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Provozní budova" sheetId="2" r:id="rId2"/>
    <sheet name="SO 02 - Vnější plochy" sheetId="3" r:id="rId3"/>
    <sheet name="EL - Elektroinstalace" sheetId="4" r:id="rId4"/>
    <sheet name="VRN - Vedlejší rozpočtové...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'SO 01 - Provozní budova'!$C$112:$K$1321</definedName>
    <definedName name="_xlnm.Print_Area" localSheetId="1">'SO 01 - Provozní budova'!$C$4:$J$39,'SO 01 - Provozní budova'!$C$45:$J$94,'SO 01 - Provozní budova'!$C$100:$K$1321</definedName>
    <definedName name="_xlnm._FilterDatabase" localSheetId="2" hidden="1">'SO 02 - Vnější plochy'!$C$91:$K$441</definedName>
    <definedName name="_xlnm.Print_Area" localSheetId="2">'SO 02 - Vnější plochy'!$C$4:$J$39,'SO 02 - Vnější plochy'!$C$45:$J$73,'SO 02 - Vnější plochy'!$C$79:$K$441</definedName>
    <definedName name="_xlnm._FilterDatabase" localSheetId="3" hidden="1">'EL - Elektroinstalace'!$C$85:$K$266</definedName>
    <definedName name="_xlnm.Print_Area" localSheetId="3">'EL - Elektroinstalace'!$C$4:$J$39,'EL - Elektroinstalace'!$C$45:$J$67,'EL - Elektroinstalace'!$C$73:$K$266</definedName>
    <definedName name="_xlnm._FilterDatabase" localSheetId="4" hidden="1">'VRN - Vedlejší rozpočtové...'!$C$83:$K$103</definedName>
    <definedName name="_xlnm.Print_Area" localSheetId="4">'VRN - Vedlejší rozpočtové...'!$C$4:$J$39,'VRN - Vedlejší rozpočtové...'!$C$45:$J$65,'VRN - Vedlejší rozpočtové...'!$C$71:$K$103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01 - Provozní budova'!$112:$112</definedName>
    <definedName name="_xlnm.Print_Titles" localSheetId="2">'SO 02 - Vnější plochy'!$91:$91</definedName>
    <definedName name="_xlnm.Print_Titles" localSheetId="3">'EL - Elektroinstalace'!$85:$85</definedName>
    <definedName name="_xlnm.Print_Titles" localSheetId="4">'VRN - Vedlejší rozpočtové...'!$83:$83</definedName>
  </definedNames>
  <calcPr fullCalcOnLoad="1"/>
</workbook>
</file>

<file path=xl/sharedStrings.xml><?xml version="1.0" encoding="utf-8"?>
<sst xmlns="http://schemas.openxmlformats.org/spreadsheetml/2006/main" count="18915" uniqueCount="2802">
  <si>
    <t>Export Komplet</t>
  </si>
  <si>
    <t>VZ</t>
  </si>
  <si>
    <t>2.0</t>
  </si>
  <si>
    <t>ZAMOK</t>
  </si>
  <si>
    <t>False</t>
  </si>
  <si>
    <t>{5fb2bb74-d5a6-41fd-9109-726cebe413cb}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</si>
  <si>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</si>
  <si>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</si>
  <si>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</si>
  <si>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</si>
  <si>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</si>
  <si>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</si>
  <si>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</si>
  <si>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</si>
  <si>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2023017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</si>
  <si>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</si>
  <si>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</si>
  <si>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Děčín hl.n. TO - oprava</t>
  </si>
  <si>
    <t>KSO:</t>
  </si>
  <si>
    <t/>
  </si>
  <si>
    <t>CC-CZ:</t>
  </si>
  <si>
    <t>Místo:</t>
  </si>
  <si>
    <t xml:space="preserve"> </t>
  </si>
  <si>
    <t>Datum:</t>
  </si>
  <si>
    <t>27. 10. 2023</t>
  </si>
  <si>
    <t>Zadavatel:</t>
  </si>
  <si>
    <t>IČ:</t>
  </si>
  <si>
    <t>70994234</t>
  </si>
  <si>
    <t>Správa železnic, státní organizace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</si>
  <si>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</si>
  <si>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</si>
  <si>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</si>
  <si>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</si>
  <si>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</si>
  <si>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</si>
  <si>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</si>
  <si>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</si>
  <si>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</si>
  <si>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</si>
  <si>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</si>
  <si>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</si>
  <si>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</si>
  <si>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</si>
  <si>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</si>
  <si>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</si>
  <si>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</si>
  <si>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</si>
  <si>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</si>
  <si>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</si>
  <si>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</si>
  <si>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</si>
  <si>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</si>
  <si>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</si>
  <si>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</si>
  <si>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</si>
  <si>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</si>
  <si>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</si>
  <si>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</si>
  <si>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</si>
  <si>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</si>
  <si>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</si>
  <si>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</si>
  <si>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</si>
  <si>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</si>
  <si>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</si>
  <si>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</si>
  <si>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</si>
  <si>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</si>
  <si>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</si>
  <si>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</si>
  <si>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</si>
  <si>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</si>
  <si>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</si>
  <si>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</si>
  <si>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</si>
  <si>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</si>
  <si>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</si>
  <si>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Provozní budova</t>
  </si>
  <si>
    <t>STA</t>
  </si>
  <si>
    <t>1</t>
  </si>
  <si>
    <t>{9a77b6b2-f7a7-47b7-81f9-3ef00627aaff}</t>
  </si>
  <si>
    <t>2</t>
  </si>
  <si>
    <t>SO 02</t>
  </si>
  <si>
    <t>Vnější plochy</t>
  </si>
  <si>
    <t>{e4829163-33eb-481a-bf2a-2b54c0ff73ab}</t>
  </si>
  <si>
    <t>EL</t>
  </si>
  <si>
    <t>Elektroinstalace</t>
  </si>
  <si>
    <t>{786b2f6e-2c70-4abb-8063-2ed655dceb04}</t>
  </si>
  <si>
    <t>VRN</t>
  </si>
  <si>
    <t>Vedlejší rozpočtové náklady</t>
  </si>
  <si>
    <t>{f458f913-0593-45dc-8e34-c55bcda46958}</t>
  </si>
  <si>
    <t>KRYCÍ LIST SOUPISU PRACÍ</t>
  </si>
  <si>
    <t>Objekt:</t>
  </si>
  <si>
    <t>SO 01 - Provozní budova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</si>
  <si>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</si>
  <si>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</si>
  <si>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</si>
  <si>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</si>
  <si>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</si>
  <si>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</si>
  <si>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</si>
  <si>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</si>
  <si>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</si>
  <si>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</si>
  <si>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</si>
  <si>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</si>
  <si>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</si>
  <si>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</si>
  <si>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</si>
  <si>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 xml:space="preserve">    9-ASB - Demontáž a manipulace s azbestem</t>
  </si>
  <si>
    <t xml:space="preserve">    9-DEK - Fasáda z lamel DEK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</si>
  <si>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</si>
  <si>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</si>
  <si>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</si>
  <si>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</si>
  <si>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</si>
  <si>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</si>
  <si>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</si>
  <si>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735 - Ústřední vytápění - otopná tělesa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</si>
  <si>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</si>
  <si>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</si>
  <si>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</si>
  <si>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</si>
  <si>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</si>
  <si>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</si>
  <si>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</si>
  <si>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</si>
  <si>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</si>
  <si>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</si>
  <si>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</si>
  <si>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</si>
  <si>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22-M - Montáže technologických zařízení pro dopravní stavby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</si>
  <si>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</si>
  <si>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</si>
  <si>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</si>
  <si>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</si>
  <si>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</si>
  <si>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</si>
  <si>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</si>
  <si>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</si>
  <si>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</si>
  <si>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</si>
  <si>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</si>
  <si>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</si>
  <si>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</si>
  <si>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</si>
  <si>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</si>
  <si>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</si>
  <si>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</si>
  <si>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</si>
  <si>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113151111</t>
  </si>
  <si>
    <t>Rozebírání zpevněných ploch s přemístěním na skládku na vzdálenost do 20 m nebo s naložením na dopravní prostředek ze silničních panelů</t>
  </si>
  <si>
    <t>m2</t>
  </si>
  <si>
    <t>CS ÚRS 2023 02</t>
  </si>
  <si>
    <t>4</t>
  </si>
  <si>
    <t>Online PSC</t>
  </si>
  <si>
    <t>https://podminky.urs.cz/item/CS_URS_2023_02/113151111</t>
  </si>
  <si>
    <t>VV</t>
  </si>
  <si>
    <t>"1.NP" 14,8*1,3+1,98*1,2</t>
  </si>
  <si>
    <t>Součet</t>
  </si>
  <si>
    <t>132251102</t>
  </si>
  <si>
    <t>Hloubení nezapažených rýh šířky do 800 mm strojně s urovnáním dna do předepsaného profilu a spádu v hornině třídy těžitelnosti I skupiny 3 přes 20 do 50 m3</t>
  </si>
  <si>
    <t>m3</t>
  </si>
  <si>
    <t>https://podminky.urs.cz/item/CS_URS_2023_02/132251102</t>
  </si>
  <si>
    <t>"vnější schodiště" (1,8*1,1)*0,3*(1,55*2+1,6)</t>
  </si>
  <si>
    <t>"rampa" 1,12*0,5*(1,02+0,77)</t>
  </si>
  <si>
    <t>"přístavba 0P07" 0,6*0,9*(6,25*2+9,05*2)</t>
  </si>
  <si>
    <t>3</t>
  </si>
  <si>
    <t>139001101</t>
  </si>
  <si>
    <t>Příplatek k cenám hloubených vykopávek za ztížení vykopávky v blízkosti podzemního vedení nebo výbušnin pro jakoukoliv třídu horniny</t>
  </si>
  <si>
    <t>6</t>
  </si>
  <si>
    <t>https://podminky.urs.cz/item/CS_URS_2023_02/139001101</t>
  </si>
  <si>
    <t>131251202</t>
  </si>
  <si>
    <t>Hloubení zapažených jam a zářezů strojně s urovnáním dna do předepsaného profilu a spádu v hornině třídy těžitelnosti I skupiny 3 přes 20 do 50 m3</t>
  </si>
  <si>
    <t>8</t>
  </si>
  <si>
    <t>https://podminky.urs.cz/item/CS_URS_2023_02/131251202</t>
  </si>
  <si>
    <t>"1.PP - prohlubeň pro montážní jámu" 14,014*2*(2,96-1,32)+1,6*2*(3,46-2,96)</t>
  </si>
  <si>
    <t>"1.PP - základ nové stěny" 2*4,3*0,55*(2-1,17)</t>
  </si>
  <si>
    <t>5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</si>
  <si>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</si>
  <si>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</si>
  <si>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10</t>
  </si>
  <si>
    <t>https://podminky.urs.cz/item/CS_URS_2023_02/162211311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</si>
  <si>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</si>
  <si>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</si>
  <si>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12</t>
  </si>
  <si>
    <t>https://podminky.urs.cz/item/CS_URS_2023_02/162751117</t>
  </si>
  <si>
    <t>7</t>
  </si>
  <si>
    <t>171201231</t>
  </si>
  <si>
    <t>Poplatek za uložení stavebního odpadu na recyklační skládce (skládkovné) zeminy a kamení zatříděného do Katalogu odpadů pod kódem 17 05 04</t>
  </si>
  <si>
    <t>t</t>
  </si>
  <si>
    <t>14</t>
  </si>
  <si>
    <t>https://podminky.urs.cz/item/CS_URS_2023_02/171201231</t>
  </si>
  <si>
    <t>171251201</t>
  </si>
  <si>
    <t>Uložení sypaniny na skládky nebo meziskládky bez hutnění s upravením uložené sypaniny do předepsaného tvaru</t>
  </si>
  <si>
    <t>16</t>
  </si>
  <si>
    <t>https://podminky.urs.cz/item/CS_URS_2023_02/171251201</t>
  </si>
  <si>
    <t>Zakládání</t>
  </si>
  <si>
    <t>9</t>
  </si>
  <si>
    <t>213311113</t>
  </si>
  <si>
    <t>Polštáře zhutněné pod základy z kameniva hrubého drceného, frakce 16 - 63 mm</t>
  </si>
  <si>
    <t>18</t>
  </si>
  <si>
    <t>https://podminky.urs.cz/item/CS_URS_2023_02/213311113</t>
  </si>
  <si>
    <t>"vnější schodiště" 0,7*1</t>
  </si>
  <si>
    <t>"montážní jáma" 0,1*14,04*2</t>
  </si>
  <si>
    <t>"prodloužení podlahy ke štítové stěně" 10*0,1</t>
  </si>
  <si>
    <t>"0P17" 8,85*7,35*0,1</t>
  </si>
  <si>
    <t>273313611</t>
  </si>
  <si>
    <t>Základy z betonu prostého desky z betonu kamenem neprokládaného tř. C 16/20</t>
  </si>
  <si>
    <t>20</t>
  </si>
  <si>
    <t>https://podminky.urs.cz/item/CS_URS_2023_02/273313611</t>
  </si>
  <si>
    <t>"základ havarijní jímky" 1,12*1,4*0,27</t>
  </si>
  <si>
    <t>"montážní jímka" 0,05*14,04*2</t>
  </si>
  <si>
    <t>11</t>
  </si>
  <si>
    <t>273321411</t>
  </si>
  <si>
    <t>Základy z betonu železového (bez výztuže) desky z betonu bez zvláštních nároků na prostředí tř. C 20/25</t>
  </si>
  <si>
    <t>22</t>
  </si>
  <si>
    <t>https://podminky.urs.cz/item/CS_URS_2023_02/273321411</t>
  </si>
  <si>
    <t>"přístavba 0P07" 0,15*8,85*7,35</t>
  </si>
  <si>
    <t>"prodloužení podlahy ke štítové stěně" 10*0,15</t>
  </si>
  <si>
    <t>"rampa" 30,7*(0,09+0,12)/2</t>
  </si>
  <si>
    <t>273351121</t>
  </si>
  <si>
    <t>Bednění základů desek zřízení</t>
  </si>
  <si>
    <t>24</t>
  </si>
  <si>
    <t>https://podminky.urs.cz/item/CS_URS_2023_02/273351121</t>
  </si>
  <si>
    <t>"základ havarijní jímky" (1,12*2+1,4*2)*0,27</t>
  </si>
  <si>
    <t>"přístavba 0P07" 0,15*(8,85*2+7,35*2)</t>
  </si>
  <si>
    <t>"prodloužení podlahy ke štítové stěně" 9,5*0,15</t>
  </si>
  <si>
    <t>"rampa" 0,12*(17,05*2+1,88*2)</t>
  </si>
  <si>
    <t>13</t>
  </si>
  <si>
    <t>273351122</t>
  </si>
  <si>
    <t>Bednění základů desek odstranění</t>
  </si>
  <si>
    <t>26</t>
  </si>
  <si>
    <t>https://podminky.urs.cz/item/CS_URS_2023_02/273351122</t>
  </si>
  <si>
    <t>273362021</t>
  </si>
  <si>
    <t>Výztuž základů desek ze svařovaných sítí z drátů typu KARI</t>
  </si>
  <si>
    <t>28</t>
  </si>
  <si>
    <t>https://podminky.urs.cz/item/CS_URS_2023_02/273362021</t>
  </si>
  <si>
    <t>"přístavba 0P07" 2*8,85*7,35*4,44*0,001</t>
  </si>
  <si>
    <t>"prodloužení podlahy ke štítové stěně" 10*7,9*0,001</t>
  </si>
  <si>
    <t>"rampa" 30,7*1,35*0,001</t>
  </si>
  <si>
    <t>274313611</t>
  </si>
  <si>
    <t>Základy z betonu prostého pasy betonu kamenem neprokládaného tř. C 16/20</t>
  </si>
  <si>
    <t>30</t>
  </si>
  <si>
    <t>https://podminky.urs.cz/item/CS_URS_2023_02/274313611</t>
  </si>
  <si>
    <t>279113142</t>
  </si>
  <si>
    <t>Základové zdi z tvárnic ztraceného bednění včetně výplně z betonu bez zvláštních nároků na vliv prostředí třídy C 20/25, tloušťky zdiva přes 150 do 200 mm</t>
  </si>
  <si>
    <t>32</t>
  </si>
  <si>
    <t>https://podminky.urs.cz/item/CS_URS_2023_02/279113142</t>
  </si>
  <si>
    <t>"základ havarijní jímky" 1,12*2*1,5+1*2*0,75</t>
  </si>
  <si>
    <t>"vnější schodiště" 0,9*2</t>
  </si>
  <si>
    <t>17</t>
  </si>
  <si>
    <t>279113144</t>
  </si>
  <si>
    <t>Základové zdi z tvárnic ztraceného bednění včetně výplně z betonu bez zvláštních nároků na vliv prostředí třídy C 20/25, tloušťky zdiva přes 250 do 300 mm</t>
  </si>
  <si>
    <t>34</t>
  </si>
  <si>
    <t>https://podminky.urs.cz/item/CS_URS_2023_02/279113144</t>
  </si>
  <si>
    <t>"rampa" 1*(1,12+16,75*2-1)+2*1,5*1*0,5</t>
  </si>
  <si>
    <t>279113145</t>
  </si>
  <si>
    <t>Základové zdi z tvárnic ztraceného bednění včetně výplně z betonu bez zvláštních nároků na vliv prostředí třídy C 20/25, tloušťky zdiva přes 300 do 400 mm</t>
  </si>
  <si>
    <t>36</t>
  </si>
  <si>
    <t>https://podminky.urs.cz/item/CS_URS_2023_02/279113145</t>
  </si>
  <si>
    <t>"přístavba 0P07" 0,25*(7,35*2+8,05)</t>
  </si>
  <si>
    <t>19</t>
  </si>
  <si>
    <t>279113146</t>
  </si>
  <si>
    <t>Základové zdi z tvárnic ztraceného bednění včetně výplně z betonu bez zvláštních nároků na vliv prostředí třídy C 20/25, tloušťky zdiva přes 400 do 500 mm</t>
  </si>
  <si>
    <t>38</t>
  </si>
  <si>
    <t>https://podminky.urs.cz/item/CS_URS_2023_02/279113146</t>
  </si>
  <si>
    <t>"montážní jáma - schody" 2*2*0,9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</si>
  <si>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</si>
  <si>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</si>
  <si>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40</t>
  </si>
  <si>
    <t>https://podminky.urs.cz/item/CS_URS_2023_02/279361821</t>
  </si>
  <si>
    <t>"vnější schodiště - R12" (5*0,9+3*0,75)*2*0,89*0,001</t>
  </si>
  <si>
    <t>"přístavba 0P07 - R12" 4*(7,35*2+8,05)*0,65*0,89*0,001</t>
  </si>
  <si>
    <t>"rampa - R12" ((4+4)*(1,12+16,75*2-1)+2*6*0,5)*0,89*0,001</t>
  </si>
  <si>
    <t>Svislé a kompletní konstrukce</t>
  </si>
  <si>
    <t>310238211</t>
  </si>
  <si>
    <t>Zazdívka otvorů ve zdivu nadzákladovém cihlami pálenými plochy přes 0,25 m2 do 1 m2 na maltu vápenocementovou</t>
  </si>
  <si>
    <t>42</t>
  </si>
  <si>
    <t>https://podminky.urs.cz/item/CS_URS_2023_02/310238211</t>
  </si>
  <si>
    <t>"1.NP" 0,27*0,9*0,74+0,32*(0,52*0,52+0,54*0,54+0,88*0,52)</t>
  </si>
  <si>
    <t>310239211</t>
  </si>
  <si>
    <t>Zazdívka otvorů ve zdivu nadzákladovém cihlami pálenými plochy přes 1 m2 do 4 m2 na maltu vápenocementovou</t>
  </si>
  <si>
    <t>44</t>
  </si>
  <si>
    <t>https://podminky.urs.cz/item/CS_URS_2023_02/310239211</t>
  </si>
  <si>
    <t>"1.NP" 0,32*1,9*0,86</t>
  </si>
  <si>
    <t>23</t>
  </si>
  <si>
    <t>310271031</t>
  </si>
  <si>
    <t>Zazdívka otvorů ve zdivu nadzákladovém pórobetonovými tvárnicemi plochy do 1 m2, tl. zdiva 300 mm, pevnost tvárnic do P2</t>
  </si>
  <si>
    <t>46</t>
  </si>
  <si>
    <t>https://podminky.urs.cz/item/CS_URS_2023_02/310271031</t>
  </si>
  <si>
    <t>"1.NP" 0,25*0,6+0,9*1,52*3</t>
  </si>
  <si>
    <t>310271061</t>
  </si>
  <si>
    <t>Zazdívka otvorů ve zdivu nadzákladovém pórobetonovými tvárnicemi plochy přes 1 do 4 m2, tl. zdiva 250 mm, pevnost tvárnic do P2</t>
  </si>
  <si>
    <t>48</t>
  </si>
  <si>
    <t>https://podminky.urs.cz/item/CS_URS_2023_02/310271061</t>
  </si>
  <si>
    <t>"2.NP" 0,9*2,06</t>
  </si>
  <si>
    <t>25</t>
  </si>
  <si>
    <t>310271071</t>
  </si>
  <si>
    <t>Zazdívka otvorů ve zdivu nadzákladovém pórobetonovými tvárnicemi plochy přes 1 do 4 m2, tl. zdiva 300 mm, pevnost tvárnic do P2</t>
  </si>
  <si>
    <t>50</t>
  </si>
  <si>
    <t>https://podminky.urs.cz/item/CS_URS_2023_02/310271071</t>
  </si>
  <si>
    <t>"1.NP" 1,15*1,2+0,88*1,44*2+0,9*1,59</t>
  </si>
  <si>
    <t>311235151</t>
  </si>
  <si>
    <t>Zdivo jednovrstvé z cihel děrovaných broušených na celoplošnou tenkovrstvou maltu, pevnost cihel do P10, tl. zdiva 300 mm</t>
  </si>
  <si>
    <t>52</t>
  </si>
  <si>
    <t>https://podminky.urs.cz/item/CS_URS_2023_02/311235151</t>
  </si>
  <si>
    <t>"0P17" (2,98-0,5)*(8,85+6,75*2)+2,98*8,85-(1,25*0,75*3+1,25*(2,25-0,5)+2,75*(2,5-0,5)*2)</t>
  </si>
  <si>
    <t>"atika 0P17" 0,5*(7,35*2+8,25)</t>
  </si>
  <si>
    <t>27</t>
  </si>
  <si>
    <t>311235431</t>
  </si>
  <si>
    <t>Zdivo jednovrstvé z cihel děrovaných broušených na zdicí pěnu, pevnost cihel do P10, tl. zdiva 240 mm</t>
  </si>
  <si>
    <t>54</t>
  </si>
  <si>
    <t>https://podminky.urs.cz/item/CS_URS_2023_02/311235431</t>
  </si>
  <si>
    <t>"0P17 - zakládací řady" 0,5*(8,85+6,75*2-1,25-2,75*2)</t>
  </si>
  <si>
    <t>311272141</t>
  </si>
  <si>
    <t>Zdivo z pórobetonových tvárnic na tenké maltové lože, tl. zdiva 250 mm pevnost tvárnic přes P2 do P4, objemová hmotnost přes 450 do 600 kg/m3 na pero a drážku</t>
  </si>
  <si>
    <t>56</t>
  </si>
  <si>
    <t>https://podminky.urs.cz/item/CS_URS_2023_02/311272141</t>
  </si>
  <si>
    <t>"atika nad dvoupodlažní částí" 0,94*(22,15*2+12,34)</t>
  </si>
  <si>
    <t>29</t>
  </si>
  <si>
    <t>311272241</t>
  </si>
  <si>
    <t>Zdivo z pórobetonových tvárnic na tenké maltové lože, tl. zdiva 300 mm pevnost tvárnic přes P2 do P4, objemová hmotnost přes 450 do 600 kg/m3 na pero a drážku</t>
  </si>
  <si>
    <t>58</t>
  </si>
  <si>
    <t>https://podminky.urs.cz/item/CS_URS_2023_02/311272241</t>
  </si>
  <si>
    <t>"nová štítová stěna" 4,16*(12,34+0,26*2)-3,8*4*2</t>
  </si>
  <si>
    <t>"nová štítová stěna u modulové osy 12" 4,26*12,62-0,75*1,75*4</t>
  </si>
  <si>
    <t>317143441</t>
  </si>
  <si>
    <t>Překlady nosné z pórobetonu osazené do tenkého maltového lože, pro zdi tl. 250 mm, délky překladu do 1300 mm</t>
  </si>
  <si>
    <t>kus</t>
  </si>
  <si>
    <t>60</t>
  </si>
  <si>
    <t>https://podminky.urs.cz/item/CS_URS_2023_02/317143441</t>
  </si>
  <si>
    <t>"2.NP" 4</t>
  </si>
  <si>
    <t>31</t>
  </si>
  <si>
    <t>317168053</t>
  </si>
  <si>
    <t>Překlady keramické vysoké osazené do maltového lože, šířky překladu 70 mm výšky 238 mm, délky 1500 mm</t>
  </si>
  <si>
    <t>62</t>
  </si>
  <si>
    <t>https://podminky.urs.cz/item/CS_URS_2023_02/317168053</t>
  </si>
  <si>
    <t>"1.NP" 4*4</t>
  </si>
  <si>
    <t>317168060</t>
  </si>
  <si>
    <t>Překlady keramické vysoké osazené do maltového lože, šířky překladu 70 mm výšky 238 mm, délky 3250 mm</t>
  </si>
  <si>
    <t>64</t>
  </si>
  <si>
    <t>https://podminky.urs.cz/item/CS_URS_2023_02/317168060</t>
  </si>
  <si>
    <t>"1.NP" 4*2</t>
  </si>
  <si>
    <t>33</t>
  </si>
  <si>
    <t>317941121</t>
  </si>
  <si>
    <t>Osazování ocelových válcovaných nosníků na zdivu I nebo IE nebo U nebo UE nebo L do č. 12 nebo výšky do 120 mm</t>
  </si>
  <si>
    <t>66</t>
  </si>
  <si>
    <t>https://podminky.urs.cz/item/CS_URS_2023_02/317941121</t>
  </si>
  <si>
    <t>"rampa" 2*1,3*8,34*0,001</t>
  </si>
  <si>
    <t>M</t>
  </si>
  <si>
    <t>13010712</t>
  </si>
  <si>
    <t>ocel profilová jakost S235JR (11 375) průřez I (IPN) 100</t>
  </si>
  <si>
    <t>68</t>
  </si>
  <si>
    <t>0,022*1,05 "Přepočtené koeficientem množství</t>
  </si>
  <si>
    <t>35</t>
  </si>
  <si>
    <t>317941123</t>
  </si>
  <si>
    <t>Osazování ocelových válcovaných nosníků na zdivu I nebo IE nebo U nebo UE nebo L č. 14 až 22 nebo výšky do 220 mm</t>
  </si>
  <si>
    <t>70</t>
  </si>
  <si>
    <t>https://podminky.urs.cz/item/CS_URS_2023_02/317941123</t>
  </si>
  <si>
    <t>"rampa - lemování" 18,91*22*0,001</t>
  </si>
  <si>
    <t>13010824</t>
  </si>
  <si>
    <t>ocel profilová jakost S235JR (11 375) průřez U (UPN) 180</t>
  </si>
  <si>
    <t>72</t>
  </si>
  <si>
    <t>0,416*1,05 "Přepočtené koeficientem množství</t>
  </si>
  <si>
    <t>37</t>
  </si>
  <si>
    <t>317944323</t>
  </si>
  <si>
    <t>Válcované nosníky dodatečně osazované do připravených otvorů bez zazdění hlav č. 14 až 22</t>
  </si>
  <si>
    <t>74</t>
  </si>
  <si>
    <t>https://podminky.urs.cz/item/CS_URS_2023_02/317944323</t>
  </si>
  <si>
    <t>"OP13 - I 140" 2*1,95*14,4*0,001</t>
  </si>
  <si>
    <t>"OP14 - I 140" 2*2,1*14,4*0,001</t>
  </si>
  <si>
    <t>"0P08 - I 140" 2*1,45*14,4*0,001</t>
  </si>
  <si>
    <t>340271021</t>
  </si>
  <si>
    <t>Zazdívka otvorů v příčkách nebo stěnách pórobetonovými tvárnicemi plochy přes 0,25 m2 do 1 m2, objemová hmotnost 500 kg/m3, tloušťka příčky 100 mm</t>
  </si>
  <si>
    <t>76</t>
  </si>
  <si>
    <t>https://podminky.urs.cz/item/CS_URS_2023_02/340271021</t>
  </si>
  <si>
    <t>"1.NP" 2,05*0,34</t>
  </si>
  <si>
    <t>39</t>
  </si>
  <si>
    <t>340271025</t>
  </si>
  <si>
    <t>Zazdívka otvorů v příčkách nebo stěnách pórobetonovými tvárnicemi plochy přes 1 m2 do 4 m2, objemová hmotnost 500 kg/m3, tloušťka příčky 100 mm</t>
  </si>
  <si>
    <t>78</t>
  </si>
  <si>
    <t>https://podminky.urs.cz/item/CS_URS_2023_02/340271025</t>
  </si>
  <si>
    <t>"2.NP" 2,99*0,45*2</t>
  </si>
  <si>
    <t>346481111</t>
  </si>
  <si>
    <t>Zaplentování rýh, potrubí, válcovaných nosníků, výklenků nebo nik jakéhokoliv tvaru, na maltu ve stěnách nebo před stěnami rabicovým pletivem</t>
  </si>
  <si>
    <t>80</t>
  </si>
  <si>
    <t>https://podminky.urs.cz/item/CS_URS_2023_02/346481111</t>
  </si>
  <si>
    <t>"OP13" 2*1,95*0,14</t>
  </si>
  <si>
    <t>"OP14" 2*2,1*0,14</t>
  </si>
  <si>
    <t>"0P08" 2*1,45*0,14</t>
  </si>
  <si>
    <t>41</t>
  </si>
  <si>
    <t>380326123</t>
  </si>
  <si>
    <t>Kompletní konstrukce čistíren odpadních vod, nádrží, vodojemů, kanálů z betonu železového bez výztuže a bednění se zvýšenými nároky na prostředí tř. C 25/30, tl. přes 300 mm</t>
  </si>
  <si>
    <t>82</t>
  </si>
  <si>
    <t>https://podminky.urs.cz/item/CS_URS_2023_02/380326123</t>
  </si>
  <si>
    <t>"montážní jáma" 2*14,04*0,35+2*1,25*0,5*2+2*0,55*10,34+2*2*0,5*1,25*1,35+2*0,25*2</t>
  </si>
  <si>
    <t>380356211</t>
  </si>
  <si>
    <t>Bednění kompletních konstrukcí čistíren odpadních vod, nádrží, vodojemů, kanálů konstrukcí omítaných z betonu prostého nebo železového ploch rovinných zřízení</t>
  </si>
  <si>
    <t>84</t>
  </si>
  <si>
    <t>https://podminky.urs.cz/item/CS_URS_2023_02/380356211</t>
  </si>
  <si>
    <t>"montážní jáma" 1,6*(14,04*2+2*2)+1,25*(13,04*2+1*2)+0,5*(0,6*2+0,9*2)+10,34*(0,3+0,25)*2</t>
  </si>
  <si>
    <t>43</t>
  </si>
  <si>
    <t>380356212</t>
  </si>
  <si>
    <t>Bednění kompletních konstrukcí čistíren odpadních vod, nádrží, vodojemů, kanálů konstrukcí omítaných z betonu prostého nebo železového ploch rovinných odstranění</t>
  </si>
  <si>
    <t>86</t>
  </si>
  <si>
    <t>https://podminky.urs.cz/item/CS_URS_2023_02/380356212</t>
  </si>
  <si>
    <t>380361006</t>
  </si>
  <si>
    <t>Výztuž kompletních konstrukcí čistíren odpadních vod, nádrží, vodojemů, kanálů z oceli 10 505 (R) nebo BSt 500</t>
  </si>
  <si>
    <t>88</t>
  </si>
  <si>
    <t>https://podminky.urs.cz/item/CS_URS_2023_02/380361006</t>
  </si>
  <si>
    <t>"montážní jáma - dle tabulky výztuže" 3,835</t>
  </si>
  <si>
    <t>45</t>
  </si>
  <si>
    <t>389381001</t>
  </si>
  <si>
    <t>Dobetonování prefabrikovaných konstrukcí</t>
  </si>
  <si>
    <t>90</t>
  </si>
  <si>
    <t>https://podminky.urs.cz/item/CS_URS_2023_02/389381001</t>
  </si>
  <si>
    <t>"strop nad 0P17" 0,22*(7,19*8,69-7,05*8,4)</t>
  </si>
  <si>
    <t>Vodorovné konstrukce</t>
  </si>
  <si>
    <t>411121232</t>
  </si>
  <si>
    <t>Montáž prefabrikovaných železobetonových stropů se zalitím spár, včetně podpěrné konstrukce, na cementovou maltu ze stropních desek, šířky do 600 mm a délky přes 900 do 1800 mm</t>
  </si>
  <si>
    <t>92</t>
  </si>
  <si>
    <t>https://podminky.urs.cz/item/CS_URS_2023_02/411121232</t>
  </si>
  <si>
    <t>"zakrytí výtahové prohlubně" 6</t>
  </si>
  <si>
    <t>"rampa" 57</t>
  </si>
  <si>
    <t>47</t>
  </si>
  <si>
    <t>59341218</t>
  </si>
  <si>
    <t>deska stropní plná PZD 1200x300x90mm</t>
  </si>
  <si>
    <t>94</t>
  </si>
  <si>
    <t>5934121R</t>
  </si>
  <si>
    <t>deska stropní plná PZD 1500x300x90mm</t>
  </si>
  <si>
    <t>96</t>
  </si>
  <si>
    <t>"rampa" 30,7</t>
  </si>
  <si>
    <t>49</t>
  </si>
  <si>
    <t>411135002</t>
  </si>
  <si>
    <t>Montáž stropních panelů z předpjatého betonu bez závěsných háků, hmotnosti přes 1,5 do 3 t</t>
  </si>
  <si>
    <t>98</t>
  </si>
  <si>
    <t>https://podminky.urs.cz/item/CS_URS_2023_02/411135002</t>
  </si>
  <si>
    <t>"strop nad 0P17" 7</t>
  </si>
  <si>
    <t>5934686R</t>
  </si>
  <si>
    <t>panel stropní předpjatý š 1200mm v 250mm</t>
  </si>
  <si>
    <t>m</t>
  </si>
  <si>
    <t>100</t>
  </si>
  <si>
    <t>"strop nad 0P17" 7*7,05</t>
  </si>
  <si>
    <t>51</t>
  </si>
  <si>
    <t>411321313</t>
  </si>
  <si>
    <t>Stropy z betonu železového (bez výztuže) stropů deskových, plochých střech, desek balkonových, desek hřibových stropů včetně hlavic hřibových sloupů tř. C 16/20</t>
  </si>
  <si>
    <t>102</t>
  </si>
  <si>
    <t>https://podminky.urs.cz/item/CS_URS_2023_02/411321313</t>
  </si>
  <si>
    <t>"vyspádování střechy nad 0P17" 8,25*7,05*(0,1+0,25)/2</t>
  </si>
  <si>
    <t>417238232</t>
  </si>
  <si>
    <t>Obezdívka ztužujícího věnce keramickými věncovkami bez tepelné izolace jednostranná, výška věnce přes 150 do 210 mm</t>
  </si>
  <si>
    <t>104</t>
  </si>
  <si>
    <t>https://podminky.urs.cz/item/CS_URS_2023_02/417238232</t>
  </si>
  <si>
    <t>"strop nad 0P17 - V1" 7,35+8,69*2</t>
  </si>
  <si>
    <t>53</t>
  </si>
  <si>
    <t>417238233</t>
  </si>
  <si>
    <t>Obezdívka ztužujícího věnce keramickými věncovkami bez tepelné izolace jednostranná, výška věnce přes 210 do 250 mm</t>
  </si>
  <si>
    <t>106</t>
  </si>
  <si>
    <t>https://podminky.urs.cz/item/CS_URS_2023_02/417238233</t>
  </si>
  <si>
    <t>"strop nad 0P17 - V2" 7,35</t>
  </si>
  <si>
    <t>417321414</t>
  </si>
  <si>
    <t>Ztužující pásy a věnce z betonu železového (bez výztuže) tř. C 20/25</t>
  </si>
  <si>
    <t>108</t>
  </si>
  <si>
    <t>https://podminky.urs.cz/item/CS_URS_2023_02/417321414</t>
  </si>
  <si>
    <t>"strop nad 0P17 - V1" 0,22*0,2*(6,75+8,69*2)</t>
  </si>
  <si>
    <t>"strop nad 0P17 - V2" 0,22*0,25*6,75</t>
  </si>
  <si>
    <t>55</t>
  </si>
  <si>
    <t>417351115</t>
  </si>
  <si>
    <t>Bednění bočnic ztužujících pásů a věnců včetně vzpěr zřízení</t>
  </si>
  <si>
    <t>110</t>
  </si>
  <si>
    <t>https://podminky.urs.cz/item/CS_URS_2023_02/417351115</t>
  </si>
  <si>
    <t>"strop nad 0P17 - V1" 2*0,2*(6,75+8,69*2)</t>
  </si>
  <si>
    <t>"strop nad 0P17 - V2" 2*0,25*6,75</t>
  </si>
  <si>
    <t>417351116</t>
  </si>
  <si>
    <t>Bednění bočnic ztužujících pásů a věnců včetně vzpěr odstranění</t>
  </si>
  <si>
    <t>112</t>
  </si>
  <si>
    <t>https://podminky.urs.cz/item/CS_URS_2023_02/417351116</t>
  </si>
  <si>
    <t>57</t>
  </si>
  <si>
    <t>417361821</t>
  </si>
  <si>
    <t>Výztuž ztužujících pásů a věnců z betonářské oceli 10 505 (R) nebo BSt 500</t>
  </si>
  <si>
    <t>114</t>
  </si>
  <si>
    <t>https://podminky.urs.cz/item/CS_URS_2023_02/417361821</t>
  </si>
  <si>
    <t>"strop nad 0P17 - V1 - R12" (6,75+8,69*2)*4*0,89*0,001</t>
  </si>
  <si>
    <t>"strop nad 0P17 - V1 - R6" (6,75+8,69*2)*5*(0,22*2+0,2*2)*0,22*0,001</t>
  </si>
  <si>
    <t>"strop nad 0P17 - V2 - R12" 6,75*4*0,89*0,001</t>
  </si>
  <si>
    <t>"strop nad 0P17 - V2 - R6" 6,75*5*(0,22*2+0,25*2)*0,22*0,001</t>
  </si>
  <si>
    <t>430321515</t>
  </si>
  <si>
    <t>Schodišťové konstrukce a rampy z betonu železového (bez výztuže) stupně, schodnice, ramena, podesty s nosníky tř. C 20/25</t>
  </si>
  <si>
    <t>116</t>
  </si>
  <si>
    <t>https://podminky.urs.cz/item/CS_URS_2023_02/430321515</t>
  </si>
  <si>
    <t>"vnější schodiště" 2*1,5*0,1</t>
  </si>
  <si>
    <t>"montážní jáma - schody" 2*1*0,52</t>
  </si>
  <si>
    <t>"rampa" 0,25*1,72</t>
  </si>
  <si>
    <t>59</t>
  </si>
  <si>
    <t>430362021</t>
  </si>
  <si>
    <t>Výztuž schodišťových konstrukcí a ramp stupňů, schodnic, ramen, podest s nosníky ze svařovaných sítí z drátů typu KARI</t>
  </si>
  <si>
    <t>118</t>
  </si>
  <si>
    <t>https://podminky.urs.cz/item/CS_URS_2023_02/430362021</t>
  </si>
  <si>
    <t>"vnější schodiště" 2*1,5*7,9*0,001</t>
  </si>
  <si>
    <t>"montážní jáma - schody - dle tabulky výztuže" 2*4,4*4,44*0,001</t>
  </si>
  <si>
    <t>431351121</t>
  </si>
  <si>
    <t>Bednění podest, podstupňových desek a ramp včetně podpěrné konstrukce výšky do 4 m půdorysně přímočarých zřízení</t>
  </si>
  <si>
    <t>120</t>
  </si>
  <si>
    <t>https://podminky.urs.cz/item/CS_URS_2023_02/431351121</t>
  </si>
  <si>
    <t>"vnější schodiště" (2*2+1,5*2)*0,1</t>
  </si>
  <si>
    <t>"montážní jáma - schody" 2*1*0,18*7</t>
  </si>
  <si>
    <t>"rampa" 1,2*1,12+0,25*2</t>
  </si>
  <si>
    <t>61</t>
  </si>
  <si>
    <t>431351122</t>
  </si>
  <si>
    <t>Bednění podest, podstupňových desek a ramp včetně podpěrné konstrukce výšky do 4 m půdorysně přímočarých odstranění</t>
  </si>
  <si>
    <t>122</t>
  </si>
  <si>
    <t>https://podminky.urs.cz/item/CS_URS_2023_02/431351122</t>
  </si>
  <si>
    <t>434311114</t>
  </si>
  <si>
    <t>Stupně dusané z betonu prostého nebo prokládaného kamenem na terén nebo na desku bez potěru, se zahlazením povrchu tř. C 16/20</t>
  </si>
  <si>
    <t>124</t>
  </si>
  <si>
    <t>https://podminky.urs.cz/item/CS_URS_2023_02/434311114</t>
  </si>
  <si>
    <t>"vnější schodiště" 1,5*6</t>
  </si>
  <si>
    <t>"rampa" 5*1,72</t>
  </si>
  <si>
    <t>63</t>
  </si>
  <si>
    <t>434351141</t>
  </si>
  <si>
    <t>Bednění stupňů betonovaných na podstupňové desce nebo na terénu půdorysně přímočarých zřízení</t>
  </si>
  <si>
    <t>126</t>
  </si>
  <si>
    <t>https://podminky.urs.cz/item/CS_URS_2023_02/434351141</t>
  </si>
  <si>
    <t>"vnější schodiště" 1,5*(0,3+0,11)*6</t>
  </si>
  <si>
    <t>"rampa" 1,72*(0,3+0,14)*5</t>
  </si>
  <si>
    <t>434351142</t>
  </si>
  <si>
    <t>Bednění stupňů betonovaných na podstupňové desce nebo na terénu půdorysně přímočarých odstranění</t>
  </si>
  <si>
    <t>128</t>
  </si>
  <si>
    <t>https://podminky.urs.cz/item/CS_URS_2023_02/434351142</t>
  </si>
  <si>
    <t>Komunikace pozemní</t>
  </si>
  <si>
    <t>65</t>
  </si>
  <si>
    <t>52149111R</t>
  </si>
  <si>
    <t>Montáž kolejnice</t>
  </si>
  <si>
    <t>130</t>
  </si>
  <si>
    <t>2*16</t>
  </si>
  <si>
    <t>4376500R</t>
  </si>
  <si>
    <t>kolejnice - dle specifikace v PD</t>
  </si>
  <si>
    <t>132</t>
  </si>
  <si>
    <t>16*2 "Přepočtené koeficientem množství</t>
  </si>
  <si>
    <t>67</t>
  </si>
  <si>
    <t>525991122</t>
  </si>
  <si>
    <t>Demontáž kolejnic všech soustav přes 50 kg/m</t>
  </si>
  <si>
    <t>134</t>
  </si>
  <si>
    <t>https://podminky.urs.cz/item/CS_URS_2023_02/525991122</t>
  </si>
  <si>
    <t>"1.NP" 16*2</t>
  </si>
  <si>
    <t>584121108</t>
  </si>
  <si>
    <t>Osazení silničních dílců ze železového betonu s podkladem z kameniva těženého do tl. 40 mm jakéhokoliv druhu a velikosti, na plochu jednotlivě do 15 m2</t>
  </si>
  <si>
    <t>136</t>
  </si>
  <si>
    <t>https://podminky.urs.cz/item/CS_URS_2023_02/584121108</t>
  </si>
  <si>
    <t>"1.NP - zpětné osazení panelů" 5,2*1,3+1,98*1,2</t>
  </si>
  <si>
    <t>Úpravy povrchů, podlahy a osazování výplní</t>
  </si>
  <si>
    <t>69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</si>
  <si>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</si>
  <si>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</si>
  <si>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138</t>
  </si>
  <si>
    <t>https://podminky.urs.cz/item/CS_URS_2023_02/611321141</t>
  </si>
  <si>
    <t>"strop nad 0P17" 55,7</t>
  </si>
  <si>
    <t>612142001</t>
  </si>
  <si>
    <t>Potažení vnitřních ploch pletivem v ploše nebo pruzích, na plném podkladu sklovláknitým vtlačením do tmelu stěn</t>
  </si>
  <si>
    <t>140</t>
  </si>
  <si>
    <t>https://podminky.urs.cz/item/CS_URS_2023_02/612142001</t>
  </si>
  <si>
    <t>"2.NP - nové stěny" 2,99*(2,73*2+1,61+7,7+3,9+3,9+0,45+4,65+0,45+0,45+7,05+0,45+3,28+3,19+5,5+5,7+2,88)+0,9*2,06*2-0,75*1,75*30</t>
  </si>
  <si>
    <t>71</t>
  </si>
  <si>
    <t>612321131</t>
  </si>
  <si>
    <t>Potažení vnitřních ploch vápenocementovým štukem tloušťky do 3 mm svislých konstrukcí stěn</t>
  </si>
  <si>
    <t>142</t>
  </si>
  <si>
    <t>https://podminky.urs.cz/item/CS_URS_2023_02/612321131</t>
  </si>
  <si>
    <t>612321141</t>
  </si>
  <si>
    <t>Omítka vápenocementová vnitřních ploch nanášená ručně dvouvrstvá, tloušťky jádrové omítky do 10 mm a tloušťky štuku do 3 mm štuková svislých konstrukcí stěn</t>
  </si>
  <si>
    <t>144</t>
  </si>
  <si>
    <t>https://podminky.urs.cz/item/CS_URS_2023_02/612321141</t>
  </si>
  <si>
    <t>"zdivo 0P17" 3*(6,75*2+8,25*2)-(1,1*2,18+2,75*2,5*2+1,25*1,75*3)</t>
  </si>
  <si>
    <t>"zazdívky v 1.NP" 3*0,9*1,52</t>
  </si>
  <si>
    <t>73</t>
  </si>
  <si>
    <t>621142001</t>
  </si>
  <si>
    <t>Potažení vnějších ploch pletivem v ploše nebo pruzích, na plném podkladu sklovláknitým vtlačením do tmelu podhledů</t>
  </si>
  <si>
    <t>146</t>
  </si>
  <si>
    <t>https://podminky.urs.cz/item/CS_URS_2023_02/621142001</t>
  </si>
  <si>
    <t>"0P01" 2</t>
  </si>
  <si>
    <t>621211021</t>
  </si>
  <si>
    <t>Montáž kontaktního zateplení lepením a mechanickým kotvením z polystyrenových desek na vnější podhledy, na podklad betonový nebo z lehčeného betonu, z tvárnic keramických nebo vápenopískových, tloušťky desek přes 80 do 120 mm</t>
  </si>
  <si>
    <t>148</t>
  </si>
  <si>
    <t>https://podminky.urs.cz/item/CS_URS_2023_02/621211021</t>
  </si>
  <si>
    <t>75</t>
  </si>
  <si>
    <t>28375950</t>
  </si>
  <si>
    <t>deska EPS 100 fasádní λ=0,037 tl 100mm</t>
  </si>
  <si>
    <t>150</t>
  </si>
  <si>
    <t>2*1,05 "Přepočtené koeficientem množství</t>
  </si>
  <si>
    <t>621531012</t>
  </si>
  <si>
    <t>Omítka tenkovrstvá silikonová vnějších ploch probarvená bez penetrace zatíraná (škrábaná), zrnitost 1,5 mm podhledů</t>
  </si>
  <si>
    <t>152</t>
  </si>
  <si>
    <t>https://podminky.urs.cz/item/CS_URS_2023_02/621531012</t>
  </si>
  <si>
    <t>omítka s fotokatalickým efektem dle specifikace v PD</t>
  </si>
  <si>
    <t>77</t>
  </si>
  <si>
    <t>622142001</t>
  </si>
  <si>
    <t>Potažení vnějších ploch pletivem v ploše nebo pruzích, na plném podkladu sklovláknitým vtlačením do tmelu stěn</t>
  </si>
  <si>
    <t>154</t>
  </si>
  <si>
    <t>https://podminky.urs.cz/item/CS_URS_2023_02/622142001</t>
  </si>
  <si>
    <t>622211001</t>
  </si>
  <si>
    <t>Montáž kontaktního zateplení lepením a mechanickým kotvením z polystyrenových desek na vnější stěny, na podklad betonový nebo z lehčeného betonu, z tvárnic keramických nebo vápenopískových, tloušťky desek do 40 mm</t>
  </si>
  <si>
    <t>156</t>
  </si>
  <si>
    <t>https://podminky.urs.cz/item/CS_URS_2023_02/622211001</t>
  </si>
  <si>
    <t>"0P01" 3*0,58</t>
  </si>
  <si>
    <t>"zateplení fasády - F8" 4,6+22,15+4,6</t>
  </si>
  <si>
    <t>79</t>
  </si>
  <si>
    <t>28375944</t>
  </si>
  <si>
    <t>deska EPS 100 fasádní λ=0,037 tl 40mm</t>
  </si>
  <si>
    <t>158</t>
  </si>
  <si>
    <t>33,09*1,05 "Přepočtené koeficientem množství</t>
  </si>
  <si>
    <t>622211021</t>
  </si>
  <si>
    <t>Montáž kontaktního zateplení lepením a mechanickým kotvením z polystyrenových desek na vnější stěny, na podklad betonový nebo z lehčeného betonu, z tvárnic keramických nebo vápenopískových, tloušťky desek přes 80 do 120 mm</t>
  </si>
  <si>
    <t>160</t>
  </si>
  <si>
    <t>https://podminky.urs.cz/item/CS_URS_2023_02/622211021</t>
  </si>
  <si>
    <t>"0P01" 3*(2,23+1,24*2)-1,29*2,4</t>
  </si>
  <si>
    <t>81</t>
  </si>
  <si>
    <t>162</t>
  </si>
  <si>
    <t>11,034*1,05 "Přepočtené koeficientem množství</t>
  </si>
  <si>
    <t>622211031</t>
  </si>
  <si>
    <t>Montáž kontaktního zateplení lepením a mechanickým kotvením z polystyrenových desek na vnější stěny, na podklad betonový nebo z lehčeného betonu, z tvárnic keramických nebo vápenopískových, tloušťky desek přes 120 do 160 mm</t>
  </si>
  <si>
    <t>164</t>
  </si>
  <si>
    <t>https://podminky.urs.cz/item/CS_URS_2023_02/622211031</t>
  </si>
  <si>
    <t>83</t>
  </si>
  <si>
    <t>28375981</t>
  </si>
  <si>
    <t>deska EPS 100 fasádní λ=0,037 tl 140mm</t>
  </si>
  <si>
    <t>166</t>
  </si>
  <si>
    <t>"zateplení fasády - F6" F6*2</t>
  </si>
  <si>
    <t>"zateplení fasády - F7" F7</t>
  </si>
  <si>
    <t>125,974*1,05 "Přepočtené koeficientem množství</t>
  </si>
  <si>
    <t>622212001</t>
  </si>
  <si>
    <t>Montáž kontaktního zateplení vnějšího ostění, nadpraží nebo parapetu lepením z polystyrenových desek hloubky špalet do 200 mm, tloušťky desek do 40 mm</t>
  </si>
  <si>
    <t>168</t>
  </si>
  <si>
    <t>https://podminky.urs.cz/item/CS_URS_2023_02/622212001</t>
  </si>
  <si>
    <t>"0P01" 1,29+2,4*2</t>
  </si>
  <si>
    <t>85</t>
  </si>
  <si>
    <t>170</t>
  </si>
  <si>
    <t>622212021</t>
  </si>
  <si>
    <t>Montáž kontaktního zateplení vnějšího ostění, nadpraží nebo parapetu lepením z polystyrenových desek hloubky špalet do 200 mm, tloušťky desek přes 80 do 120 mm</t>
  </si>
  <si>
    <t>172</t>
  </si>
  <si>
    <t>https://podminky.urs.cz/item/CS_URS_2023_02/622212021</t>
  </si>
  <si>
    <t>"doplnění nadpraží oken luxfer" 1,15*12</t>
  </si>
  <si>
    <t>87</t>
  </si>
  <si>
    <t>28375980</t>
  </si>
  <si>
    <t>deska EPS 100 fasádní λ=0,037 tl 120mm</t>
  </si>
  <si>
    <t>174</t>
  </si>
  <si>
    <t>622252001</t>
  </si>
  <si>
    <t>Montáž profilů kontaktního zateplení zakládacích soklových připevněných hmoždinkami</t>
  </si>
  <si>
    <t>176</t>
  </si>
  <si>
    <t>https://podminky.urs.cz/item/CS_URS_2023_02/622252001</t>
  </si>
  <si>
    <t>"zateplení fasády - F6" 0,48*2*2</t>
  </si>
  <si>
    <t>"zateplení fasády - F7" 12,9+0,28*2</t>
  </si>
  <si>
    <t>89</t>
  </si>
  <si>
    <t>19416003</t>
  </si>
  <si>
    <t>profil zakládací Al tl 1,0mm pro ETICS pro izolant tl 280mm</t>
  </si>
  <si>
    <t>178</t>
  </si>
  <si>
    <t>59051634</t>
  </si>
  <si>
    <t>profil zakládací Al tl 1,0mm pro ETICS pro izolant tl 140mm</t>
  </si>
  <si>
    <t>180</t>
  </si>
  <si>
    <t>91</t>
  </si>
  <si>
    <t>622252002</t>
  </si>
  <si>
    <t>Montáž profilů kontaktního zateplení ostatních stěnových, dilatačních apod. lepených do tmelu</t>
  </si>
  <si>
    <t>182</t>
  </si>
  <si>
    <t>https://podminky.urs.cz/item/CS_URS_2023_02/622252002</t>
  </si>
  <si>
    <t>"zateplení fasády - F6" 7,35*2*2</t>
  </si>
  <si>
    <t>"zateplení fasády - F7" 7,35*4+(0,75+1,75*2)*3</t>
  </si>
  <si>
    <t>"zateplení fasády - F8" 4,84*2</t>
  </si>
  <si>
    <t>"zateplení fasády - F9" 1,3*2</t>
  </si>
  <si>
    <t>63127466</t>
  </si>
  <si>
    <t>profil rohový Al 23x23mm s výztužnou tkaninou š 100mm pro ETICS</t>
  </si>
  <si>
    <t>184</t>
  </si>
  <si>
    <t>83,83*1,05 "Přepočtené koeficientem množství</t>
  </si>
  <si>
    <t>93</t>
  </si>
  <si>
    <t>622321101</t>
  </si>
  <si>
    <t>Omítka vápenocementová vnějších ploch nanášená ručně jednovrstvá, tloušťky do 15 mm hrubá nezatřená stěn</t>
  </si>
  <si>
    <t>186</t>
  </si>
  <si>
    <t>https://podminky.urs.cz/item/CS_URS_2023_02/622321101</t>
  </si>
  <si>
    <t>"oprava fasády - F11" 25,5-3*1,25*0,75+13,5+25</t>
  </si>
  <si>
    <t>622325101</t>
  </si>
  <si>
    <t>Oprava vápenocementové omítky vnějších ploch stupně členitosti 1 hladké stěn, v rozsahu opravované plochy do 10%</t>
  </si>
  <si>
    <t>188</t>
  </si>
  <si>
    <t>https://podminky.urs.cz/item/CS_URS_2023_02/622325101</t>
  </si>
  <si>
    <t>95</t>
  </si>
  <si>
    <t>783823131</t>
  </si>
  <si>
    <t>Penetrační nátěr omítek hladkých omítek hladkých, zrnitých tenkovrstvých nebo štukových stupně členitosti 1 a 2 akrylátový</t>
  </si>
  <si>
    <t>656</t>
  </si>
  <si>
    <t>https://podminky.urs.cz/item/CS_URS_2023_02/783823131</t>
  </si>
  <si>
    <t>622511112</t>
  </si>
  <si>
    <t>Omítka tenkovrstvá akrylátová vnějších ploch probarvená bez penetrace mozaiková střednězrnná stěn</t>
  </si>
  <si>
    <t>190</t>
  </si>
  <si>
    <t>https://podminky.urs.cz/item/CS_URS_2023_02/622511112</t>
  </si>
  <si>
    <t>97</t>
  </si>
  <si>
    <t>622531012</t>
  </si>
  <si>
    <t>Omítka tenkovrstvá silikonová vnějších ploch probarvená bez penetrace zatíraná (škrábaná), zrnitost 1,5 mm stěn</t>
  </si>
  <si>
    <t>192</t>
  </si>
  <si>
    <t>https://podminky.urs.cz/item/CS_URS_2023_02/622531012</t>
  </si>
  <si>
    <t>622635001</t>
  </si>
  <si>
    <t>Oprava spárování cihelného zdiva cementovou maltou včetně vysekání a vyčištění spár stěn, v rozsahu opravované plochy do 10 %</t>
  </si>
  <si>
    <t>194</t>
  </si>
  <si>
    <t>https://podminky.urs.cz/item/CS_URS_2023_02/622635001</t>
  </si>
  <si>
    <t>"oprava spárování luxferů" (1,15*2,28*12+0,82*0,6+1,47*0,6*3)*2</t>
  </si>
  <si>
    <t>99</t>
  </si>
  <si>
    <t>629995101</t>
  </si>
  <si>
    <t>Očištění vnějších ploch tlakovou vodou omytím</t>
  </si>
  <si>
    <t>196</t>
  </si>
  <si>
    <t>https://podminky.urs.cz/item/CS_URS_2023_02/629995101</t>
  </si>
  <si>
    <t>631311114</t>
  </si>
  <si>
    <t>Mazanina z betonu prostého bez zvýšených nároků na prostředí tl. přes 50 do 80 mm tř. C 16/20</t>
  </si>
  <si>
    <t>198</t>
  </si>
  <si>
    <t>https://podminky.urs.cz/item/CS_URS_2023_02/631311114</t>
  </si>
  <si>
    <t>"zakrytí výtahové prohlubně" 2,12*1,23*0,06</t>
  </si>
  <si>
    <t>101</t>
  </si>
  <si>
    <t>631311135</t>
  </si>
  <si>
    <t>Mazanina z betonu prostého bez zvýšených nároků na prostředí tl. přes 120 do 240 mm tř. C 20/25</t>
  </si>
  <si>
    <t>200</t>
  </si>
  <si>
    <t>https://podminky.urs.cz/item/CS_URS_2023_02/631311135</t>
  </si>
  <si>
    <t>632451103</t>
  </si>
  <si>
    <t>Potěr cementový samonivelační ze suchých směsí tloušťky přes 5 do 10 mm</t>
  </si>
  <si>
    <t>202</t>
  </si>
  <si>
    <t>https://podminky.urs.cz/item/CS_URS_2023_02/632451103</t>
  </si>
  <si>
    <t>"zakrytí výtahové prohlubně" 2,12*1,23</t>
  </si>
  <si>
    <t>103</t>
  </si>
  <si>
    <t>632451214</t>
  </si>
  <si>
    <t>Potěr cementový samonivelační litý tř. C 20, tl. přes 45 do 50 mm</t>
  </si>
  <si>
    <t>204</t>
  </si>
  <si>
    <t>https://podminky.urs.cz/item/CS_URS_2023_02/632451214</t>
  </si>
  <si>
    <t>632451441</t>
  </si>
  <si>
    <t>Doplnění cementového potěru na mazaninách a betonových podkladech (s dodáním hmot), hlazeného dřevěným nebo ocelovým hladítkem, plochy jednotlivě do 1 m2 a tl. přes 30 do 40 mm</t>
  </si>
  <si>
    <t>206</t>
  </si>
  <si>
    <t>https://podminky.urs.cz/item/CS_URS_2023_02/632451441</t>
  </si>
  <si>
    <t>"oprava betonové mazaniny kolem montážní jámy" 15,5*3,12-14,04*2</t>
  </si>
  <si>
    <t>105</t>
  </si>
  <si>
    <t>637121113</t>
  </si>
  <si>
    <t>Okapový chodník z kameniva s udusáním a urovnáním povrchu z kačírku tl. 200 mm</t>
  </si>
  <si>
    <t>208</t>
  </si>
  <si>
    <t>https://podminky.urs.cz/item/CS_URS_2023_02/637121113</t>
  </si>
  <si>
    <t>"1.NP" 0,5*(16+5,9+3,6+17,2)</t>
  </si>
  <si>
    <t>637311131</t>
  </si>
  <si>
    <t>Okapový chodník z obrubníků betonových zahradních, se zalitím spár cementovou maltou do lože z betonu prostého</t>
  </si>
  <si>
    <t>210</t>
  </si>
  <si>
    <t>https://podminky.urs.cz/item/CS_URS_2023_02/637311131</t>
  </si>
  <si>
    <t>"1.NP" 0,5*8+16+5,9+3,6+17,2</t>
  </si>
  <si>
    <t>107</t>
  </si>
  <si>
    <t>644941112</t>
  </si>
  <si>
    <t>Montáž průvětrníků nebo mřížek odvětrávacích velikosti přes 150 x 200 do 300 x 300 mm</t>
  </si>
  <si>
    <t>212</t>
  </si>
  <si>
    <t>https://podminky.urs.cz/item/CS_URS_2023_02/644941112</t>
  </si>
  <si>
    <t>"1.NP" 2</t>
  </si>
  <si>
    <t>55341421</t>
  </si>
  <si>
    <t>průvětrník bez klapek se sítí 150x300mm</t>
  </si>
  <si>
    <t>214</t>
  </si>
  <si>
    <t>Trubní vedení</t>
  </si>
  <si>
    <t>109</t>
  </si>
  <si>
    <t>899102211</t>
  </si>
  <si>
    <t>Demontáž poklopů litinových a ocelových včetně rámů, hmotnosti jednotlivě přes 50 do 100 Kg</t>
  </si>
  <si>
    <t>216</t>
  </si>
  <si>
    <t>https://podminky.urs.cz/item/CS_URS_2023_02/899102211</t>
  </si>
  <si>
    <t>"1.NP - poklopy na rampě" 2</t>
  </si>
  <si>
    <t>Ostatní konstrukce a práce, bourání</t>
  </si>
  <si>
    <t>919726122</t>
  </si>
  <si>
    <t>Geotextilie netkaná pro ochranu, separaci nebo filtraci měrná hmotnost přes 200 do 300 g/m2</t>
  </si>
  <si>
    <t>218</t>
  </si>
  <si>
    <t>https://podminky.urs.cz/item/CS_URS_2023_02/919726122</t>
  </si>
  <si>
    <t>"střecha nad 0P17" 8,25*7,05+0,35*(8,25+7,05*2)</t>
  </si>
  <si>
    <t>111</t>
  </si>
  <si>
    <t>941111111</t>
  </si>
  <si>
    <t>Lešení řadové trubkové lehké pracovní s podlahami s provozním zatížením tř. 3 do 200 kg/m2 šířky tř. W06 od 0,6 do 0,9 m výšky do 10 m montáž</t>
  </si>
  <si>
    <t>220</t>
  </si>
  <si>
    <t>https://podminky.urs.cz/item/CS_URS_2023_02/941111111</t>
  </si>
  <si>
    <t>"fasáda - V" 376</t>
  </si>
  <si>
    <t>"fasáda - J" 118</t>
  </si>
  <si>
    <t>"fasáda - S" 118</t>
  </si>
  <si>
    <t>"fasáda - Z" 376</t>
  </si>
  <si>
    <t>94111121R</t>
  </si>
  <si>
    <t>Příplatek k lešení řadovému trubkovému lehkému s podlahami do 200 kg/m2 š od 0,6 do 0,9 m v do 10 m za každý den použití po dobu realizace stavby</t>
  </si>
  <si>
    <t>222</t>
  </si>
  <si>
    <t>113</t>
  </si>
  <si>
    <t>941111811</t>
  </si>
  <si>
    <t>Lešení řadové trubkové lehké pracovní s podlahami s provozním zatížením tř. 3 do 200 kg/m2 šířky tř. W06 od 0,6 do 0,9 m výšky do 10 m demontáž</t>
  </si>
  <si>
    <t>224</t>
  </si>
  <si>
    <t>https://podminky.urs.cz/item/CS_URS_2023_02/941111811</t>
  </si>
  <si>
    <t>944511111</t>
  </si>
  <si>
    <t>Síť ochranná zavěšená na konstrukci lešení z textilie z umělých vláken montáž</t>
  </si>
  <si>
    <t>226</t>
  </si>
  <si>
    <t>https://podminky.urs.cz/item/CS_URS_2023_02/944511111</t>
  </si>
  <si>
    <t>115</t>
  </si>
  <si>
    <t>944511211</t>
  </si>
  <si>
    <t>Síť ochranná zavěšená na konstrukci lešení z textilie z umělých vláken příplatek k ceně za každý den použití</t>
  </si>
  <si>
    <t>228</t>
  </si>
  <si>
    <t>https://podminky.urs.cz/item/CS_URS_2023_02/944511211</t>
  </si>
  <si>
    <t>944511811</t>
  </si>
  <si>
    <t>Síť ochranná zavěšená na konstrukci lešení z textilie z umělých vláken demontáž</t>
  </si>
  <si>
    <t>230</t>
  </si>
  <si>
    <t>https://podminky.urs.cz/item/CS_URS_2023_02/944511811</t>
  </si>
  <si>
    <t>117</t>
  </si>
  <si>
    <t>952901104</t>
  </si>
  <si>
    <t>Čištění budov při provádění oprav a udržovacích prací oken nebo balkonových dveří jednoduchých omytím, plochy do přes 2,5 m2</t>
  </si>
  <si>
    <t>232</t>
  </si>
  <si>
    <t>https://podminky.urs.cz/item/CS_URS_2023_02/952901104</t>
  </si>
  <si>
    <t>"omytí luxferů" (1,15*2,28*12+0,82*0,6+1,47*0,6*3)</t>
  </si>
  <si>
    <t>953334118</t>
  </si>
  <si>
    <t>Bobtnavý pásek do pracovních spar betonových konstrukcí bentonitový, rozměru 20 x 15 mm</t>
  </si>
  <si>
    <t>234</t>
  </si>
  <si>
    <t>https://podminky.urs.cz/item/CS_URS_2023_02/953334118</t>
  </si>
  <si>
    <t>"montážní jáma" 2*(14,04*2+2*2)</t>
  </si>
  <si>
    <t>119</t>
  </si>
  <si>
    <t>961044111</t>
  </si>
  <si>
    <t>Bourání základů z betonu prostého</t>
  </si>
  <si>
    <t>236</t>
  </si>
  <si>
    <t>https://podminky.urs.cz/item/CS_URS_2023_02/961044111</t>
  </si>
  <si>
    <t>"1.PP - bourání stávajících patek" 0,74*0,74*2,3*3+0,74*0,74*1,4</t>
  </si>
  <si>
    <t>962031133</t>
  </si>
  <si>
    <t>Bourání příček z cihel, tvárnic nebo příčkovek z cihel pálených, plných nebo dutých na maltu vápennou nebo vápenocementovou, tl. do 150 mm</t>
  </si>
  <si>
    <t>238</t>
  </si>
  <si>
    <t>https://podminky.urs.cz/item/CS_URS_2023_02/962031133</t>
  </si>
  <si>
    <t>"2.NP" 3,06*4,68-2,68*1,91</t>
  </si>
  <si>
    <t>121</t>
  </si>
  <si>
    <t>962032230</t>
  </si>
  <si>
    <t>Bourání zdiva nadzákladového z cihel nebo tvárnic z cihel pálených nebo vápenopískových, na maltu vápennou nebo vápenocementovou, objemu do 1 m3</t>
  </si>
  <si>
    <t>240</t>
  </si>
  <si>
    <t>https://podminky.urs.cz/item/CS_URS_2023_02/962032230</t>
  </si>
  <si>
    <t>"1.NP - vybourání parapetu" 0,34*1,15*1,23</t>
  </si>
  <si>
    <t>962032231</t>
  </si>
  <si>
    <t>Bourání zdiva nadzákladového z cihel nebo tvárnic z cihel pálených nebo vápenopískových, na maltu vápennou nebo vápenocementovou, objemu přes 1 m3</t>
  </si>
  <si>
    <t>242</t>
  </si>
  <si>
    <t>https://podminky.urs.cz/item/CS_URS_2023_02/962032231</t>
  </si>
  <si>
    <t>"1.PP - bourací práce na rampě" (22,52*0,25*2+1,29*0,27*2+0,86*0,22*2+1,29*0,27*2+1,29*0,25)*0,84</t>
  </si>
  <si>
    <t>"1.NP - vybourání stěny s vraty" 0,34*(4,01*5,4*2-3,7*3,66-3,74*4,01)</t>
  </si>
  <si>
    <t>123</t>
  </si>
  <si>
    <t>962042320</t>
  </si>
  <si>
    <t>Bourání zdiva z betonu prostého nadzákladového objemu do 1 m3</t>
  </si>
  <si>
    <t>244</t>
  </si>
  <si>
    <t>https://podminky.urs.cz/item/CS_URS_2023_02/962042320</t>
  </si>
  <si>
    <t>"1.PP - bourání výtahové šachty" 0,85*0,25</t>
  </si>
  <si>
    <t>"1.PP - bourání schodiště u rampy" 0,45*1,79</t>
  </si>
  <si>
    <t>962042321</t>
  </si>
  <si>
    <t>Bourání zdiva z betonu prostého nadzákladového objemu přes 1 m3</t>
  </si>
  <si>
    <t>246</t>
  </si>
  <si>
    <t>https://podminky.urs.cz/item/CS_URS_2023_02/962042321</t>
  </si>
  <si>
    <t>"1.PP - vybourání schodiště" 2,15*2,23</t>
  </si>
  <si>
    <t>125</t>
  </si>
  <si>
    <t>962081131</t>
  </si>
  <si>
    <t>Bourání zdiva příček nebo vybourání otvorů ze skleněných tvárnic, tl. do 100 mm</t>
  </si>
  <si>
    <t>248</t>
  </si>
  <si>
    <t>https://podminky.urs.cz/item/CS_URS_2023_02/962081131</t>
  </si>
  <si>
    <t>"1.PP" 0,54*0,54</t>
  </si>
  <si>
    <t>"1.NP" 1,15*2,28+0,78*1,52*3</t>
  </si>
  <si>
    <t>963012520</t>
  </si>
  <si>
    <t>Bourání stropů z desek nebo panelů železobetonových prefabrikovaných s dutinami z panelů, š. přes 300 mm tl. přes 140 mm</t>
  </si>
  <si>
    <t>250</t>
  </si>
  <si>
    <t>https://podminky.urs.cz/item/CS_URS_2023_02/963012520</t>
  </si>
  <si>
    <t>"1.PP - bourací práce na rampě" 0,35*1,79*23,57</t>
  </si>
  <si>
    <t>127</t>
  </si>
  <si>
    <t>965042141</t>
  </si>
  <si>
    <t>Bourání mazanin betonových nebo z litého asfaltu tl. do 100 mm, plochy přes 4 m2</t>
  </si>
  <si>
    <t>252</t>
  </si>
  <si>
    <t>https://podminky.urs.cz/item/CS_URS_2023_02/965042141</t>
  </si>
  <si>
    <t>"2.NP" 30,19*0,07</t>
  </si>
  <si>
    <t>"2.NP - bourací práce v 1P14" 2,78*0,05</t>
  </si>
  <si>
    <t>965042241</t>
  </si>
  <si>
    <t>Bourání mazanin betonových nebo z litého asfaltu tl. přes 100 mm, plochy přes 4 m2</t>
  </si>
  <si>
    <t>254</t>
  </si>
  <si>
    <t>https://podminky.urs.cz/item/CS_URS_2023_02/965042241</t>
  </si>
  <si>
    <t>"1.PP - bourací práce v OP17" 85*0,3</t>
  </si>
  <si>
    <t>"1.NP - bourací práce v OP08" 14,04*2*0,15</t>
  </si>
  <si>
    <t>129</t>
  </si>
  <si>
    <t>966071111</t>
  </si>
  <si>
    <t>Demontáž ocelových konstrukcí profilů hmotnosti do 13 kg/m, hmotnosti konstrukce do 5 t</t>
  </si>
  <si>
    <t>256</t>
  </si>
  <si>
    <t>https://podminky.urs.cz/item/CS_URS_2023_02/966071111</t>
  </si>
  <si>
    <t>"vybourání přístavby OP17 - U160" 8,34*(9,27*7+7,8*4)*0,001</t>
  </si>
  <si>
    <t>"demontáž rámů boletických panelů na štítové stěně" (4,14*28+12,34*2)*6*0,001</t>
  </si>
  <si>
    <t>966071121</t>
  </si>
  <si>
    <t>Demontáž ocelových konstrukcí profilů hmotnosti přes 13 do 30 kg/m, hmotnosti konstrukce do 5 t</t>
  </si>
  <si>
    <t>258</t>
  </si>
  <si>
    <t>https://podminky.urs.cz/item/CS_URS_2023_02/966071121</t>
  </si>
  <si>
    <t>"vybourání přístavby OP17 - U160" 18,8*(9*4+4*6+3,25*6+3,5*2)*0,001</t>
  </si>
  <si>
    <t>131</t>
  </si>
  <si>
    <t>968072455</t>
  </si>
  <si>
    <t>Vybourání kovových rámů oken s křídly, dveřních zárubní, vrat, stěn, ostění nebo obkladů dveřních zárubní, plochy do 2 m2</t>
  </si>
  <si>
    <t>260</t>
  </si>
  <si>
    <t>https://podminky.urs.cz/item/CS_URS_2023_02/968072455</t>
  </si>
  <si>
    <t>"2.NP" 0,8*1,97</t>
  </si>
  <si>
    <t>968072559</t>
  </si>
  <si>
    <t>Vybourání kovových rámů oken s křídly, dveřních zárubní, vrat, stěn, ostění nebo obkladů vrat, mimo posuvných a skládacích, plochy přes 5 m2</t>
  </si>
  <si>
    <t>262</t>
  </si>
  <si>
    <t>https://podminky.urs.cz/item/CS_URS_2023_02/968072559</t>
  </si>
  <si>
    <t>"1.NP" 3,74*4,01+3,7*3,66</t>
  </si>
  <si>
    <t>133</t>
  </si>
  <si>
    <t>968082015</t>
  </si>
  <si>
    <t>Vybourání plastových rámů oken s křídly, dveřních zárubní, vrat rámu oken s křídly, plochy do 1 m2</t>
  </si>
  <si>
    <t>264</t>
  </si>
  <si>
    <t>https://podminky.urs.cz/item/CS_URS_2023_02/968082015</t>
  </si>
  <si>
    <t>"1.PP" 0,88*0,52+0,52*0,52</t>
  </si>
  <si>
    <t>968082016</t>
  </si>
  <si>
    <t>Vybourání plastových rámů oken s křídly, dveřních zárubní, vrat rámu oken s křídly, plochy přes 1 do 2 m2</t>
  </si>
  <si>
    <t>266</t>
  </si>
  <si>
    <t>https://podminky.urs.cz/item/CS_URS_2023_02/968082016</t>
  </si>
  <si>
    <t>"1.NP" 0,88*1,44*2</t>
  </si>
  <si>
    <t>135</t>
  </si>
  <si>
    <t>96808201R</t>
  </si>
  <si>
    <t>Vybourání plastových rámů oken včetně křídel plochy přes 1 do 2 m2 - pro další použití</t>
  </si>
  <si>
    <t>268</t>
  </si>
  <si>
    <t>"dle výpisu zpětných montáží oken - pro další použití" 27*0,75*1,75</t>
  </si>
  <si>
    <t>968082021</t>
  </si>
  <si>
    <t>Vybourání plastových rámů oken s křídly, dveřních zárubní, vrat dveřních zárubní, plochy do 2 m2</t>
  </si>
  <si>
    <t>270</t>
  </si>
  <si>
    <t>https://podminky.urs.cz/item/CS_URS_2023_02/968082021</t>
  </si>
  <si>
    <t>"1.NP" 0,82*2</t>
  </si>
  <si>
    <t>137</t>
  </si>
  <si>
    <t>968082022</t>
  </si>
  <si>
    <t>Vybourání plastových rámů oken s křídly, dveřních zárubní, vrat dveřních zárubní, plochy přes 2 do 4 m2</t>
  </si>
  <si>
    <t>272</t>
  </si>
  <si>
    <t>https://podminky.urs.cz/item/CS_URS_2023_02/968082022</t>
  </si>
  <si>
    <t>"1.NP" 1,48*2,45</t>
  </si>
  <si>
    <t>971033341</t>
  </si>
  <si>
    <t>Vybourání otvorů ve zdivu základovém nebo nadzákladovém z cihel, tvárnic, příčkovek z cihel pálených na maltu vápennou nebo vápenocementovou plochy do 0,09 m2, tl. do 300 mm</t>
  </si>
  <si>
    <t>274</t>
  </si>
  <si>
    <t>https://podminky.urs.cz/item/CS_URS_2023_02/971033341</t>
  </si>
  <si>
    <t>"1.NP - průvětrníky" 2</t>
  </si>
  <si>
    <t>139</t>
  </si>
  <si>
    <t>971033561</t>
  </si>
  <si>
    <t>Vybourání otvorů ve zdivu základovém nebo nadzákladovém z cihel, tvárnic, příčkovek z cihel pálených na maltu vápennou nebo vápenocementovou plochy do 1 m2, tl. do 600 mm</t>
  </si>
  <si>
    <t>276</t>
  </si>
  <si>
    <t>https://podminky.urs.cz/item/CS_URS_2023_02/971033561</t>
  </si>
  <si>
    <t>"1.NP" 0,6*0,6*0,34+0,34*(1,76*2,49-1,48*2,45)</t>
  </si>
  <si>
    <t>971033651</t>
  </si>
  <si>
    <t>Vybourání otvorů ve zdivu základovém nebo nadzákladovém z cihel, tvárnic, příčkovek z cihel pálených na maltu vápennou nebo vápenocementovou plochy do 4 m2, tl. do 600 mm</t>
  </si>
  <si>
    <t>278</t>
  </si>
  <si>
    <t>https://podminky.urs.cz/item/CS_URS_2023_02/971033651</t>
  </si>
  <si>
    <t>"1.NP - otvor pro dveře" 0,34*(1,65*2,05-0,82*2-0,61*0,61)</t>
  </si>
  <si>
    <t>"2.NP" 0,4*0,57*3,06</t>
  </si>
  <si>
    <t>141</t>
  </si>
  <si>
    <t>974031664</t>
  </si>
  <si>
    <t>Vysekání rýh ve zdivu cihelném na maltu vápennou nebo vápenocementovou pro vtahování nosníků do zdí, před vybouráním otvoru do hl. 150 mm, při v. nosníku do 150 mm</t>
  </si>
  <si>
    <t>280</t>
  </si>
  <si>
    <t>https://podminky.urs.cz/item/CS_URS_2023_02/974031664</t>
  </si>
  <si>
    <t>"OP13" 2*1,95</t>
  </si>
  <si>
    <t>"OP14" 2*2,1</t>
  </si>
  <si>
    <t>"0P08" 2*1,45</t>
  </si>
  <si>
    <t>978015321</t>
  </si>
  <si>
    <t>Otlučení vápenných nebo vápenocementových omítek vnějších ploch s vyškrabáním spar a s očištěním zdiva stupně členitosti 1 a 2, v rozsahu do 10 %</t>
  </si>
  <si>
    <t>282</t>
  </si>
  <si>
    <t>https://podminky.urs.cz/item/CS_URS_2023_02/978015321</t>
  </si>
  <si>
    <t>"oprava fasády - F10" 127,5-(1,15*2,28*6+1,2*2,4*2+1,14*0,6+0,6*0,6)+122,5-(1,15*2,28*6+1,47*0,6*3+0,82*0,6)+25,5</t>
  </si>
  <si>
    <t>143</t>
  </si>
  <si>
    <t>979094441</t>
  </si>
  <si>
    <t>Očištění vybouraných prvků komunikací od spojovacího materiálu s odklizením a uložením očištěných hmot a spojovacího materiálu na skládku na vzdálenost do 10 m silničních dílců s původním vyplněním spár kamenivem těženým</t>
  </si>
  <si>
    <t>284</t>
  </si>
  <si>
    <t>https://podminky.urs.cz/item/CS_URS_2023_02/979094441</t>
  </si>
  <si>
    <t>"1.NP - zpětné osazení panelů" 5,2*1,3</t>
  </si>
  <si>
    <t>997</t>
  </si>
  <si>
    <t>Přesun sutě</t>
  </si>
  <si>
    <t>997006002</t>
  </si>
  <si>
    <t>Úprava stavebního odpadu třídění strojové</t>
  </si>
  <si>
    <t>286</t>
  </si>
  <si>
    <t>https://podminky.urs.cz/item/CS_URS_2023_02/997006002</t>
  </si>
  <si>
    <t>145</t>
  </si>
  <si>
    <t>997006004</t>
  </si>
  <si>
    <t>Úprava stavebního odpadu pytlování nebezpečného odpadu s obsahem azbestu</t>
  </si>
  <si>
    <t>288</t>
  </si>
  <si>
    <t>https://podminky.urs.cz/item/CS_URS_2023_02/997006004</t>
  </si>
  <si>
    <t>997006012</t>
  </si>
  <si>
    <t>Úprava stavebního odpadu třídění ruční</t>
  </si>
  <si>
    <t>290</t>
  </si>
  <si>
    <t>https://podminky.urs.cz/item/CS_URS_2023_02/997006012</t>
  </si>
  <si>
    <t>147</t>
  </si>
  <si>
    <t>997013112</t>
  </si>
  <si>
    <t>Vnitrostaveništní doprava suti a vybouraných hmot vodorovně do 50 m svisle s použitím mechanizace pro budovy a haly výšky přes 6 do 9 m</t>
  </si>
  <si>
    <t>292</t>
  </si>
  <si>
    <t>https://podminky.urs.cz/item/CS_URS_2023_02/997013112</t>
  </si>
  <si>
    <t>997013501</t>
  </si>
  <si>
    <t>Odvoz suti a vybouraných hmot na skládku nebo meziskládku se složením, na vzdálenost do 1 km</t>
  </si>
  <si>
    <t>294</t>
  </si>
  <si>
    <t>https://podminky.urs.cz/item/CS_URS_2023_02/997013501</t>
  </si>
  <si>
    <t>149</t>
  </si>
  <si>
    <t>997013509</t>
  </si>
  <si>
    <t>Odvoz suti a vybouraných hmot na skládku nebo meziskládku se složením, na vzdálenost Příplatek k ceně za každý další i započatý 1 km přes 1 km</t>
  </si>
  <si>
    <t>296</t>
  </si>
  <si>
    <t>https://podminky.urs.cz/item/CS_URS_2023_02/997013509</t>
  </si>
  <si>
    <t>197,121*9 "Přepočtené koeficientem množství</t>
  </si>
  <si>
    <t>997013631</t>
  </si>
  <si>
    <t>Poplatek za uložení stavebního odpadu na skládce (skládkovné) směsného stavebního a demoličního zatříděného do Katalogu odpadů pod kódem 17 09 04</t>
  </si>
  <si>
    <t>298</t>
  </si>
  <si>
    <t>https://podminky.urs.cz/item/CS_URS_2023_02/997013631</t>
  </si>
  <si>
    <t>151</t>
  </si>
  <si>
    <t>997013821</t>
  </si>
  <si>
    <t>Poplatek za uložení stavebního odpadu na skládce (skládkovné) ze stavebních materiálů obsahujících azbest zatříděných do Katalogu odpadů pod kódem 17 06 05</t>
  </si>
  <si>
    <t>300</t>
  </si>
  <si>
    <t>https://podminky.urs.cz/item/CS_URS_2023_02/997013821</t>
  </si>
  <si>
    <t>"vybourané boletické panely" 5,043</t>
  </si>
  <si>
    <t>997013871</t>
  </si>
  <si>
    <t>Poplatek za uložení stavebního odpadu na recyklační skládce (skládkovné) směsného stavebního a demoličního zatříděného do Katalogu odpadů pod kódem 17 09 04</t>
  </si>
  <si>
    <t>302</t>
  </si>
  <si>
    <t>https://podminky.urs.cz/item/CS_URS_2023_02/997013871</t>
  </si>
  <si>
    <t>998</t>
  </si>
  <si>
    <t>Přesun hmot</t>
  </si>
  <si>
    <t>153</t>
  </si>
  <si>
    <t>998021021</t>
  </si>
  <si>
    <t>Přesun hmot pro haly občanské výstavby, výrobu a služby s nosnou svislou konstrukcí zděnou nebo betonovou monolitickou vodorovná dopravní vzdálenost do 100 m, pro haly výšky do 20 m</t>
  </si>
  <si>
    <t>304</t>
  </si>
  <si>
    <t>https://podminky.urs.cz/item/CS_URS_2023_02/998021021</t>
  </si>
  <si>
    <t>9-ASB</t>
  </si>
  <si>
    <t>Demontáž a manipulace s azbestem</t>
  </si>
  <si>
    <t>04190300R</t>
  </si>
  <si>
    <t>Povinnost zhotovitele oznámit na KHS</t>
  </si>
  <si>
    <t>Kč</t>
  </si>
  <si>
    <t>306</t>
  </si>
  <si>
    <t>155</t>
  </si>
  <si>
    <t>94461111R</t>
  </si>
  <si>
    <t>Zakrytí lešení (zaplachtování) v době demontáže osinku ve 2.N.P. včetně nuceného odvětrání zaplachtovaného pracovního prostoru včetně následné demontáže plachty</t>
  </si>
  <si>
    <t>308</t>
  </si>
  <si>
    <t>94461112R</t>
  </si>
  <si>
    <t>Vyčištění 2.N.P. po demontáži osinku + měření zbytkového množství v prostorách 2.N.P.</t>
  </si>
  <si>
    <t>310</t>
  </si>
  <si>
    <t>157</t>
  </si>
  <si>
    <t>966072111</t>
  </si>
  <si>
    <t>Demontáž opláštění stěn ocelové konstrukce ze sendvičových panelů, výšky budovy do 6 m</t>
  </si>
  <si>
    <t>312</t>
  </si>
  <si>
    <t>https://podminky.urs.cz/item/CS_URS_2023_02/966072111</t>
  </si>
  <si>
    <t>"2.NP - boletické panely" 4,14*(22,47*2+12,34)-0,75*1,75*27</t>
  </si>
  <si>
    <t>9-DEK</t>
  </si>
  <si>
    <t>Fasáda z lamel DEK</t>
  </si>
  <si>
    <t>34215110R</t>
  </si>
  <si>
    <t>Kontrola a případná oprava rámu po demontáži Boletických panelů a jeho nátěr základním nátěrem</t>
  </si>
  <si>
    <t>soubor</t>
  </si>
  <si>
    <t>314</t>
  </si>
  <si>
    <t>159</t>
  </si>
  <si>
    <t>622273271R02</t>
  </si>
  <si>
    <t>Montáž odvětrávané fasády stěn se skrytým spojem na ocelový dvousměrný rošt včetně montáže izolace tl. 180 mm a montáže roštu (spojovací prostředky v ceně)</t>
  </si>
  <si>
    <t>316</t>
  </si>
  <si>
    <t>"fasáda DEK" 154-0,75*1,75*14+160-(0,75*1,75*12+0,88*1,44*7)</t>
  </si>
  <si>
    <t>15441079R01</t>
  </si>
  <si>
    <t>systémová pozinkovaná obkladová kazeta obdélníková s PE lakem 25, tl. plechu 1mm včetně systémových a ukončovacích prvků a parapetů</t>
  </si>
  <si>
    <t>318</t>
  </si>
  <si>
    <t>161</t>
  </si>
  <si>
    <t>15441079R02</t>
  </si>
  <si>
    <t>systémový fasádní ocelový rošt dvousměrný z profilů OM80, Z30, Z50 a konzoly A pro tl. zateplení 180 mm</t>
  </si>
  <si>
    <t>320</t>
  </si>
  <si>
    <t>28329039</t>
  </si>
  <si>
    <t>fólie kontaktní difuzně propustná pro doplňkovou hydroizolační vrstvu skládaných větraných fasád s otevřenými spárami (spára max 30 mm, max.30% plochy)</t>
  </si>
  <si>
    <t>322</t>
  </si>
  <si>
    <t>163</t>
  </si>
  <si>
    <t>63148165</t>
  </si>
  <si>
    <t>deska tepelně izolační minerální provětrávaných fasád λ=0,034-0,035 tl 180mm</t>
  </si>
  <si>
    <t>324</t>
  </si>
  <si>
    <t>28329276</t>
  </si>
  <si>
    <t>fólie PE vyztužená pro parotěsnou vrstvu (reakce na oheň - třída E) 140g/m2</t>
  </si>
  <si>
    <t>326</t>
  </si>
  <si>
    <t>165</t>
  </si>
  <si>
    <t>6222732R</t>
  </si>
  <si>
    <t>Montáž zavěšené odvětrávané fasády na hliníkové nosné konstrukci z fasádních desek na dvousměrné nosné konstrukci opláštění připevněné mechanickým skrytým spojem, (zadní uchycení ) opláštění stěn s vložením tepelné izolace, tloušťky ostění nebo nadpraží</t>
  </si>
  <si>
    <t>328</t>
  </si>
  <si>
    <t>(0,75*2+1,75*2)*26+2,42*2*2+1,29+1,62+1,97*2+0,82+1,35+2,45*2+1,44*2+2,4*2+(1,44*2+0,88*2)*7</t>
  </si>
  <si>
    <t>330</t>
  </si>
  <si>
    <t>193,76*0,2*1,25</t>
  </si>
  <si>
    <t>167</t>
  </si>
  <si>
    <t>63148201</t>
  </si>
  <si>
    <t>deska tepelně izolační minerální provětrávaných fasád λ=0,030-0,33 tl 30mm</t>
  </si>
  <si>
    <t>332</t>
  </si>
  <si>
    <t>193,76*0,15*1,1</t>
  </si>
  <si>
    <t>PSV</t>
  </si>
  <si>
    <t>Práce a dodávky PSV</t>
  </si>
  <si>
    <t>711</t>
  </si>
  <si>
    <t>Izolace proti vodě, vlhkosti a plynům</t>
  </si>
  <si>
    <t>711111001</t>
  </si>
  <si>
    <t>Provedení izolace proti zemní vlhkosti natěradly a tmely za studena na ploše vodorovné V nátěrem penetračním</t>
  </si>
  <si>
    <t>334</t>
  </si>
  <si>
    <t>https://podminky.urs.cz/item/CS_URS_2023_02/711111001</t>
  </si>
  <si>
    <t>"prodloužení podlahy ke štítové stěně" 10</t>
  </si>
  <si>
    <t>"0P17" 8,85*7,35</t>
  </si>
  <si>
    <t>169</t>
  </si>
  <si>
    <t>11163150</t>
  </si>
  <si>
    <t>lak penetrační asfaltový</t>
  </si>
  <si>
    <t>336</t>
  </si>
  <si>
    <t>108,356*0,0003 "Přepočtené koeficientem množství</t>
  </si>
  <si>
    <t>711112001</t>
  </si>
  <si>
    <t>Provedení izolace proti zemní vlhkosti natěradly a tmely za studena na ploše svislé S nátěrem penetračním</t>
  </si>
  <si>
    <t>338</t>
  </si>
  <si>
    <t>https://podminky.urs.cz/item/CS_URS_2023_02/711112001</t>
  </si>
  <si>
    <t>"izolace zazdívky" 0,9*0,74</t>
  </si>
  <si>
    <t>171</t>
  </si>
  <si>
    <t>340</t>
  </si>
  <si>
    <t>2,94117647058824*0,00034 "Přepočtené koeficientem množství</t>
  </si>
  <si>
    <t>711141559</t>
  </si>
  <si>
    <t>Provedení izolace proti zemní vlhkosti pásy přitavením NAIP na ploše vodorovné V</t>
  </si>
  <si>
    <t>342</t>
  </si>
  <si>
    <t>https://podminky.urs.cz/item/CS_URS_2023_02/711141559</t>
  </si>
  <si>
    <t>173</t>
  </si>
  <si>
    <t>62855001</t>
  </si>
  <si>
    <t>pás asfaltový natavitelný modifikovaný SBS s vložkou z polyesterové rohože a spalitelnou PE fólií nebo jemnozrnným minerálním posypem na horním povrchu tl 4,0mm</t>
  </si>
  <si>
    <t>344</t>
  </si>
  <si>
    <t>108,356*1,1655 "Přepočtené koeficientem množství</t>
  </si>
  <si>
    <t>711142559</t>
  </si>
  <si>
    <t>Provedení izolace proti zemní vlhkosti pásy přitavením NAIP na ploše svislé S</t>
  </si>
  <si>
    <t>346</t>
  </si>
  <si>
    <t>https://podminky.urs.cz/item/CS_URS_2023_02/711142559</t>
  </si>
  <si>
    <t>"oprava soklu po kabřincovém obkladu" 0,4*(24,35+0,59+1,94+16,05+0,21+2,08+2,05+2,06+1,55+1,88+1,62)</t>
  </si>
  <si>
    <t>175</t>
  </si>
  <si>
    <t>348</t>
  </si>
  <si>
    <t>22,418*1,221 "Přepočtené koeficientem množství</t>
  </si>
  <si>
    <t>998711102</t>
  </si>
  <si>
    <t>Přesun hmot pro izolace proti vodě, vlhkosti a plynům stanovený z hmotnosti přesunovaného materiálu vodorovná dopravní vzdálenost do 50 m v objektech výšky přes 6 do 12 m</t>
  </si>
  <si>
    <t>350</t>
  </si>
  <si>
    <t>https://podminky.urs.cz/item/CS_URS_2023_02/998711102</t>
  </si>
  <si>
    <t>712</t>
  </si>
  <si>
    <t>Povlakové krytiny</t>
  </si>
  <si>
    <t>177</t>
  </si>
  <si>
    <t>712300845</t>
  </si>
  <si>
    <t>Ostatní práce při odstranění povlakové krytiny střech plochých do 10° doplňků ventilační hlavice</t>
  </si>
  <si>
    <t>352</t>
  </si>
  <si>
    <t>https://podminky.urs.cz/item/CS_URS_2023_02/712300845</t>
  </si>
  <si>
    <t>712363404</t>
  </si>
  <si>
    <t>Provedení povlakové krytiny střech plochých do 10° s mechanicky kotvenou izolací včetně položení fólie a horkovzdušného svaření tl. tepelné izolace do 100 mm budovy výšky do 18 m, kotvené do betonu vnitřní pole</t>
  </si>
  <si>
    <t>354</t>
  </si>
  <si>
    <t>https://podminky.urs.cz/item/CS_URS_2023_02/712363404</t>
  </si>
  <si>
    <t xml:space="preserve">včetně kotevních prvků – kotvy a poplastované profily </t>
  </si>
  <si>
    <t>"střecha nad dvoupodlažní částí - S2" 28,17*11,66-4,57*0,81+0,24*(28,17*2+11,66*2+0,81*2)</t>
  </si>
  <si>
    <t>"střecha nad dvoupodlažní částí - S3" 22,22*11,84+0,24*(22,22*2+11,84)+0,35*11,84</t>
  </si>
  <si>
    <t>179</t>
  </si>
  <si>
    <t>28343012</t>
  </si>
  <si>
    <t>fólie hydroizolační střešní mPVC určená ke stabilizaci přitížením a do vegetačních střech tl 1,5mm</t>
  </si>
  <si>
    <t>356</t>
  </si>
  <si>
    <t>690,989*1,1655 "Přepočtené koeficientem množství</t>
  </si>
  <si>
    <t>71213111R</t>
  </si>
  <si>
    <t>Vyztužení podkladu plochých povlakových střech armovacím pletivem ze skelných vláken</t>
  </si>
  <si>
    <t>358</t>
  </si>
  <si>
    <t>"střecha nad 0P17 - skelné rouno" 8,25*7,05+0,35*(8,25+7,05*2)</t>
  </si>
  <si>
    <t>181</t>
  </si>
  <si>
    <t>998712102</t>
  </si>
  <si>
    <t>Přesun hmot pro povlakové krytiny stanovený z hmotnosti přesunovaného materiálu vodorovná dopravní vzdálenost do 50 m v objektech výšky přes 6 do 12 m</t>
  </si>
  <si>
    <t>360</t>
  </si>
  <si>
    <t>https://podminky.urs.cz/item/CS_URS_2023_02/998712102</t>
  </si>
  <si>
    <t>713</t>
  </si>
  <si>
    <t>Izolace tepelné</t>
  </si>
  <si>
    <t>713131141</t>
  </si>
  <si>
    <t>Montáž tepelné izolace stěn rohožemi, pásy, deskami, dílci, bloky (izolační materiál ve specifikaci) lepením celoplošně bez mechanického kotvení</t>
  </si>
  <si>
    <t>362</t>
  </si>
  <si>
    <t>https://podminky.urs.cz/item/CS_URS_2023_02/713131141</t>
  </si>
  <si>
    <t>183</t>
  </si>
  <si>
    <t>28376414</t>
  </si>
  <si>
    <t>deska XPS hrana polodrážková a hladký povrch 300kPA λ=0,035 tl 20mm</t>
  </si>
  <si>
    <t>364</t>
  </si>
  <si>
    <t>"izolace soklu - F2" F2</t>
  </si>
  <si>
    <t>4,03*1,02 "Přepočtené koeficientem množství</t>
  </si>
  <si>
    <t>28376417</t>
  </si>
  <si>
    <t>deska XPS hrana polodrážková a hladký povrch 300kPA λ=0,035 tl 50mm</t>
  </si>
  <si>
    <t>366</t>
  </si>
  <si>
    <t>"izolace soklu - F1" F1</t>
  </si>
  <si>
    <t>26,837*1,02 "Přepočtené koeficientem množství</t>
  </si>
  <si>
    <t>185</t>
  </si>
  <si>
    <t>28376418</t>
  </si>
  <si>
    <t>deska XPS hrana polodrážková a hladký povrch 300kPA λ=0,035 tl 60mm</t>
  </si>
  <si>
    <t>368</t>
  </si>
  <si>
    <t>"izolace soklu - F5" F5</t>
  </si>
  <si>
    <t>8,4*1,02 "Přepočtené koeficientem množství</t>
  </si>
  <si>
    <t>28376422</t>
  </si>
  <si>
    <t>deska XPS hrana polodrážková a hladký povrch 300kPA λ=0,035 tl 100mm</t>
  </si>
  <si>
    <t>370</t>
  </si>
  <si>
    <t>"izolace soklu - F4" F4</t>
  </si>
  <si>
    <t>2,36*1,02 "Přepočtené koeficientem množství</t>
  </si>
  <si>
    <t>187</t>
  </si>
  <si>
    <t>28376424</t>
  </si>
  <si>
    <t>deska XPS hrana polodrážková a hladký povrch 300kPA λ=0,035 tl 140mm</t>
  </si>
  <si>
    <t>372</t>
  </si>
  <si>
    <t>"izolace soklu - F3" 2,15+0,23*(7,41+3,98)+0,15+0,46+0,34+21,6+6,9-0,88*0,52*9+17,7</t>
  </si>
  <si>
    <t>50,161*1,02 "Přepočtené koeficientem množství</t>
  </si>
  <si>
    <t>713132331</t>
  </si>
  <si>
    <t>Montáž tepelné izolace stěn do roštu dvousměrného výšky do 6 m</t>
  </si>
  <si>
    <t>374</t>
  </si>
  <si>
    <t>https://podminky.urs.cz/item/CS_URS_2023_02/713132331</t>
  </si>
  <si>
    <t>"2.NP - obvodová stěna před rámy" 2*(5+1,14)*22,22-0,75*1,75*26</t>
  </si>
  <si>
    <t>189</t>
  </si>
  <si>
    <t>63148161</t>
  </si>
  <si>
    <t>deska tepelně izolační minerální provětrávaných fasád λ=0,034-0,035 tl 100mm</t>
  </si>
  <si>
    <t>376</t>
  </si>
  <si>
    <t>238,737*1,02 "Přepočtené koeficientem množství</t>
  </si>
  <si>
    <t>713141152</t>
  </si>
  <si>
    <t>Montáž tepelné izolace střech plochých rohožemi, pásy, deskami, dílci, bloky (izolační materiál ve specifikaci) kladenými volně dvouvrstvá</t>
  </si>
  <si>
    <t>378</t>
  </si>
  <si>
    <t>https://podminky.urs.cz/item/CS_URS_2023_02/713141152</t>
  </si>
  <si>
    <t>"střecha nad dvoupodlažní částí - S3" 22,22*11,84</t>
  </si>
  <si>
    <t>191</t>
  </si>
  <si>
    <t>28375819</t>
  </si>
  <si>
    <t>deska EPS S pro aplikace bez zatížení λ=0,042-0,043 tl 80mm</t>
  </si>
  <si>
    <t>380</t>
  </si>
  <si>
    <t>263,085*2,1 "Přepočtené koeficientem množství</t>
  </si>
  <si>
    <t>998713102</t>
  </si>
  <si>
    <t>Přesun hmot pro izolace tepelné stanovený z hmotnosti přesunovaného materiálu vodorovná dopravní vzdálenost do 50 m v objektech výšky přes 6 m do 12 m</t>
  </si>
  <si>
    <t>382</t>
  </si>
  <si>
    <t>https://podminky.urs.cz/item/CS_URS_2023_02/998713102</t>
  </si>
  <si>
    <t>721</t>
  </si>
  <si>
    <t>Zdravotechnika - vnitřní kanalizace</t>
  </si>
  <si>
    <t>193</t>
  </si>
  <si>
    <t>721171808</t>
  </si>
  <si>
    <t>Demontáž potrubí z novodurových trub odpadních nebo připojovacích přes 75 do D 114</t>
  </si>
  <si>
    <t>384</t>
  </si>
  <si>
    <t>https://podminky.urs.cz/item/CS_URS_2023_02/721171808</t>
  </si>
  <si>
    <t>"výměna odpad potrubí dešťové kanalizace" 2*2+4*1,5</t>
  </si>
  <si>
    <t>721173315</t>
  </si>
  <si>
    <t>Potrubí z trub PVC SN4 dešťové DN 110</t>
  </si>
  <si>
    <t>386</t>
  </si>
  <si>
    <t>https://podminky.urs.cz/item/CS_URS_2023_02/721173315</t>
  </si>
  <si>
    <t>195</t>
  </si>
  <si>
    <t>721210824</t>
  </si>
  <si>
    <t>Demontáž kanalizačního příslušenství střešních vtoků DN 150</t>
  </si>
  <si>
    <t>388</t>
  </si>
  <si>
    <t>https://podminky.urs.cz/item/CS_URS_2023_02/721210824</t>
  </si>
  <si>
    <t>"výměna odpad potrubí dešťové kanalizace" 4</t>
  </si>
  <si>
    <t>72123311R</t>
  </si>
  <si>
    <t>Střešní vtok polypropylen PP pro ploché střechy dvoustupňový - svislý odtok DN 110</t>
  </si>
  <si>
    <t>390</t>
  </si>
  <si>
    <t>"výměna odpad potrubí dešťové kanalizace" 2</t>
  </si>
  <si>
    <t>197</t>
  </si>
  <si>
    <t>72123321R</t>
  </si>
  <si>
    <t>Střešní vtok polypropylen PP svislý odtok DN 110</t>
  </si>
  <si>
    <t>392</t>
  </si>
  <si>
    <t>721273153</t>
  </si>
  <si>
    <t>Ventilační hlavice z polypropylenu (PP) DN 110</t>
  </si>
  <si>
    <t>394</t>
  </si>
  <si>
    <t>https://podminky.urs.cz/item/CS_URS_2023_02/721273153</t>
  </si>
  <si>
    <t>199</t>
  </si>
  <si>
    <t>998721102</t>
  </si>
  <si>
    <t>Přesun hmot pro vnitřní kanalizace stanovený z hmotnosti přesunovaného materiálu vodorovná dopravní vzdálenost do 50 m v objektech výšky přes 6 do 12 m</t>
  </si>
  <si>
    <t>396</t>
  </si>
  <si>
    <t>https://podminky.urs.cz/item/CS_URS_2023_02/998721102</t>
  </si>
  <si>
    <t>722</t>
  </si>
  <si>
    <t>Zdravotechnika - vnitřní vodovod</t>
  </si>
  <si>
    <t>72225411R</t>
  </si>
  <si>
    <t>Demontáž a následná zpětná montáž hydrantové skříně a rozvodu</t>
  </si>
  <si>
    <t>398</t>
  </si>
  <si>
    <t>725</t>
  </si>
  <si>
    <t>Zdravotechnika - zařizovací předměty</t>
  </si>
  <si>
    <t>201</t>
  </si>
  <si>
    <t>725531101</t>
  </si>
  <si>
    <t>Elektrické ohřívače zásobníkové beztlakové přepadové objem nádrže (příkon) 5 l (2,0 kW)</t>
  </si>
  <si>
    <t>400</t>
  </si>
  <si>
    <t>https://podminky.urs.cz/item/CS_URS_2023_02/725531101</t>
  </si>
  <si>
    <t>"1.NP" 1</t>
  </si>
  <si>
    <t>725822613</t>
  </si>
  <si>
    <t>Baterie umyvadlové stojánkové pákové s výpustí</t>
  </si>
  <si>
    <t>402</t>
  </si>
  <si>
    <t>https://podminky.urs.cz/item/CS_URS_2023_02/725822613</t>
  </si>
  <si>
    <t>203</t>
  </si>
  <si>
    <t>72582261R</t>
  </si>
  <si>
    <t>Přeložka stávajícího rozvodu vody kolem umyvadla v 1.NP</t>
  </si>
  <si>
    <t>404</t>
  </si>
  <si>
    <t>998725102</t>
  </si>
  <si>
    <t>Přesun hmot pro zařizovací předměty stanovený z hmotnosti přesunovaného materiálu vodorovná dopravní vzdálenost do 50 m v objektech výšky přes 6 do 12 m</t>
  </si>
  <si>
    <t>406</t>
  </si>
  <si>
    <t>https://podminky.urs.cz/item/CS_URS_2023_02/998725102</t>
  </si>
  <si>
    <t>735</t>
  </si>
  <si>
    <t>Ústřední vytápění - otopná tělesa</t>
  </si>
  <si>
    <t>205</t>
  </si>
  <si>
    <t>73515181R</t>
  </si>
  <si>
    <t>Demontáž stávajících radiátorů včetně jejich přemístění do nové polohy</t>
  </si>
  <si>
    <t>408</t>
  </si>
  <si>
    <t>73541181R</t>
  </si>
  <si>
    <t>Demontáž a odpojení stávající Sahary včetně vyústění potrubí na fasádu</t>
  </si>
  <si>
    <t>410</t>
  </si>
  <si>
    <t>207</t>
  </si>
  <si>
    <t>73549481R</t>
  </si>
  <si>
    <t>Vypuštění a napuštění vody z/do otopných těles</t>
  </si>
  <si>
    <t>412</t>
  </si>
  <si>
    <t>751</t>
  </si>
  <si>
    <t>Vzduchotechnika</t>
  </si>
  <si>
    <t>751122051</t>
  </si>
  <si>
    <t>Montáž ventilátoru radiálního nízkotlakého podhledového základního, průměru do 100 mm</t>
  </si>
  <si>
    <t>414</t>
  </si>
  <si>
    <t>https://podminky.urs.cz/item/CS_URS_2023_02/751122051</t>
  </si>
  <si>
    <t>209</t>
  </si>
  <si>
    <t>54233103</t>
  </si>
  <si>
    <t>ventilátor radiální malý plastový 100 H snímač vlhkosti a časový</t>
  </si>
  <si>
    <t>416</t>
  </si>
  <si>
    <t>751322011</t>
  </si>
  <si>
    <t>Montáž talířových ventilů, anemostatů, dýz talířového ventilu, průměru do 100 mm</t>
  </si>
  <si>
    <t>418</t>
  </si>
  <si>
    <t>https://podminky.urs.cz/item/CS_URS_2023_02/751322011</t>
  </si>
  <si>
    <t>211</t>
  </si>
  <si>
    <t>42972201</t>
  </si>
  <si>
    <t>ventil talířový pro přívod a odvod vzduchu plastový D 100mm</t>
  </si>
  <si>
    <t>420</t>
  </si>
  <si>
    <t>751398041</t>
  </si>
  <si>
    <t>Montáž ostatních zařízení protidešťové žaluzie nebo žaluziové klapky na kruhové potrubí, průměru do 300 mm</t>
  </si>
  <si>
    <t>422</t>
  </si>
  <si>
    <t>https://podminky.urs.cz/item/CS_URS_2023_02/751398041</t>
  </si>
  <si>
    <t>213</t>
  </si>
  <si>
    <t>42972900</t>
  </si>
  <si>
    <t>žaluzie protidešťová plastová s pevnými lamelami, pro potrubí D 100mm</t>
  </si>
  <si>
    <t>424</t>
  </si>
  <si>
    <t>751525081</t>
  </si>
  <si>
    <t>Montáž potrubí plastového kruhového bez příruby, průměru do 100 mm</t>
  </si>
  <si>
    <t>426</t>
  </si>
  <si>
    <t>https://podminky.urs.cz/item/CS_URS_2023_02/751525081</t>
  </si>
  <si>
    <t>215</t>
  </si>
  <si>
    <t>42981649</t>
  </si>
  <si>
    <t>trouba pevná PVC D 100mm do 45°C</t>
  </si>
  <si>
    <t>428</t>
  </si>
  <si>
    <t>3*1,2 "Přepočtené koeficientem množství</t>
  </si>
  <si>
    <t>998751101</t>
  </si>
  <si>
    <t>Přesun hmot pro vzduchotechniku stanovený z hmotnosti přesunovaného materiálu vodorovná dopravní vzdálenost do 100 m v objektech výšky do 12 m</t>
  </si>
  <si>
    <t>430</t>
  </si>
  <si>
    <t>https://podminky.urs.cz/item/CS_URS_2023_02/998751101</t>
  </si>
  <si>
    <t>762</t>
  </si>
  <si>
    <t>Konstrukce tesařské</t>
  </si>
  <si>
    <t>217</t>
  </si>
  <si>
    <t>762361114</t>
  </si>
  <si>
    <t>Montáž spádových klínů pro rovné střechy s připojením na nosnou konstrukci z řeziva průřezové plochy do 120 cm2</t>
  </si>
  <si>
    <t>432</t>
  </si>
  <si>
    <t>https://podminky.urs.cz/item/CS_URS_2023_02/762361114</t>
  </si>
  <si>
    <t>"spádování atiky nad jednopodlažní částí" 28,5*2+12,34</t>
  </si>
  <si>
    <t>"spádování atiky nad dvoupodlažní částí" 12,34*2+22,95*2</t>
  </si>
  <si>
    <t>60512127</t>
  </si>
  <si>
    <t>hranol stavební řezivo průřezu do 120cm2 přes dl 8m</t>
  </si>
  <si>
    <t>434</t>
  </si>
  <si>
    <t>"spádování atiky nad jednopodlažní částí" (28,5*2+12,34)*0,02*0,06*1,05</t>
  </si>
  <si>
    <t>"spádování atiky nad dvoupodlažní částí" 12,34*0,02*0,06+(12,34+22,95*2)*0,09*0,06*1,05</t>
  </si>
  <si>
    <t>219</t>
  </si>
  <si>
    <t>762430033</t>
  </si>
  <si>
    <t>Obložení stěn z cementotřískových desek šroubovaných na pero a drážku broušených, tloušťky desky 16 mm</t>
  </si>
  <si>
    <t>436</t>
  </si>
  <si>
    <t>https://podminky.urs.cz/item/CS_URS_2023_02/762430033</t>
  </si>
  <si>
    <t>"2.NP - obvodová stěna mezi rámy" 2*2,99*22,22-0,75*1,75*26</t>
  </si>
  <si>
    <t>762431036</t>
  </si>
  <si>
    <t>Obložení stěn z dřevoštěpkových desek OSB přibíjených na pero a drážku broušených, tloušťky desky 22 mm</t>
  </si>
  <si>
    <t>438</t>
  </si>
  <si>
    <t>https://podminky.urs.cz/item/CS_URS_2023_02/762431036</t>
  </si>
  <si>
    <t>"spádování atiky nad jednopodlažní částí" (28,5*2+12,34)*0,36</t>
  </si>
  <si>
    <t>"spádování atiky nad dvoupodlažní částí" 12,34*0,39+(12,34+22,95*2)*0,52</t>
  </si>
  <si>
    <t>221</t>
  </si>
  <si>
    <t>762431825</t>
  </si>
  <si>
    <t>Demontáž obložení stěn z dřevoštěpkových desek šroubovaných na pero a drážku, tloušťka desky do 15 mm</t>
  </si>
  <si>
    <t>440</t>
  </si>
  <si>
    <t>https://podminky.urs.cz/item/CS_URS_2023_02/762431825</t>
  </si>
  <si>
    <t>"vybourání přístavby OP17" 19,7+20,7+23,1</t>
  </si>
  <si>
    <t>998762102</t>
  </si>
  <si>
    <t>Přesun hmot pro konstrukce tesařské stanovený z hmotnosti přesunovaného materiálu vodorovná dopravní vzdálenost do 50 m v objektech výšky přes 6 do 12 m</t>
  </si>
  <si>
    <t>442</t>
  </si>
  <si>
    <t>https://podminky.urs.cz/item/CS_URS_2023_02/998762102</t>
  </si>
  <si>
    <t>763</t>
  </si>
  <si>
    <t>Konstrukce suché výstavby</t>
  </si>
  <si>
    <t>223</t>
  </si>
  <si>
    <t>763111741</t>
  </si>
  <si>
    <t>Příčka ze sádrokartonových desek ostatní konstrukce a práce na příčkách ze sádrokartonových desek montáž parotěsné zábrany</t>
  </si>
  <si>
    <t>444</t>
  </si>
  <si>
    <t>https://podminky.urs.cz/item/CS_URS_2023_02/763111741</t>
  </si>
  <si>
    <t>28329274</t>
  </si>
  <si>
    <t>fólie PE vyztužená pro parotěsnou vrstvu (reakce na oheň - třída E) 110g/m2</t>
  </si>
  <si>
    <t>446</t>
  </si>
  <si>
    <t>98,751*1,1235 "Přepočtené koeficientem množství</t>
  </si>
  <si>
    <t>225</t>
  </si>
  <si>
    <t>763111742</t>
  </si>
  <si>
    <t>Příčka ze sádrokartonových desek ostatní konstrukce a práce na příčkách ze sádrokartonových desek montáž jedné vrstvy tepelné izolace</t>
  </si>
  <si>
    <t>448</t>
  </si>
  <si>
    <t>https://podminky.urs.cz/item/CS_URS_2023_02/763111742</t>
  </si>
  <si>
    <t>450</t>
  </si>
  <si>
    <t>98,751*1,02 "Přepočtené koeficientem množství</t>
  </si>
  <si>
    <t>227</t>
  </si>
  <si>
    <t>763121621</t>
  </si>
  <si>
    <t>Stěna předsazená ze sádrokartonových desek montáž desek na nosnou konstrukci, tl. 12,5 mm</t>
  </si>
  <si>
    <t>452</t>
  </si>
  <si>
    <t>https://podminky.urs.cz/item/CS_URS_2023_02/763121621</t>
  </si>
  <si>
    <t>59591000</t>
  </si>
  <si>
    <t>deska SDK akustická protipožární impregnovaná DFH2 tl 12,5mm</t>
  </si>
  <si>
    <t>454</t>
  </si>
  <si>
    <t>229</t>
  </si>
  <si>
    <t>59030027</t>
  </si>
  <si>
    <t>deska SDK protipožární DF tl 12,5mm</t>
  </si>
  <si>
    <t>456</t>
  </si>
  <si>
    <t>763121761</t>
  </si>
  <si>
    <t>Stěna předsazená ze sádrokartonových desek Příplatek k cenám za rovinnost kvality speciální tmelení kvality Q3</t>
  </si>
  <si>
    <t>458</t>
  </si>
  <si>
    <t>https://podminky.urs.cz/item/CS_URS_2023_02/763121761</t>
  </si>
  <si>
    <t>231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</si>
  <si>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</si>
  <si>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</si>
  <si>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460</t>
  </si>
  <si>
    <t>https://podminky.urs.cz/item/CS_URS_2023_02/998763302</t>
  </si>
  <si>
    <t>764</t>
  </si>
  <si>
    <t>Konstrukce klempířské</t>
  </si>
  <si>
    <t>764001821</t>
  </si>
  <si>
    <t>Demontáž klempířských konstrukcí krytiny ze svitků nebo tabulí do suti</t>
  </si>
  <si>
    <t>462</t>
  </si>
  <si>
    <t>https://podminky.urs.cz/item/CS_URS_2023_02/764001821</t>
  </si>
  <si>
    <t>"vybourání přístavby OP17" 9*9,6</t>
  </si>
  <si>
    <t>233</t>
  </si>
  <si>
    <t>764002841</t>
  </si>
  <si>
    <t>Demontáž klempířských konstrukcí oplechování horních ploch zdí a nadezdívek do suti</t>
  </si>
  <si>
    <t>464</t>
  </si>
  <si>
    <t>https://podminky.urs.cz/item/CS_URS_2023_02/764002841</t>
  </si>
  <si>
    <t>28,31*2+12,34*2</t>
  </si>
  <si>
    <t>764004801</t>
  </si>
  <si>
    <t>Demontáž klempířských konstrukcí žlabu podokapního do suti</t>
  </si>
  <si>
    <t>466</t>
  </si>
  <si>
    <t>https://podminky.urs.cz/item/CS_URS_2023_02/764004801</t>
  </si>
  <si>
    <t>235</t>
  </si>
  <si>
    <t>764004861</t>
  </si>
  <si>
    <t>Demontáž klempířských konstrukcí svodu do suti</t>
  </si>
  <si>
    <t>468</t>
  </si>
  <si>
    <t>https://podminky.urs.cz/item/CS_URS_2023_02/764004861</t>
  </si>
  <si>
    <t>764212663</t>
  </si>
  <si>
    <t>Oplechování střešních prvků z pozinkovaného plechu s povrchovou úpravou okapu střechy rovné okapovým plechem rš 250 mm</t>
  </si>
  <si>
    <t>470</t>
  </si>
  <si>
    <t>https://podminky.urs.cz/item/CS_URS_2023_02/764212663</t>
  </si>
  <si>
    <t>"dle výpisu klempířských prvků - 1/KS" 1*8,3</t>
  </si>
  <si>
    <t>237</t>
  </si>
  <si>
    <t>764214606</t>
  </si>
  <si>
    <t>Oplechování horních ploch zdí a nadezdívek (atik) z pozinkovaného plechu s povrchovou úpravou mechanicky kotvené rš 500 mm</t>
  </si>
  <si>
    <t>472</t>
  </si>
  <si>
    <t>https://podminky.urs.cz/item/CS_URS_2023_02/764214606</t>
  </si>
  <si>
    <t>"dle výpisu klempířských prvků - 4/KS" 1*24</t>
  </si>
  <si>
    <t>"dle výpisu klempířských prvků - 6/KS" 1*70</t>
  </si>
  <si>
    <t>764214607</t>
  </si>
  <si>
    <t>Oplechování horních ploch zdí a nadezdívek (atik) z pozinkovaného plechu s povrchovou úpravou mechanicky kotvené rš 670 mm</t>
  </si>
  <si>
    <t>474</t>
  </si>
  <si>
    <t>https://podminky.urs.cz/item/CS_URS_2023_02/764214607</t>
  </si>
  <si>
    <t>"dle výpisu klempířských prvků - 8/KS" 1*45</t>
  </si>
  <si>
    <t>239</t>
  </si>
  <si>
    <t>764214608</t>
  </si>
  <si>
    <t>Oplechování horních ploch zdí a nadezdívek (atik) z pozinkovaného plechu s povrchovou úpravou mechanicky kotvené rš 750 mm</t>
  </si>
  <si>
    <t>476</t>
  </si>
  <si>
    <t>https://podminky.urs.cz/item/CS_URS_2023_02/764214608</t>
  </si>
  <si>
    <t>"dle výpisu klempířských prvků - 10/KF" 1*1,3</t>
  </si>
  <si>
    <t>"dle výpisu klempířských prvků - 9/KS" 1*22</t>
  </si>
  <si>
    <t>764216604</t>
  </si>
  <si>
    <t>Oplechování parapetů z pozinkovaného plechu s povrchovou úpravou rovných mechanicky kotvené, bez rohů rš 330 mm</t>
  </si>
  <si>
    <t>478</t>
  </si>
  <si>
    <t>https://podminky.urs.cz/item/CS_URS_2023_02/764216604</t>
  </si>
  <si>
    <t>"dle výpisu klempířských prvků - 1/KF" 12*1,2</t>
  </si>
  <si>
    <t>"dle výpisu klempířských prvků - 2/KF" 1*0,95</t>
  </si>
  <si>
    <t>"dle výpisu klempířských prvků - 3/KF" 3*1,5</t>
  </si>
  <si>
    <t>"dle výpisu klempířských prvků - 4/KF" 3*1,35</t>
  </si>
  <si>
    <t>"dle výpisu klempířských prvků - 5/KF" 1*1,1</t>
  </si>
  <si>
    <t>"dle výpisu klempířských prvků - 6/KF" 1*0,7</t>
  </si>
  <si>
    <t>"dle výpisu klempířských prvků - 7/KF" 2*2,5</t>
  </si>
  <si>
    <t>"dle výpisu klempířských prvků - 9/KF" 4*0,85</t>
  </si>
  <si>
    <t>241</t>
  </si>
  <si>
    <t>764218611</t>
  </si>
  <si>
    <t>Oplechování říms a ozdobných prvků z pozinkovaného plechu s povrchovou úpravou rovných, bez rohů mechanicky kotvené přes rš 670 mm</t>
  </si>
  <si>
    <t>480</t>
  </si>
  <si>
    <t>https://podminky.urs.cz/item/CS_URS_2023_02/764218611</t>
  </si>
  <si>
    <t>"dle výpisu klempířských prvků - 8/KF" 2*1*5</t>
  </si>
  <si>
    <t>"dle výpisu klempířských prvků - 10/KS" 1*4,8*1,5</t>
  </si>
  <si>
    <t>764311603</t>
  </si>
  <si>
    <t>Lemování zdí z pozinkovaného plechu s povrchovou úpravou boční nebo horní rovné, střech s krytinou prejzovou nebo vlnitou rš 250 mm</t>
  </si>
  <si>
    <t>482</t>
  </si>
  <si>
    <t>https://podminky.urs.cz/item/CS_URS_2023_02/764311603</t>
  </si>
  <si>
    <t>"dle výpisu klempířských prvků - 5/KS" 1*9</t>
  </si>
  <si>
    <t>"dle výpisu klempířských prvků - 7/KS" 1*15</t>
  </si>
  <si>
    <t>243</t>
  </si>
  <si>
    <t>764511601</t>
  </si>
  <si>
    <t>Žlab podokapní z pozinkovaného plechu s povrchovou úpravou včetně háků a čel půlkruhový do rš 280 mm</t>
  </si>
  <si>
    <t>484</t>
  </si>
  <si>
    <t>https://podminky.urs.cz/item/CS_URS_2023_02/764511601</t>
  </si>
  <si>
    <t>"dle výpisu klempířských prvků - 2/KS" 1*8,6</t>
  </si>
  <si>
    <t>764511640</t>
  </si>
  <si>
    <t>Kotlík oválný (trychtýřový) pro podokapní žlaby z Pz s povrchovou úpravou 280/100 mm</t>
  </si>
  <si>
    <t>486</t>
  </si>
  <si>
    <t>"dle výpisu klempířských prvků - 3/KS" 1</t>
  </si>
  <si>
    <t>245</t>
  </si>
  <si>
    <t>764518622</t>
  </si>
  <si>
    <t>Svod z pozinkovaného plechu s upraveným povrchem včetně objímek, kolen a odskoků kruhový, průměru 100 mm</t>
  </si>
  <si>
    <t>488</t>
  </si>
  <si>
    <t>https://podminky.urs.cz/item/CS_URS_2023_02/764518622</t>
  </si>
  <si>
    <t>"dle výpisu klempířských prvků - 3/KS" 3,5</t>
  </si>
  <si>
    <t>998764102</t>
  </si>
  <si>
    <t>Přesun hmot pro konstrukce klempířské stanovený z hmotnosti přesunovaného materiálu vodorovná dopravní vzdálenost do 50 m v objektech výšky přes 6 do 12 m</t>
  </si>
  <si>
    <t>490</t>
  </si>
  <si>
    <t>https://podminky.urs.cz/item/CS_URS_2023_02/998764102</t>
  </si>
  <si>
    <t>766</t>
  </si>
  <si>
    <t>Konstrukce truhlářské</t>
  </si>
  <si>
    <t>247</t>
  </si>
  <si>
    <t>766417523</t>
  </si>
  <si>
    <t>Montáž provětrávané fasády z dřevěných profilů difúzní paropropustné fólie s lepenými přesahy</t>
  </si>
  <si>
    <t>492</t>
  </si>
  <si>
    <t>https://podminky.urs.cz/item/CS_URS_2023_02/766417523</t>
  </si>
  <si>
    <t>28329038</t>
  </si>
  <si>
    <t>fólie kontaktní difuzně propustná pro doplňkovou hydroizolační vrstvu skládaných větraných fasád s otevřenými spárami (spára max 20 mm, max.20% plochy)</t>
  </si>
  <si>
    <t>494</t>
  </si>
  <si>
    <t>238,737*1,111 "Přepočtené koeficientem množství</t>
  </si>
  <si>
    <t>249</t>
  </si>
  <si>
    <t>766622122</t>
  </si>
  <si>
    <t>Montáž oken plastových včetně montáže rámu plochy přes 1 m2 pevných do celostěnových panelů nebo ocelových rámů, výšky přes 1,5 do 2,5 m</t>
  </si>
  <si>
    <t>496</t>
  </si>
  <si>
    <t>https://podminky.urs.cz/item/CS_URS_2023_02/766622122</t>
  </si>
  <si>
    <t>"dle výpisu zpětných montáží oken" 27*0,75*1,75</t>
  </si>
  <si>
    <t>"dle výpisu nových vnějších otvorů - pol. 6" 3*0,75*1,75</t>
  </si>
  <si>
    <t>61140045</t>
  </si>
  <si>
    <t>okno plastové s fixním zasklením dvojsklo přes plochu 1m2 v 1,5-2,5m</t>
  </si>
  <si>
    <t>498</t>
  </si>
  <si>
    <t>251</t>
  </si>
  <si>
    <t>766622217</t>
  </si>
  <si>
    <t>Montáž oken plastových plochy do 1 m2 včetně montáže rámu otevíravých do celostěnových panelů nebo ocelových rámů, výšky</t>
  </si>
  <si>
    <t>500</t>
  </si>
  <si>
    <t>https://podminky.urs.cz/item/CS_URS_2023_02/766622217</t>
  </si>
  <si>
    <t>"dle výpisu nových vnějších otvorů - pol. 1" 3</t>
  </si>
  <si>
    <t>61140049</t>
  </si>
  <si>
    <t>okno plastové otevíravé/sklopné dvojsklo do plochy 1m2</t>
  </si>
  <si>
    <t>502</t>
  </si>
  <si>
    <t>"dle výpisu nových vnějších otvorů - pol. 1" 3*1,25*0,75</t>
  </si>
  <si>
    <t>253</t>
  </si>
  <si>
    <t>766660411</t>
  </si>
  <si>
    <t>Montáž dveřních křídel dřevěných nebo plastových vchodových dveří včetně rámu do zdiva jednokřídlových bez nadsvětlíku</t>
  </si>
  <si>
    <t>504</t>
  </si>
  <si>
    <t>https://podminky.urs.cz/item/CS_URS_2023_02/766660411</t>
  </si>
  <si>
    <t>"dle výpisu nových vnějších otvorů - pol. 2" 1</t>
  </si>
  <si>
    <t>"dle výpisu nových vnějších otvorů - pol. 4" 1</t>
  </si>
  <si>
    <t>611405D2</t>
  </si>
  <si>
    <t>dveře plastové, jednokřídlé, otevíravé 1250 x 2250 mm - dle výpisu nových vnějších otvorů - pol. 2</t>
  </si>
  <si>
    <t>506</t>
  </si>
  <si>
    <t>"dle výpisu nových vnějších otvorů - pol. 2" 1*1,25*2,25</t>
  </si>
  <si>
    <t>255</t>
  </si>
  <si>
    <t>611405D4</t>
  </si>
  <si>
    <t>dveře plastové, jednokřídlé, otevíravé 940 x 2050 mm - dle výpisu nových vnějších otvorů - pol. 4</t>
  </si>
  <si>
    <t>508</t>
  </si>
  <si>
    <t>"dle výpisu nových vnějších otvorů - pol. 4" 1*0,94*2,05</t>
  </si>
  <si>
    <t>766660451</t>
  </si>
  <si>
    <t>Montáž dveřních křídel dřevěných nebo plastových vchodových dveří včetně rámu do zdiva dvoukřídlových bez nadsvětlíku</t>
  </si>
  <si>
    <t>510</t>
  </si>
  <si>
    <t>https://podminky.urs.cz/item/CS_URS_2023_02/766660451</t>
  </si>
  <si>
    <t>"dle výpisu nových vnějších otvorů - pol. 5" 1</t>
  </si>
  <si>
    <t>257</t>
  </si>
  <si>
    <t>611732D5</t>
  </si>
  <si>
    <t>dveře plastové, dvoukřídlé, otevíravé 1760 x 2490 mm - dle výpisu nových vnějších otvorů - pol. 5</t>
  </si>
  <si>
    <t>512</t>
  </si>
  <si>
    <t>"dle výpisu nových vnějších otvorů - pol. 5" 1*1,76*2,49</t>
  </si>
  <si>
    <t>766660731</t>
  </si>
  <si>
    <t>Montáž dveřních doplňků dveřního kování bezpečnostního zámku</t>
  </si>
  <si>
    <t>514</t>
  </si>
  <si>
    <t>https://podminky.urs.cz/item/CS_URS_2023_02/766660731</t>
  </si>
  <si>
    <t>"dle výpisu nových vnějších otvorů - pol. 3" 1</t>
  </si>
  <si>
    <t>259</t>
  </si>
  <si>
    <t>54924010</t>
  </si>
  <si>
    <t>zámek zadlabací protipožární rozteč 90x55,5mm</t>
  </si>
  <si>
    <t>516</t>
  </si>
  <si>
    <t>766660733</t>
  </si>
  <si>
    <t>Montáž dveřních doplňků dveřního kování bezpečnostního štítku s klikou</t>
  </si>
  <si>
    <t>518</t>
  </si>
  <si>
    <t>https://podminky.urs.cz/item/CS_URS_2023_02/766660733</t>
  </si>
  <si>
    <t>261</t>
  </si>
  <si>
    <t>54914129</t>
  </si>
  <si>
    <t>kování bezpečnostní klika/klika RC2</t>
  </si>
  <si>
    <t>520</t>
  </si>
  <si>
    <t>766664958</t>
  </si>
  <si>
    <t>Výměna dveřních konstrukcí interiérových klik se štítky</t>
  </si>
  <si>
    <t>522</t>
  </si>
  <si>
    <t>https://podminky.urs.cz/item/CS_URS_2023_02/766664958</t>
  </si>
  <si>
    <t>"oprava dveří - dle výpisu - 1/OP" 1</t>
  </si>
  <si>
    <t>"oprava dveří - dle výpisu - 2/OP" 1</t>
  </si>
  <si>
    <t>"oprava dveří - dle výpisu - 4/OP" 1</t>
  </si>
  <si>
    <t>"oprava dveří - dle výpisu - 5/OP" 2</t>
  </si>
  <si>
    <t>"oprava dveří - dle výpisu - 6/OP" 1</t>
  </si>
  <si>
    <t>263</t>
  </si>
  <si>
    <t>54914123</t>
  </si>
  <si>
    <t>kování rozetové klika/klika</t>
  </si>
  <si>
    <t>524</t>
  </si>
  <si>
    <t>766694116</t>
  </si>
  <si>
    <t>Montáž ostatních truhlářských konstrukcí parapetních desek dřevěných nebo plastových šířky do 300 mm</t>
  </si>
  <si>
    <t>526</t>
  </si>
  <si>
    <t>https://podminky.urs.cz/item/CS_URS_2023_02/766694116</t>
  </si>
  <si>
    <t>"dle výpisu zpětných montáží oken" 27*0,75</t>
  </si>
  <si>
    <t>"dle výpisu nových vnějších otvorů - pol. 6" 3*0,75</t>
  </si>
  <si>
    <t>265</t>
  </si>
  <si>
    <t>61140077</t>
  </si>
  <si>
    <t>parapet plastový vnitřní – š 150mm, barva bílá</t>
  </si>
  <si>
    <t>528</t>
  </si>
  <si>
    <t>61140076</t>
  </si>
  <si>
    <t>koncovka k parapetu oboustranná š 600mm, barva bílá</t>
  </si>
  <si>
    <t>530</t>
  </si>
  <si>
    <t>"dle výpisu zpětných montáží oken" 27</t>
  </si>
  <si>
    <t>"dle výpisu nových vnějších otvorů - pol. 6" 3</t>
  </si>
  <si>
    <t>267</t>
  </si>
  <si>
    <t>76681111R</t>
  </si>
  <si>
    <t>Demontáž a zpětná montáž kuchyňské linky v 1P06</t>
  </si>
  <si>
    <t>532</t>
  </si>
  <si>
    <t>998766102</t>
  </si>
  <si>
    <t>Přesun hmot pro konstrukce truhlářské stanovený z hmotnosti přesunovaného materiálu vodorovná dopravní vzdálenost do 50 m v objektech výšky přes 6 do 12 m</t>
  </si>
  <si>
    <t>534</t>
  </si>
  <si>
    <t>https://podminky.urs.cz/item/CS_URS_2023_02/998766102</t>
  </si>
  <si>
    <t>767</t>
  </si>
  <si>
    <t>Konstrukce zámečnické</t>
  </si>
  <si>
    <t>269</t>
  </si>
  <si>
    <t>767161114</t>
  </si>
  <si>
    <t>Montáž zábradlí rovného z trubek nebo tenkostěnných profilů do zdiva, hmotnosti 1 m zábradlí přes 20 do 30 kg</t>
  </si>
  <si>
    <t>536</t>
  </si>
  <si>
    <t>https://podminky.urs.cz/item/CS_URS_2023_02/767161114</t>
  </si>
  <si>
    <t>"dle výpisu zámečnických prvků - Z5" 2*1,66</t>
  </si>
  <si>
    <t>553422Z5</t>
  </si>
  <si>
    <t>ocelové zábradlí výšky 900 mm - dle výpisu zámečnických výrobků - Z5</t>
  </si>
  <si>
    <t>538</t>
  </si>
  <si>
    <t>271</t>
  </si>
  <si>
    <t>767161813</t>
  </si>
  <si>
    <t>Demontáž zábradlí do suti rovného nerozebíratelný spoj hmotnosti 1 m zábradlí do 20 kg</t>
  </si>
  <si>
    <t>540</t>
  </si>
  <si>
    <t>https://podminky.urs.cz/item/CS_URS_2023_02/767161813</t>
  </si>
  <si>
    <t>2,2*2</t>
  </si>
  <si>
    <t>767531811</t>
  </si>
  <si>
    <t>Demontáž vstupních čisticích zón rohoží kovových nebo plastových</t>
  </si>
  <si>
    <t>542</t>
  </si>
  <si>
    <t>https://podminky.urs.cz/item/CS_URS_2023_02/767531811</t>
  </si>
  <si>
    <t>"1.NP" 0,41*0,62*2+0,6*0,4</t>
  </si>
  <si>
    <t>273</t>
  </si>
  <si>
    <t>767591012</t>
  </si>
  <si>
    <t>Montáž výrobků z kompozitů podlah nebo podest z pochůzných skládaných roštů hmotnosti přes 15 do 30 kg/m2</t>
  </si>
  <si>
    <t>544</t>
  </si>
  <si>
    <t>https://podminky.urs.cz/item/CS_URS_2023_02/767591012</t>
  </si>
  <si>
    <t>"montážní jáma - dle výpisu pororoěštů" 13*1,1*1+1*0,65*0,95</t>
  </si>
  <si>
    <t>6312601R</t>
  </si>
  <si>
    <t>rošt pochůzný skládaný tl. 30 mm</t>
  </si>
  <si>
    <t>546</t>
  </si>
  <si>
    <t>275</t>
  </si>
  <si>
    <t>767640111</t>
  </si>
  <si>
    <t>Montáž dveří ocelových nebo hliníkových vchodových jednokřídlových bez nadsvětlíku</t>
  </si>
  <si>
    <t>548</t>
  </si>
  <si>
    <t>https://podminky.urs.cz/item/CS_URS_2023_02/767640111</t>
  </si>
  <si>
    <t>553413D3</t>
  </si>
  <si>
    <t>dveře plechové, jednokřídlé, otevíravé 1150 x 2270 mm - dle výpisu nových vnějších otvorů - pol. 3</t>
  </si>
  <si>
    <t>550</t>
  </si>
  <si>
    <t>"dle výpisu nových vnějších otvorů - pol. 3" 1*1,15*2,27</t>
  </si>
  <si>
    <t>277</t>
  </si>
  <si>
    <t>767651112</t>
  </si>
  <si>
    <t>Montáž vrat garážových nebo průmyslových sekčních zajížděcích pod strop, plochy přes 6 do 9 m2</t>
  </si>
  <si>
    <t>552</t>
  </si>
  <si>
    <t>https://podminky.urs.cz/item/CS_URS_2023_02/767651112</t>
  </si>
  <si>
    <t>"dle výpisu garážových vrat - G2" 2</t>
  </si>
  <si>
    <t>553458G2</t>
  </si>
  <si>
    <t>vrata garážová sekční s proskleným pruhem - dle výpisu garážových vrat - G2</t>
  </si>
  <si>
    <t>554</t>
  </si>
  <si>
    <t>279</t>
  </si>
  <si>
    <t>767651114</t>
  </si>
  <si>
    <t>Montáž vrat garážových nebo průmyslových sekčních zajížděcích pod strop, plochy přes 13 m2</t>
  </si>
  <si>
    <t>556</t>
  </si>
  <si>
    <t>https://podminky.urs.cz/item/CS_URS_2023_02/767651114</t>
  </si>
  <si>
    <t>"dle výpisu garážových vrat - G1" 2</t>
  </si>
  <si>
    <t>553458G1</t>
  </si>
  <si>
    <t>vrata garážová rolovací s přisazením z vnější strany - dle výpisu garážových vrat - G1</t>
  </si>
  <si>
    <t>558</t>
  </si>
  <si>
    <t>"dle výpisu garážových vrat - G1" 2*3,8*4</t>
  </si>
  <si>
    <t>281</t>
  </si>
  <si>
    <t>767651126</t>
  </si>
  <si>
    <t>Montáž vrat garážových nebo průmyslových příslušenství sekčních vrat elektrického pohonu</t>
  </si>
  <si>
    <t>560</t>
  </si>
  <si>
    <t>https://podminky.urs.cz/item/CS_URS_2023_02/767651126</t>
  </si>
  <si>
    <t>55345878</t>
  </si>
  <si>
    <t>pohon garážových sekčních a výklopných vrat o síle 1000N max. 50 cyklů denně</t>
  </si>
  <si>
    <t>562</t>
  </si>
  <si>
    <t>283</t>
  </si>
  <si>
    <t>767661811</t>
  </si>
  <si>
    <t>Demontáž mříží pevných nebo otevíravých</t>
  </si>
  <si>
    <t>564</t>
  </si>
  <si>
    <t>https://podminky.urs.cz/item/CS_URS_2023_02/767661811</t>
  </si>
  <si>
    <t>"1.PP" 1,76*0,52+0,88*0,52+0,52*0,52+0,88*0,52*5+0,88*0,52*2</t>
  </si>
  <si>
    <t>767810113</t>
  </si>
  <si>
    <t>Montáž větracích mřížek ocelových čtyřhranných, průřezu přes 0,04 do 0,09 m2</t>
  </si>
  <si>
    <t>566</t>
  </si>
  <si>
    <t>https://podminky.urs.cz/item/CS_URS_2023_02/767810113</t>
  </si>
  <si>
    <t>"dle výpisu zámečnických prvků - Z3" 1</t>
  </si>
  <si>
    <t>285</t>
  </si>
  <si>
    <t>553414Z3</t>
  </si>
  <si>
    <t>větrací mřížka 300 x 300 mm - dle výpisu zámečnických výrobků - Z3</t>
  </si>
  <si>
    <t>568</t>
  </si>
  <si>
    <t>767810114</t>
  </si>
  <si>
    <t>Montáž mřížek větracích čtyřhranných průřezu přes 0,09 m2</t>
  </si>
  <si>
    <t>570</t>
  </si>
  <si>
    <t>"dle výpisu zámečnických prvků - Z1" 1</t>
  </si>
  <si>
    <t>"dle výpisu zámečnických prvků - Z2" 2</t>
  </si>
  <si>
    <t>"dle výpisu zámečnických prvků - Z4" 1</t>
  </si>
  <si>
    <t>287</t>
  </si>
  <si>
    <t>159452Z1</t>
  </si>
  <si>
    <t>větrací demontovatelná mřížka z tahokovu 1000 x 650 mm - dle výpisu zámečnických výrobků - Z1</t>
  </si>
  <si>
    <t>572</t>
  </si>
  <si>
    <t>159452Z2</t>
  </si>
  <si>
    <t>větrací mřížka 600 x 600 mm - dle výpisu zámečnických výrobků - Z2</t>
  </si>
  <si>
    <t>574</t>
  </si>
  <si>
    <t>289</t>
  </si>
  <si>
    <t>159452Z4</t>
  </si>
  <si>
    <t>větrací mřížka 630 x 500 mm - dle výpisu zámečnických výrobků - Z4</t>
  </si>
  <si>
    <t>576</t>
  </si>
  <si>
    <t>767810811</t>
  </si>
  <si>
    <t>Demontáž větracích mřížek ocelových čtyřhranných neho kruhových</t>
  </si>
  <si>
    <t>578</t>
  </si>
  <si>
    <t>https://podminky.urs.cz/item/CS_URS_2023_02/767810811</t>
  </si>
  <si>
    <t>"1.PP" 1</t>
  </si>
  <si>
    <t>"fasáda" 33</t>
  </si>
  <si>
    <t>291</t>
  </si>
  <si>
    <t>767995111</t>
  </si>
  <si>
    <t>Montáž ostatních atypických zámečnických konstrukcí hmotnosti do 5 kg</t>
  </si>
  <si>
    <t>kg</t>
  </si>
  <si>
    <t>580</t>
  </si>
  <si>
    <t>https://podminky.urs.cz/item/CS_URS_2023_02/767995111</t>
  </si>
  <si>
    <t>"montážní jáma - L 40x40x5 - dle tabulky válcované oceli" 10+47,5</t>
  </si>
  <si>
    <t>"montážní jáma - L 60x40x5 - dle tabulky válcované oceli" 99,5</t>
  </si>
  <si>
    <t>"montážní jáma - PO 30x10 - dle tabulky válcované oceli" 71</t>
  </si>
  <si>
    <t>13010416</t>
  </si>
  <si>
    <t>úhelník ocelový rovnostranný jakost S235JR (11 375) 40x40x5mm</t>
  </si>
  <si>
    <t>582</t>
  </si>
  <si>
    <t>"montážní jáma - L 40x40x5 - dle tabulky válcované oceli" (10+47,5)*0,001*1,05</t>
  </si>
  <si>
    <t>293</t>
  </si>
  <si>
    <t>13010508</t>
  </si>
  <si>
    <t>úhelník ocelový nerovnostranný jakost S235JR (11 375) 60x40x5mm</t>
  </si>
  <si>
    <t>584</t>
  </si>
  <si>
    <t>"montážní jáma - L 60x40x5 - dle tabulky válcované oceli" 99,5*0,001*1,05</t>
  </si>
  <si>
    <t>13611228</t>
  </si>
  <si>
    <t>plech ocelový hladký jakost S235JR tl 10mm tabule</t>
  </si>
  <si>
    <t>586</t>
  </si>
  <si>
    <t>"montážní jáma - PO 30x10 - dle tabulky válcované oceli" 71*0,001*1,05</t>
  </si>
  <si>
    <t>295</t>
  </si>
  <si>
    <t>76799670R</t>
  </si>
  <si>
    <t>Demontáž shozu na uhlí z rampy - včetně odvozu a následné likvidace</t>
  </si>
  <si>
    <t>588</t>
  </si>
  <si>
    <t>76799671R</t>
  </si>
  <si>
    <t>Demontáž shozu z OP17 včetně plechového krytu otvoru - včetně odvozu a následné likvidace</t>
  </si>
  <si>
    <t>590</t>
  </si>
  <si>
    <t>297</t>
  </si>
  <si>
    <t>76799672R</t>
  </si>
  <si>
    <t>Vybourání nákladního výtahu včetně poklopu - včetně odvozu a následné likvidace</t>
  </si>
  <si>
    <t>592</t>
  </si>
  <si>
    <t>76799673R</t>
  </si>
  <si>
    <t>Demontáž trezoru v 2.NP včetně přeložení do nové polohy</t>
  </si>
  <si>
    <t>594</t>
  </si>
  <si>
    <t>299</t>
  </si>
  <si>
    <t>76799674R</t>
  </si>
  <si>
    <t>Demontáž obrazovky kamerového systému v 2.NP včetně přeložení do nové polohy</t>
  </si>
  <si>
    <t>596</t>
  </si>
  <si>
    <t>76799675R</t>
  </si>
  <si>
    <t>Demontáž stávajícího pořárního žebříku včetně jeho přeložení do nové polohy</t>
  </si>
  <si>
    <t>598</t>
  </si>
  <si>
    <t>"včetně repase dle specifikace v PD" 1</t>
  </si>
  <si>
    <t>301</t>
  </si>
  <si>
    <t>76799676R</t>
  </si>
  <si>
    <t>Demontáž stávajících větracích hlavic včetně jejich přeložení do nové polohy</t>
  </si>
  <si>
    <t>600</t>
  </si>
  <si>
    <t>76799677R</t>
  </si>
  <si>
    <t>Demontáž fasádních prvků (hodiny, amplion, světla, čidla, hlásiče požáru, petlice) - včetně odvozu a následné likvidace</t>
  </si>
  <si>
    <t>602</t>
  </si>
  <si>
    <t>303</t>
  </si>
  <si>
    <t>76799678R</t>
  </si>
  <si>
    <t>Demontáž stávajícího kamerového systému na fasádě včetně jeho přeložení do nové polohy</t>
  </si>
  <si>
    <t>604</t>
  </si>
  <si>
    <t>76799679R</t>
  </si>
  <si>
    <t>Vyvložkování prohlubně havarijní jímky vanou z plechu tl. 5 mm</t>
  </si>
  <si>
    <t>606</t>
  </si>
  <si>
    <t>305</t>
  </si>
  <si>
    <t>998767102</t>
  </si>
  <si>
    <t>Přesun hmot pro zámečnické konstrukce stanovený z hmotnosti přesunovaného materiálu vodorovná dopravní vzdálenost do 50 m v objektech výšky přes 6 do 12 m</t>
  </si>
  <si>
    <t>608</t>
  </si>
  <si>
    <t>https://podminky.urs.cz/item/CS_URS_2023_02/998767102</t>
  </si>
  <si>
    <t>771</t>
  </si>
  <si>
    <t>Podlahy z dlaždic</t>
  </si>
  <si>
    <t>771471810</t>
  </si>
  <si>
    <t>Demontáž soklíků z dlaždic keramických kladených do malty rovných</t>
  </si>
  <si>
    <t>610</t>
  </si>
  <si>
    <t>https://podminky.urs.cz/item/CS_URS_2023_02/771471810</t>
  </si>
  <si>
    <t>"2.NP" 4,25+7,14+1,1+0,4*2+2,35+3,53+2,12+14,92+1,17+12,63-0,8*6-0,9-0,7</t>
  </si>
  <si>
    <t>307</t>
  </si>
  <si>
    <t>771571810</t>
  </si>
  <si>
    <t>Demontáž podlah z dlaždic keramických kladených do malty</t>
  </si>
  <si>
    <t>620</t>
  </si>
  <si>
    <t>https://podminky.urs.cz/item/CS_URS_2023_02/771571810</t>
  </si>
  <si>
    <t>"1.NP" 2,38</t>
  </si>
  <si>
    <t>"2.NP" 30,19+2,78</t>
  </si>
  <si>
    <t>771554113</t>
  </si>
  <si>
    <t>Montáž podlah z dlaždic teracových lepených flexibilním lepidlem přes 9 do 12 ks/ m2</t>
  </si>
  <si>
    <t>616</t>
  </si>
  <si>
    <t>https://podminky.urs.cz/item/CS_URS_2023_02/771554113</t>
  </si>
  <si>
    <t>"0P17" 55,7</t>
  </si>
  <si>
    <t>309</t>
  </si>
  <si>
    <t>59247474</t>
  </si>
  <si>
    <t>dlaždice teracová broušená 300x300x27mm</t>
  </si>
  <si>
    <t>618</t>
  </si>
  <si>
    <t>57,7*1,1 "Přepočtené koeficientem množství</t>
  </si>
  <si>
    <t>771574416</t>
  </si>
  <si>
    <t>Montáž podlah z dlaždic keramických lepených cementovým flexibilním lepidlem hladkých, tloušťky do 10 mm přes 9 do 12 ks/m2</t>
  </si>
  <si>
    <t>622</t>
  </si>
  <si>
    <t>https://podminky.urs.cz/item/CS_URS_2023_02/771574416</t>
  </si>
  <si>
    <t>"dle tabulky skladeb - P11" 29,85+2,78</t>
  </si>
  <si>
    <t>311</t>
  </si>
  <si>
    <t>771474114</t>
  </si>
  <si>
    <t>Montáž soklů z dlaždic keramických lepených cementovým flexibilním lepidlem rovných, výšky přes 120 do 150 mm</t>
  </si>
  <si>
    <t>612</t>
  </si>
  <si>
    <t>https://podminky.urs.cz/item/CS_URS_2023_02/771474114</t>
  </si>
  <si>
    <t>"1.NP" 1,24*2+2,03+0,68-1,29+6,75*2+8,25*2-1,25-2,75*2</t>
  </si>
  <si>
    <t>"2.NP" 4,09+0,45*2+7,05+1,88+0,1+0,25+2,12+3,45+0,45*2+2,35</t>
  </si>
  <si>
    <t>59761160</t>
  </si>
  <si>
    <t>dlažba keramická slinutá mrazuvzdorná do interiéru i exteriéru povrch hladký/matný tl do 10mm přes 9 do 12ks/m2</t>
  </si>
  <si>
    <t>624</t>
  </si>
  <si>
    <t>(32,63+5,526)*1,1 "Přepočtené koeficientem množství</t>
  </si>
  <si>
    <t>313</t>
  </si>
  <si>
    <t>998771102</t>
  </si>
  <si>
    <t>Přesun hmot pro podlahy z dlaždic stanovený z hmotnosti přesunovaného materiálu vodorovná dopravní vzdálenost do 50 m v objektech výšky přes 6 do 12 m</t>
  </si>
  <si>
    <t>626</t>
  </si>
  <si>
    <t>https://podminky.urs.cz/item/CS_URS_2023_02/998771102</t>
  </si>
  <si>
    <t>776</t>
  </si>
  <si>
    <t>Podlahy povlakové</t>
  </si>
  <si>
    <t>776141112</t>
  </si>
  <si>
    <t>Příprava podkladu vyrovnání samonivelační stěrkou podlah min.pevnosti 20 MPa, tloušťky přes 3 do 5 mm</t>
  </si>
  <si>
    <t>628</t>
  </si>
  <si>
    <t>https://podminky.urs.cz/item/CS_URS_2023_02/776141112</t>
  </si>
  <si>
    <t>"dle tabulky skladeb - P10" 21,4+19,5+38,18+13,26+18,57+18,24</t>
  </si>
  <si>
    <t>315</t>
  </si>
  <si>
    <t>776201812</t>
  </si>
  <si>
    <t>Demontáž povlakových podlahovin lepených ručně s podložkou</t>
  </si>
  <si>
    <t>630</t>
  </si>
  <si>
    <t>https://podminky.urs.cz/item/CS_URS_2023_02/776201812</t>
  </si>
  <si>
    <t>"2.NP" 19,5+38,18+13,26+18,57+18,24</t>
  </si>
  <si>
    <t>776221111</t>
  </si>
  <si>
    <t>Montáž podlahovin z PVC lepením standardním lepidlem z pásů</t>
  </si>
  <si>
    <t>632</t>
  </si>
  <si>
    <t>https://podminky.urs.cz/item/CS_URS_2023_02/776221111</t>
  </si>
  <si>
    <t>317</t>
  </si>
  <si>
    <t>28412285</t>
  </si>
  <si>
    <t>krytina podlahová heterogenní tl 2mm</t>
  </si>
  <si>
    <t>634</t>
  </si>
  <si>
    <t>129,15*1,1 "Přepočtené koeficientem množství</t>
  </si>
  <si>
    <t>776421111</t>
  </si>
  <si>
    <t>Montáž lišt obvodových lepených</t>
  </si>
  <si>
    <t>636</t>
  </si>
  <si>
    <t>https://podminky.urs.cz/item/CS_URS_2023_02/776421111</t>
  </si>
  <si>
    <t>"2.NP" 2,73*2+0,45*2*2+7,9+4,05+2,36+3,36+3,19</t>
  </si>
  <si>
    <t>319</t>
  </si>
  <si>
    <t>28411007</t>
  </si>
  <si>
    <t>lišta soklová PVC 15x50mm</t>
  </si>
  <si>
    <t>638</t>
  </si>
  <si>
    <t>28,12*1,02 "Přepočtené koeficientem množství</t>
  </si>
  <si>
    <t>998776102</t>
  </si>
  <si>
    <t>Přesun hmot pro podlahy povlakové stanovený z hmotnosti přesunovaného materiálu vodorovná dopravní vzdálenost do 50 m v objektech výšky přes 6 do 12 m</t>
  </si>
  <si>
    <t>640</t>
  </si>
  <si>
    <t>https://podminky.urs.cz/item/CS_URS_2023_02/998776102</t>
  </si>
  <si>
    <t>781</t>
  </si>
  <si>
    <t>Dokončovací práce - obklady</t>
  </si>
  <si>
    <t>321</t>
  </si>
  <si>
    <t>78121122R</t>
  </si>
  <si>
    <t>Obklad schodiště betonovým stupněm tl. 40 mm</t>
  </si>
  <si>
    <t>642</t>
  </si>
  <si>
    <t>781731810</t>
  </si>
  <si>
    <t>Demontáž obkladů z obkladaček cihelných kladených do malty</t>
  </si>
  <si>
    <t>644</t>
  </si>
  <si>
    <t>https://podminky.urs.cz/item/CS_URS_2023_02/781731810</t>
  </si>
  <si>
    <t>"Z" 6,6+0,09+1,75+89,5-(0,88*0,52*7+1,76*0,52+0,88*1,44*7)</t>
  </si>
  <si>
    <t>"S" 8,15+0,65+0,75+0,65</t>
  </si>
  <si>
    <t>"V" 65-(0,78*1,52*3+1,8*1,44)</t>
  </si>
  <si>
    <t>"J" 53-2*0,88*1,44</t>
  </si>
  <si>
    <t>323</t>
  </si>
  <si>
    <t>78121121R</t>
  </si>
  <si>
    <t>Obklad schodiště teracovým stupněm LSP dl. 1500 mm</t>
  </si>
  <si>
    <t>646</t>
  </si>
  <si>
    <t>1,5*(1,8+6*0,11)</t>
  </si>
  <si>
    <t>783</t>
  </si>
  <si>
    <t>Dokončovací práce - nátěry</t>
  </si>
  <si>
    <t>78300930R</t>
  </si>
  <si>
    <t>Provedení loga "Žaneta" na fasádu</t>
  </si>
  <si>
    <t>1528743192</t>
  </si>
  <si>
    <t>325</t>
  </si>
  <si>
    <t>783213011</t>
  </si>
  <si>
    <t>Preventivní napouštěcí nátěr tesařských prvků proti dřevokazným houbám, hmyzu a plísním nezabudovaných do konstrukce jednonásobný syntetický</t>
  </si>
  <si>
    <t>648</t>
  </si>
  <si>
    <t>https://podminky.urs.cz/item/CS_URS_2023_02/783213011</t>
  </si>
  <si>
    <t>"spádování atiky nad jednopodlažní částí" (28,5*2+12,34)*(0,02*2+0,06*2)</t>
  </si>
  <si>
    <t>"spádování atiky nad dvoupodlažní částí" 12,34*(0,02*2+0,06*2)+(12,34+22,95*2)*(0,09*2+0,06*2)</t>
  </si>
  <si>
    <t>783301303</t>
  </si>
  <si>
    <t>Příprava podkladu zámečnických konstrukcí před provedením nátěru odrezivění odrezovačem bezoplachovým</t>
  </si>
  <si>
    <t>650</t>
  </si>
  <si>
    <t>https://podminky.urs.cz/item/CS_URS_2023_02/783301303</t>
  </si>
  <si>
    <t>"oprava dveří - dle výpisu - 1/OP" 1*0,72*1,97*2</t>
  </si>
  <si>
    <t>"oprava dveří - dle výpisu - 2/OP" 1*1,14*1,97*2</t>
  </si>
  <si>
    <t>"oprava poklopu - dle výpisu - 3/OP" 1*1,93*1,54*2</t>
  </si>
  <si>
    <t>"oprava dveří - dle výpisu - 4/OP" 1*0,82*1,98*2</t>
  </si>
  <si>
    <t>"oprava dveří - dle výpisu - 5/OP" 2*1,47*1,98*2</t>
  </si>
  <si>
    <t>"oprava dveří - dle výpisu - 6/OP" 1*1,47*2,47*2</t>
  </si>
  <si>
    <t>327</t>
  </si>
  <si>
    <t>783334101</t>
  </si>
  <si>
    <t>Základní nátěr zámečnických konstrukcí jednonásobný epoxidový</t>
  </si>
  <si>
    <t>652</t>
  </si>
  <si>
    <t>https://podminky.urs.cz/item/CS_URS_2023_02/783334101</t>
  </si>
  <si>
    <t>783337101</t>
  </si>
  <si>
    <t>Krycí nátěr (email) zámečnických konstrukcí jednonásobný epoxidový</t>
  </si>
  <si>
    <t>654</t>
  </si>
  <si>
    <t>https://podminky.urs.cz/item/CS_URS_2023_02/783337101</t>
  </si>
  <si>
    <t>"oprava dveří - dle výpisu - 1/OP" 1*0,72*1,97*2*2</t>
  </si>
  <si>
    <t>"oprava dveří - dle výpisu - 2/OP" 1*1,14*1,97*2*2</t>
  </si>
  <si>
    <t>"oprava poklopu - dle výpisu - 3/OP" 1*1,93*1,54*2*2</t>
  </si>
  <si>
    <t>"oprava dveří - dle výpisu - 4/OP" 1*0,82*1,98*2*2</t>
  </si>
  <si>
    <t>"oprava dveří - dle výpisu - 5/OP" 2*1,47*1,98*2*2</t>
  </si>
  <si>
    <t>"oprava dveří - dle výpisu - 6/OP" 1*1,47*2,47*2*2</t>
  </si>
  <si>
    <t>329</t>
  </si>
  <si>
    <t>783937153</t>
  </si>
  <si>
    <t>Krycí (uzavírací) nátěr betonových podlah jednonásobný epoxidový rozpouštědlový</t>
  </si>
  <si>
    <t>658</t>
  </si>
  <si>
    <t>https://podminky.urs.cz/item/CS_URS_2023_02/783937153</t>
  </si>
  <si>
    <t>784</t>
  </si>
  <si>
    <t>Dokončovací práce - malby a tapety</t>
  </si>
  <si>
    <t>784121001</t>
  </si>
  <si>
    <t>Oškrabání malby v místnostech výšky do 3,80 m</t>
  </si>
  <si>
    <t>202868688</t>
  </si>
  <si>
    <t>https://podminky.urs.cz/item/CS_URS_2023_02/784121001</t>
  </si>
  <si>
    <t>331</t>
  </si>
  <si>
    <t>784121011</t>
  </si>
  <si>
    <t>Rozmývání podkladu po oškrabání malby v místnostech výšky do 3,80 m</t>
  </si>
  <si>
    <t>511412424</t>
  </si>
  <si>
    <t>https://podminky.urs.cz/item/CS_URS_2023_02/784121011</t>
  </si>
  <si>
    <t>784181101</t>
  </si>
  <si>
    <t>Penetrace podkladu jednonásobná základní akrylátová bezbarvá v místnostech výšky do 3,80 m</t>
  </si>
  <si>
    <t>660</t>
  </si>
  <si>
    <t>https://podminky.urs.cz/item/CS_URS_2023_02/784181101</t>
  </si>
  <si>
    <t>"2.NP" 2,99*(5,88+12,63*2+4,2+4,58+4,77+4,9*6+4,05+7,9+2,35+0,77*4+1,44*2+1,34*2+12,62*2+5,73*6+3,49+2,19*2+1,39*2+2,38*2+1,17*2+1,19*2+2,12*3)</t>
  </si>
  <si>
    <t>2,99*(1,13*2+1,14*2+3,2*2+5,72+3,13*2+0,89*2+1,47*2+3,19)</t>
  </si>
  <si>
    <t>-(0,6*1,97*3+0,7*1,97+0,8*1,97*22+1,97*(4,9*2+2,35*2+0,77*4+1,44*2+1,34*2+2,19*2+1,39*2+0,89*2+1,47*2))</t>
  </si>
  <si>
    <t>333</t>
  </si>
  <si>
    <t>784221101</t>
  </si>
  <si>
    <t>Malby z malířských směsí otěruvzdorných za sucha dvojnásobné, bílé za sucha otěruvzdorné dobře v místnostech výšky do 3,80 m</t>
  </si>
  <si>
    <t>662</t>
  </si>
  <si>
    <t>https://podminky.urs.cz/item/CS_URS_2023_02/784221101</t>
  </si>
  <si>
    <t>Práce a dodávky M</t>
  </si>
  <si>
    <t>22-M</t>
  </si>
  <si>
    <t>Montáže technologických zařízení pro dopravní stavby</t>
  </si>
  <si>
    <t>22811171R</t>
  </si>
  <si>
    <t>Demontáž kompletní bleskosvodné soustavy v rovině střechy včetně svodů - včetně odvozu a následné likvidace</t>
  </si>
  <si>
    <t>664</t>
  </si>
  <si>
    <t>SO 02 - Vnější plochy</t>
  </si>
  <si>
    <t xml:space="preserve">    765 - Krytina skládaná</t>
  </si>
  <si>
    <t>112151111</t>
  </si>
  <si>
    <t>Pokácení stromu směrové v celku s odřezáním kmene a s odvětvením průměru kmene přes 100 do 200 mm</t>
  </si>
  <si>
    <t>https://podminky.urs.cz/item/CS_URS_2023_02/112151111</t>
  </si>
  <si>
    <t>"pokácení břízy" 1</t>
  </si>
  <si>
    <t>112155215</t>
  </si>
  <si>
    <t>Štěpkování s naložením na dopravní prostředek a odvozem do 20 km stromků a větví solitérů, průměru kmene do 300 mm</t>
  </si>
  <si>
    <t>https://podminky.urs.cz/item/CS_URS_2023_02/112155215</t>
  </si>
  <si>
    <t>112201111</t>
  </si>
  <si>
    <t>Odstranění pařezu v rovině nebo na svahu do 1:5 o průměru pařezu na řezné ploše do 200 mm</t>
  </si>
  <si>
    <t>https://podminky.urs.cz/item/CS_URS_2023_02/112201111</t>
  </si>
  <si>
    <t>113107171</t>
  </si>
  <si>
    <t>Odstranění podkladů nebo krytů strojně plochy jednotlivě přes 50 m2 do 200 m2 s přemístěním hmot na skládku na vzdálenost do 20 m nebo s naložením na dopravní prostředek z betonu prostého, o tl. vrstvy přes 100 do 150 mm</t>
  </si>
  <si>
    <t>https://podminky.urs.cz/item/CS_URS_2023_02/113107171</t>
  </si>
  <si>
    <t>"bourání betonových zpevněných ploch" 165</t>
  </si>
  <si>
    <t>"dle situace" 26</t>
  </si>
  <si>
    <t>11315111R</t>
  </si>
  <si>
    <t>Rozebrání zpevněných ploch ze silničních dílců - pro další použití</t>
  </si>
  <si>
    <t>"dle situace" 333</t>
  </si>
  <si>
    <t>113202111</t>
  </si>
  <si>
    <t>Vytrhání obrub s vybouráním lože, s přemístěním hmot na skládku na vzdálenost do 3 m nebo s naložením na dopravní prostředek z krajníků nebo obrubníků stojatých</t>
  </si>
  <si>
    <t>https://podminky.urs.cz/item/CS_URS_2023_02/113202111</t>
  </si>
  <si>
    <t>113204111</t>
  </si>
  <si>
    <t>Vytrhání obrub s vybouráním lože, s přemístěním hmot na skládku na vzdálenost do 3 m nebo s naložením na dopravní prostředek záhonových</t>
  </si>
  <si>
    <t>https://podminky.urs.cz/item/CS_URS_2023_02/113204111</t>
  </si>
  <si>
    <t>"okapový chodník" 57</t>
  </si>
  <si>
    <t>122251104</t>
  </si>
  <si>
    <t>Odkopávky a prokopávky nezapažené strojně v hornině třídy těžitelnosti I skupiny 3 přes 100 do 500 m3</t>
  </si>
  <si>
    <t>https://podminky.urs.cz/item/CS_URS_2023_02/122251104</t>
  </si>
  <si>
    <t>"dle situace - pro prakování" 25,5*0,5</t>
  </si>
  <si>
    <t>"dle situace - pro V6" 73*0,43</t>
  </si>
  <si>
    <t>"dle situace - pro V9" 54*0,51</t>
  </si>
  <si>
    <t>"dle situace - pro V3" 235*0,2</t>
  </si>
  <si>
    <t>131251100</t>
  </si>
  <si>
    <t>Hloubení nezapažených jam a zářezů strojně s urovnáním dna do předepsaného profilu a spádu v hornině třídy těžitelnosti I skupiny 3 do 20 m3</t>
  </si>
  <si>
    <t>https://podminky.urs.cz/item/CS_URS_2023_02/131251100</t>
  </si>
  <si>
    <t>"základy pro brány a branku" 1*0,6*(0,75+0,6+0,8)+1*0,5*2,6+3*2*1*0,6*0,6</t>
  </si>
  <si>
    <t>"základy pro plot" 57*0,2*0,2*0,6</t>
  </si>
  <si>
    <t>131251201</t>
  </si>
  <si>
    <t>Hloubení zapažených jam a zářezů strojně s urovnáním dna do předepsaného profilu a spádu v hornině třídy těžitelnosti I skupiny 3 do 20 m3</t>
  </si>
  <si>
    <t>https://podminky.urs.cz/item/CS_URS_2023_02/131251201</t>
  </si>
  <si>
    <t>"pro šachtu Š5" 1,5*1,5*2,5</t>
  </si>
  <si>
    <t>132254202</t>
  </si>
  <si>
    <t>Hloubení zapažených rýh šířky přes 800 do 2 000 mm strojně s urovnáním dna do předepsaného profilu a spádu v hornině třídy těžitelnosti I skupiny 3 přes 20 do 50 m3</t>
  </si>
  <si>
    <t>https://podminky.urs.cz/item/CS_URS_2023_02/132254202</t>
  </si>
  <si>
    <t>151101102</t>
  </si>
  <si>
    <t>Zřízení pažení a rozepření stěn rýh pro podzemní vedení příložné pro jakoukoliv mezerovitost, hloubky přes 2 do 4 m</t>
  </si>
  <si>
    <t>https://podminky.urs.cz/item/CS_URS_2023_02/151101102</t>
  </si>
  <si>
    <t>151101112</t>
  </si>
  <si>
    <t>Odstranění pažení a rozepření stěn rýh pro podzemní vedení s uložením materiálu na vzdálenost do 3 m od kraje výkopu příložné, hloubky přes 2 do 4 m</t>
  </si>
  <si>
    <t>https://podminky.urs.cz/item/CS_URS_2023_02/151101112</t>
  </si>
  <si>
    <t>151101201</t>
  </si>
  <si>
    <t>Zřízení pažení stěn výkopu bez rozepření nebo vzepření příložné, hloubky do 4 m</t>
  </si>
  <si>
    <t>https://podminky.urs.cz/item/CS_URS_2023_02/151101201</t>
  </si>
  <si>
    <t>"pro šachtu Š5" 1,5*4*2,5</t>
  </si>
  <si>
    <t>151101211</t>
  </si>
  <si>
    <t>Odstranění pažení stěn výkopu bez rozepření nebo vzepření s uložením pažin na vzdálenost do 3 m od okraje výkopu příložné, hloubky do 4 m</t>
  </si>
  <si>
    <t>https://podminky.urs.cz/item/CS_URS_2023_02/151101211</t>
  </si>
  <si>
    <t>151101301</t>
  </si>
  <si>
    <t>Zřízení rozepření zapažených stěn výkopů s potřebným přepažováním při pažení příložném, hloubky do 4 m</t>
  </si>
  <si>
    <t>https://podminky.urs.cz/item/CS_URS_2023_02/151101301</t>
  </si>
  <si>
    <t>151101311</t>
  </si>
  <si>
    <t>Odstranění rozepření stěn výkopů s uložením materiálu na vzdálenost do 3 m od okraje výkopu pažení příložného, hloubky do 4 m</t>
  </si>
  <si>
    <t>https://podminky.urs.cz/item/CS_URS_2023_02/151101311</t>
  </si>
  <si>
    <t>174151101</t>
  </si>
  <si>
    <t>Zásyp sypaninou z jakékoliv horniny strojně s uložením výkopku ve vrstvách se zhutněním jam, šachet, rýh nebo kolem objektů v těchto vykopávkách</t>
  </si>
  <si>
    <t>https://podminky.urs.cz/item/CS_URS_2023_02/174151101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</si>
  <si>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</si>
  <si>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</si>
  <si>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https://podminky.urs.cz/item/CS_URS_2023_02/175151101</t>
  </si>
  <si>
    <t>58337302</t>
  </si>
  <si>
    <t>štěrkopísek frakce 0/16</t>
  </si>
  <si>
    <t>6,109*2 "Přepočtené koeficientem množství</t>
  </si>
  <si>
    <t>181351003</t>
  </si>
  <si>
    <t>Rozprostření a urovnání ornice v rovině nebo ve svahu sklonu do 1:5 strojně při souvislé ploše do 100 m2, tl. vrstvy do 200 mm</t>
  </si>
  <si>
    <t>https://podminky.urs.cz/item/CS_URS_2023_02/181351003</t>
  </si>
  <si>
    <t>"V12 - dle situace" 12</t>
  </si>
  <si>
    <t>10364101</t>
  </si>
  <si>
    <t>zemina pro terénní úpravy - ornice</t>
  </si>
  <si>
    <t>181411131</t>
  </si>
  <si>
    <t>Založení trávníku na půdě předem připravené plochy do 1000 m2 výsevem včetně utažení parkového v rovině nebo na svahu do 1:5</t>
  </si>
  <si>
    <t>https://podminky.urs.cz/item/CS_URS_2023_02/181411131</t>
  </si>
  <si>
    <t>00572410</t>
  </si>
  <si>
    <t>osivo směs travní parková</t>
  </si>
  <si>
    <t>181951112</t>
  </si>
  <si>
    <t>Úprava pláně vyrovnáním výškových rozdílů strojně v hornině třídy těžitelnosti I, skupiny 1 až 3 se zhutněním</t>
  </si>
  <si>
    <t>https://podminky.urs.cz/item/CS_URS_2023_02/181951112</t>
  </si>
  <si>
    <t>275313611</t>
  </si>
  <si>
    <t>Základy z betonu prostého patky a bloky z betonu kamenem neprokládaného tř. C 16/20</t>
  </si>
  <si>
    <t>https://podminky.urs.cz/item/CS_URS_2023_02/275313611</t>
  </si>
  <si>
    <t>338171124</t>
  </si>
  <si>
    <t>Montáž sloupků a vzpěr plotových ocelových trubkových nebo profilovaných výšky přes 2 do 2,6 m do zemního vrutu</t>
  </si>
  <si>
    <t>https://podminky.urs.cz/item/CS_URS_2023_02/338171124</t>
  </si>
  <si>
    <t>"oplocení" 57</t>
  </si>
  <si>
    <t>55342255</t>
  </si>
  <si>
    <t>sloupek plotový průběžný Pz a komaxitový 2500/38x1,5mm</t>
  </si>
  <si>
    <t>348101110</t>
  </si>
  <si>
    <t>Osazení vrat nebo vrátek k oplocení na sloupky zděné nebo betonové, plochy jednotlivě do 2 m2</t>
  </si>
  <si>
    <t>https://podminky.urs.cz/item/CS_URS_2023_02/348101110</t>
  </si>
  <si>
    <t>1594500R</t>
  </si>
  <si>
    <t>branka vchodová jednokřídlá 1000x2000mm - dle specifikace v PD</t>
  </si>
  <si>
    <t>348172116</t>
  </si>
  <si>
    <t>Montáž vjezdových bran samonosných posuvných jednokřídlových plochy přes 9 do 12 m2</t>
  </si>
  <si>
    <t>https://podminky.urs.cz/item/CS_URS_2023_02/348172116</t>
  </si>
  <si>
    <t>5534160R</t>
  </si>
  <si>
    <t>posuvná vjezdová brána s dálkovým ovládáním 6,00 x 2,00 m - dle specifikace v PD</t>
  </si>
  <si>
    <t>348172214</t>
  </si>
  <si>
    <t>Montáž vjezdových bran samonosných posuvných dvoukřídlových plochy přes 5 do 10 m2</t>
  </si>
  <si>
    <t>https://podminky.urs.cz/item/CS_URS_2023_02/348172214</t>
  </si>
  <si>
    <t>5534234R</t>
  </si>
  <si>
    <t>dvoukřídlová vjezdová brána s dálkovým ovládáním 4,26 x 2,10 m - dle specifikace v PD</t>
  </si>
  <si>
    <t>348262061</t>
  </si>
  <si>
    <t>Ploty z betonových bloků - systém suchého zdění plotová zeď šířky do 200 mm dvouřadá, výšky modulu 400 mm, ( kombinovaná ), z bloků štípaných šedých</t>
  </si>
  <si>
    <t>https://podminky.urs.cz/item/CS_URS_2023_02/348262061</t>
  </si>
  <si>
    <t>"sloupek branky" 0,6*2,2</t>
  </si>
  <si>
    <t>348262321</t>
  </si>
  <si>
    <t>Ploty z betonových bloků - systém suchého zdění sloupek plotové zdi, rozměru 400x400 m, z tvárnic štípaných přírodních (šedých)</t>
  </si>
  <si>
    <t>https://podminky.urs.cz/item/CS_URS_2023_02/348262321</t>
  </si>
  <si>
    <t>"sloupek brány" 2*2,2</t>
  </si>
  <si>
    <t>348262401</t>
  </si>
  <si>
    <t>Ploty z betonových bloků - systém suchého zdění ukončení plotové zdi krycí deskou lepenou mrazuvzdorným lepidlem štípanou přírodní (šedou)</t>
  </si>
  <si>
    <t>https://podminky.urs.cz/item/CS_URS_2023_02/348262401</t>
  </si>
  <si>
    <t>0,4*2+0,6</t>
  </si>
  <si>
    <t>348361216</t>
  </si>
  <si>
    <t>Výztuž zábradelních zídek a podezdívek z oceli 10 505 (R) nebo BSt 500</t>
  </si>
  <si>
    <t>https://podminky.urs.cz/item/CS_URS_2023_02/348361216</t>
  </si>
  <si>
    <t>"R6" (2*2,2*4*0,4*4+2,2*4*(0,4*2+0,6*2))*0,22*0,001</t>
  </si>
  <si>
    <t>"R10" 3*4*(2,2+0,4)*0,62*0,001</t>
  </si>
  <si>
    <t>348401130</t>
  </si>
  <si>
    <t>Montáž oplocení z pletiva strojového s napínacími dráty přes 1,6 do 2,0 m</t>
  </si>
  <si>
    <t>https://podminky.urs.cz/item/CS_URS_2023_02/348401130</t>
  </si>
  <si>
    <t>"oplocení" 141</t>
  </si>
  <si>
    <t>31327514</t>
  </si>
  <si>
    <t>pletivo drátěné plastifikované se čtvercovými oky 55/2,5mm v 1800mm</t>
  </si>
  <si>
    <t>141*1,05 "Přepočtené koeficientem množství</t>
  </si>
  <si>
    <t>348401350</t>
  </si>
  <si>
    <t>Montáž oplocení z pletiva rozvinutí, uchycení a napnutí drátu napínacího</t>
  </si>
  <si>
    <t>https://podminky.urs.cz/item/CS_URS_2023_02/348401350</t>
  </si>
  <si>
    <t>15619100</t>
  </si>
  <si>
    <t>drát kruhový poplastovaný napínací 2,5/3,5mm</t>
  </si>
  <si>
    <t>348401353</t>
  </si>
  <si>
    <t>Montáž oplocení z pletiva rozvinutí, uchycení a napnutí drátu žiletkového</t>
  </si>
  <si>
    <t>https://podminky.urs.cz/item/CS_URS_2023_02/348401353</t>
  </si>
  <si>
    <t>"oplocení" 141*2</t>
  </si>
  <si>
    <t>31324825</t>
  </si>
  <si>
    <t>drát žiletkový rovný 200m pozinkovaný</t>
  </si>
  <si>
    <t>282*1,05 "Přepočtené koeficientem množství</t>
  </si>
  <si>
    <t>451573111</t>
  </si>
  <si>
    <t>Lože pod potrubí, stoky a drobné objekty v otevřeném výkopu z písku a štěrkopísku do 63 mm</t>
  </si>
  <si>
    <t>https://podminky.urs.cz/item/CS_URS_2023_02/451573111</t>
  </si>
  <si>
    <t>564771101</t>
  </si>
  <si>
    <t>Podklad nebo kryt z kameniva hrubého drceného vel. 32-63 mm s rozprostřením a zhutněním plochy jednotlivě do 100 m2, po zhutnění tl. 250 mm</t>
  </si>
  <si>
    <t>https://podminky.urs.cz/item/CS_URS_2023_02/564771101</t>
  </si>
  <si>
    <t>564771111</t>
  </si>
  <si>
    <t>Podklad nebo kryt z kameniva hrubého drceného vel. 32-63 mm s rozprostřením a zhutněním plochy přes 100 m2, po zhutnění tl. 250 mm</t>
  </si>
  <si>
    <t>https://podminky.urs.cz/item/CS_URS_2023_02/564771111</t>
  </si>
  <si>
    <t>564801112</t>
  </si>
  <si>
    <t>Podklad ze štěrkodrti ŠD s rozprostřením a zhutněním plochy přes 100 m2, po zhutnění tl. 40 mm</t>
  </si>
  <si>
    <t>https://podminky.urs.cz/item/CS_URS_2023_02/564801112</t>
  </si>
  <si>
    <t>564851011</t>
  </si>
  <si>
    <t>Podklad ze štěrkodrti ŠD s rozprostřením a zhutněním plochy jednotlivě do 100 m2, po zhutnění tl. 150 mm</t>
  </si>
  <si>
    <t>https://podminky.urs.cz/item/CS_URS_2023_02/564851011</t>
  </si>
  <si>
    <t>564851013</t>
  </si>
  <si>
    <t>Podklad ze štěrkodrti ŠD s rozprostřením a zhutněním plochy jednotlivě do 100 m2, po zhutnění tl. 170 mm</t>
  </si>
  <si>
    <t>https://podminky.urs.cz/item/CS_URS_2023_02/564851013</t>
  </si>
  <si>
    <t>564851111</t>
  </si>
  <si>
    <t>Podklad ze štěrkodrti ŠD s rozprostřením a zhutněním plochy přes 100 m2, po zhutnění tl. 150 mm</t>
  </si>
  <si>
    <t>https://podminky.urs.cz/item/CS_URS_2023_02/564851111</t>
  </si>
  <si>
    <t>564861011</t>
  </si>
  <si>
    <t>Podklad ze štěrkodrti ŠD s rozprostřením a zhutněním plochy jednotlivě do 100 m2, po zhutnění tl. 200 mm</t>
  </si>
  <si>
    <t>https://podminky.urs.cz/item/CS_URS_2023_02/564861011</t>
  </si>
  <si>
    <t>573231106</t>
  </si>
  <si>
    <t>Postřik spojovací PS bez posypu kamenivem ze silniční emulze, v množství 0,30 kg/m2</t>
  </si>
  <si>
    <t>https://podminky.urs.cz/item/CS_URS_2023_02/573231106</t>
  </si>
  <si>
    <t>577144121</t>
  </si>
  <si>
    <t>Asfaltový beton vrstva obrusná ACO 11 (ABS) s rozprostřením a se zhutněním z nemodifikovaného asfaltu v pruhu šířky přes 3 m tř. I, po zhutnění tl. 50 mm</t>
  </si>
  <si>
    <t>https://podminky.urs.cz/item/CS_URS_2023_02/577144121</t>
  </si>
  <si>
    <t>577155122</t>
  </si>
  <si>
    <t>Asfaltový beton vrstva ložní ACL 16 (ABH) s rozprostřením a zhutněním z nemodifikovaného asfaltu v pruhu šířky přes 3 m, po zhutnění tl. 60 mm</t>
  </si>
  <si>
    <t>https://podminky.urs.cz/item/CS_URS_2023_02/577155122</t>
  </si>
  <si>
    <t>584121112</t>
  </si>
  <si>
    <t>Osazení silničních dílců ze železového betonu s podkladem z kameniva těženého do tl. 40 mm jakéhokoliv druhu a velikosti, na plochu jednotlivě přes 200 m2</t>
  </si>
  <si>
    <t>https://podminky.urs.cz/item/CS_URS_2023_02/584121112</t>
  </si>
  <si>
    <t>"V3 - dle situace" 333</t>
  </si>
  <si>
    <t>"V4 - dle situace" 6</t>
  </si>
  <si>
    <t>59381009</t>
  </si>
  <si>
    <t>panel silniční 3,00x1,00x0,15m</t>
  </si>
  <si>
    <t>596211210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</si>
  <si>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plochy do 50 m2</t>
  </si>
  <si>
    <t>https://podminky.urs.cz/item/CS_URS_2023_02/596211210</t>
  </si>
  <si>
    <t>59245020</t>
  </si>
  <si>
    <t>dlažba tvar obdélník betonová 200x100x80mm přírodní</t>
  </si>
  <si>
    <t>30*1,03 "Přepočtené koeficientem množství</t>
  </si>
  <si>
    <t>596212210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</si>
  <si>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</si>
  <si>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https://podminky.urs.cz/item/CS_URS_2023_02/596212210</t>
  </si>
  <si>
    <t>50*1,03 "Přepočtené koeficientem množství</t>
  </si>
  <si>
    <t>596212312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</si>
  <si>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100 mm skupiny A, pro plochy do 300 m2</t>
  </si>
  <si>
    <t>https://podminky.urs.cz/item/CS_URS_2023_02/596212312</t>
  </si>
  <si>
    <t>5924502R</t>
  </si>
  <si>
    <t>dlažba tvar obdélník betonová 200x100x100mm přírodní</t>
  </si>
  <si>
    <t>59*1,02 "Přepočtené koeficientem množství</t>
  </si>
  <si>
    <t>596412212</t>
  </si>
  <si>
    <t>Kladení dlažby z betonových vegetačních dlaždic pozemních komunikací s ložem z kameniva těženého nebo drceného tl. do 50 mm, s vyplněním spár a vegetačních otvorů, s hutněním vibrováním tl. 80 mm, pro plochy přes 100 do 300 m2</t>
  </si>
  <si>
    <t>https://podminky.urs.cz/item/CS_URS_2023_02/596412212</t>
  </si>
  <si>
    <t>"V9 - dle situace" 260</t>
  </si>
  <si>
    <t>5924503R</t>
  </si>
  <si>
    <t>dlažba plošná betonová vegetační 240x170x80mm přírodní</t>
  </si>
  <si>
    <t>260*1,02 "Přepočtené koeficientem množství</t>
  </si>
  <si>
    <t>871275211</t>
  </si>
  <si>
    <t>Kanalizační potrubí z tvrdého PVC v otevřeném výkopu ve sklonu do 20 %, hladkého plnostěnného jednovrstvého, tuhost třídy SN 4 DN 125</t>
  </si>
  <si>
    <t>https://podminky.urs.cz/item/CS_URS_2023_02/871275211</t>
  </si>
  <si>
    <t>871365221</t>
  </si>
  <si>
    <t>Kanalizační potrubí z tvrdého PVC v otevřeném výkopu ve sklonu do 20 %, hladkého plnostěnného jednovrstvého, tuhost třídy SN 8 DN 250</t>
  </si>
  <si>
    <t>https://podminky.urs.cz/item/CS_URS_2023_02/871365221</t>
  </si>
  <si>
    <t>877310310</t>
  </si>
  <si>
    <t>Montáž tvarovek na kanalizačním plastovém potrubí z polypropylenu PP nebo tvrdého PVC hladkého plnostěnného kolen, víček nebo hrdlových uzávěrů DN 150</t>
  </si>
  <si>
    <t>https://podminky.urs.cz/item/CS_URS_2023_02/877310310</t>
  </si>
  <si>
    <t>28611361</t>
  </si>
  <si>
    <t>koleno kanalizační PVC KG 160x45°</t>
  </si>
  <si>
    <t>877310330</t>
  </si>
  <si>
    <t>Montáž tvarovek na kanalizačním plastovém potrubí z polypropylenu PP nebo tvrdého PVC hladkého plnostěnného spojek nebo redukcí DN 150</t>
  </si>
  <si>
    <t>https://podminky.urs.cz/item/CS_URS_2023_02/877310330</t>
  </si>
  <si>
    <t>28611506</t>
  </si>
  <si>
    <t>redukce kanalizační PVC 160/125</t>
  </si>
  <si>
    <t>877355121</t>
  </si>
  <si>
    <t>Výřez a montáž odbočné tvarovky na potrubí z trub z tvrdého PVC DN 200</t>
  </si>
  <si>
    <t>https://podminky.urs.cz/item/CS_URS_2023_02/877355121</t>
  </si>
  <si>
    <t>28611392</t>
  </si>
  <si>
    <t>odbočka kanalizační plastová s hrdlem KG 160/160/45°</t>
  </si>
  <si>
    <t>877360310</t>
  </si>
  <si>
    <t>Montáž tvarovek na kanalizačním plastovém potrubí z polypropylenu PP nebo tvrdého PVC hladkého plnostěnného kolen, víček nebo hrdlových uzávěrů DN 250</t>
  </si>
  <si>
    <t>https://podminky.urs.cz/item/CS_URS_2023_02/877360310</t>
  </si>
  <si>
    <t>28611371</t>
  </si>
  <si>
    <t>koleno kanalizační PVC KG 250x45°</t>
  </si>
  <si>
    <t>877360320</t>
  </si>
  <si>
    <t>Montáž tvarovek na kanalizačním plastovém potrubí z polypropylenu PP nebo tvrdého PVC hladkého plnostěnného odboček DN 250</t>
  </si>
  <si>
    <t>https://podminky.urs.cz/item/CS_URS_2023_02/877360320</t>
  </si>
  <si>
    <t>28612226</t>
  </si>
  <si>
    <t>odbočka kanalizační plastová PVC KG DN 250x250/45° SN12/16</t>
  </si>
  <si>
    <t>877360330</t>
  </si>
  <si>
    <t>Montáž tvarovek na kanalizačním plastovém potrubí z polypropylenu PP nebo tvrdého PVC hladkého plnostěnného spojek nebo redukcí DN 250</t>
  </si>
  <si>
    <t>https://podminky.urs.cz/item/CS_URS_2023_02/877360330</t>
  </si>
  <si>
    <t>28611512</t>
  </si>
  <si>
    <t>redukce kanalizační PVC 250/200</t>
  </si>
  <si>
    <t>890231851</t>
  </si>
  <si>
    <t>Bourání šachet a jímek strojně velikosti obestavěného prostoru přes 1,5 do 3 m3 z prostého betonu</t>
  </si>
  <si>
    <t>https://podminky.urs.cz/item/CS_URS_2023_02/890231851</t>
  </si>
  <si>
    <t>"rušení šachty v místě Š5" 3,14*0,6*0,6*2,4</t>
  </si>
  <si>
    <t>894812322</t>
  </si>
  <si>
    <t>Revizní a čistící šachta z polypropylenu PP pro hladké trouby DN 600 šachtové dno (DN šachty / DN trubního vedení) DN 600/250 průtočné 30°,60°,90°</t>
  </si>
  <si>
    <t>https://podminky.urs.cz/item/CS_URS_2023_02/894812322</t>
  </si>
  <si>
    <t>"Š4" 1</t>
  </si>
  <si>
    <t>894812323</t>
  </si>
  <si>
    <t>Revizní a čistící šachta z polypropylenu PP pro hladké trouby DN 600 šachtové dno (DN šachty / DN trubního vedení) DN 600/250 s přítokem tvaru T</t>
  </si>
  <si>
    <t>https://podminky.urs.cz/item/CS_URS_2023_02/894812323</t>
  </si>
  <si>
    <t>"Š3" 1</t>
  </si>
  <si>
    <t>"Š5" 1</t>
  </si>
  <si>
    <t>894812335</t>
  </si>
  <si>
    <t>Revizní a čistící šachta z polypropylenu PP pro hladké trouby DN 600 roura šachtová korugovaná, světlé hloubky 6 000 mm</t>
  </si>
  <si>
    <t>https://podminky.urs.cz/item/CS_URS_2023_02/894812335</t>
  </si>
  <si>
    <t>894812339</t>
  </si>
  <si>
    <t>Revizní a čistící šachta z polypropylenu PP pro hladké trouby DN 600 Příplatek k cenám 2331 - 2334 za uříznutí šachtové roury</t>
  </si>
  <si>
    <t>https://podminky.urs.cz/item/CS_URS_2023_02/894812339</t>
  </si>
  <si>
    <t>894812356</t>
  </si>
  <si>
    <t>Revizní a čistící šachta z polypropylenu PP pro hladké trouby DN 600 poklop (mříž) litinový pro třídu zatížení B125 s betonovým prstencem</t>
  </si>
  <si>
    <t>https://podminky.urs.cz/item/CS_URS_2023_02/894812356</t>
  </si>
  <si>
    <t>899102113</t>
  </si>
  <si>
    <t>Osazení poklopů litinových, ocelových nebo železobetonových bez rámů hmotnosti jednotlivě přes 50 kg do 100 kg</t>
  </si>
  <si>
    <t>https://podminky.urs.cz/item/CS_URS_2023_02/899102113</t>
  </si>
  <si>
    <t>"poklop ze septiku" 1</t>
  </si>
  <si>
    <t>"poklop pod přístřeškem" 1</t>
  </si>
  <si>
    <t>"poklopy na septiku" 3</t>
  </si>
  <si>
    <t>899910201</t>
  </si>
  <si>
    <t>Výplň potrubí trub betonových, litinových nebo kameninových cementopopílkovou suspenzí spádem, délky do 50 m</t>
  </si>
  <si>
    <t>https://podminky.urs.cz/item/CS_URS_2023_02/899910201</t>
  </si>
  <si>
    <t>"přítokové potrubí" 3,14*0,15*0,15*2,8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</si>
  <si>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</si>
  <si>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</si>
  <si>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https://podminky.urs.cz/item/CS_URS_2023_02/916131213</t>
  </si>
  <si>
    <t>"BO15/25 - dle situace" 30</t>
  </si>
  <si>
    <t>"BO10/25 - dle situace" 54</t>
  </si>
  <si>
    <t>59217031</t>
  </si>
  <si>
    <t>obrubník betonový silniční 1000x150x250mm</t>
  </si>
  <si>
    <t>30*1,02 "Přepočtené koeficientem množství</t>
  </si>
  <si>
    <t>59217017</t>
  </si>
  <si>
    <t>obrubník betonový chodníkový 1000x100x250mm</t>
  </si>
  <si>
    <t>54*1,02 "Přepočtené koeficientem množství</t>
  </si>
  <si>
    <t>938907141</t>
  </si>
  <si>
    <t>Čištění usazenin odstranění nánosu z drenážních šachtic hl. do 2 m</t>
  </si>
  <si>
    <t>https://podminky.urs.cz/item/CS_URS_2023_02/938907141</t>
  </si>
  <si>
    <t>"Š6" 3,14*0,5*0,5*4</t>
  </si>
  <si>
    <t>93890714R</t>
  </si>
  <si>
    <t>Odpojení stávajícího septiku - dle specifikace v PD</t>
  </si>
  <si>
    <t>vyčerpání obsahu včetně odvozu na ČOV</t>
  </si>
  <si>
    <t>demontáž horních přechodových skruží</t>
  </si>
  <si>
    <t>zasypání septiku tříděným stavebním odpadem</t>
  </si>
  <si>
    <t>zaplavení zbytku objemu septiku směsí vody a elektrárenského popílku</t>
  </si>
  <si>
    <t>zásyp zbytku šachty drceným kamenivem</t>
  </si>
  <si>
    <t>"demontáž přístřešku parkovacího stání - tr 55" (20,83*4+17,9)*3,5*0,001</t>
  </si>
  <si>
    <t>"demontáž přístřešku parkovacího stání - U 80" (4,6+4,4+4,2+4+3,8+3,6+3,4*2)*8,64*0,001</t>
  </si>
  <si>
    <t>"demontáž přístřešku parkovacího stání - tr 140" (1,85*8+2,24*8)*13,4*0,001</t>
  </si>
  <si>
    <t>"demontáž přístřešku parkovacího stání - I 140" (18,5+1,55)*14,4*0,001</t>
  </si>
  <si>
    <t>966071131</t>
  </si>
  <si>
    <t>Demontáž ocelových konstrukcí profilů hmotnosti přes 30 kg/m, hmotnosti konstrukce do 5 t</t>
  </si>
  <si>
    <t>https://podminky.urs.cz/item/CS_URS_2023_02/966071131</t>
  </si>
  <si>
    <t>"demontáž přístřešku parkovacího stání - kolejnice" 2,24*8*65*0,001</t>
  </si>
  <si>
    <t>966071711</t>
  </si>
  <si>
    <t>Bourání plotových sloupků a vzpěr ocelových trubkových nebo profilovaných výšky do 2,50 m zabetonovaných</t>
  </si>
  <si>
    <t>https://podminky.urs.cz/item/CS_URS_2023_02/966071711</t>
  </si>
  <si>
    <t>966071821</t>
  </si>
  <si>
    <t>Rozebrání oplocení z pletiva drátěného se čtvercovými oky, výšky do 1,6 m</t>
  </si>
  <si>
    <t>https://podminky.urs.cz/item/CS_URS_2023_02/966071821</t>
  </si>
  <si>
    <t>966071832</t>
  </si>
  <si>
    <t>Rozebrání oplocení z pletiva ostnatého drátu, výšky přes 2,0 m</t>
  </si>
  <si>
    <t>https://podminky.urs.cz/item/CS_URS_2023_02/966071832</t>
  </si>
  <si>
    <t>966073810</t>
  </si>
  <si>
    <t>Rozebrání vrat a vrátek k oplocení plochy jednotlivě do 2 m2</t>
  </si>
  <si>
    <t>https://podminky.urs.cz/item/CS_URS_2023_02/966073810</t>
  </si>
  <si>
    <t>966073812</t>
  </si>
  <si>
    <t>Rozebrání vrat a vrátek k oplocení plochy jednotlivě přes 6 do 10 m2</t>
  </si>
  <si>
    <t>https://podminky.urs.cz/item/CS_URS_2023_02/966073812</t>
  </si>
  <si>
    <t>990000R01</t>
  </si>
  <si>
    <t>Demolice dřevěného skladu na nádvoří - včetně odvozu suti a následné likvidace</t>
  </si>
  <si>
    <t>990000R02</t>
  </si>
  <si>
    <t>Demolice plechového skladu na nádvoří - včetně odvozu suti a následné likvidace</t>
  </si>
  <si>
    <t>Úprava stavebního odpadu pytlování nebezpečného odpadu s obsahem azbestu ze šablon</t>
  </si>
  <si>
    <t>997221561</t>
  </si>
  <si>
    <t>Vodorovná doprava suti bez naložení, ale se složením a s hrubým urovnáním z kusových materiálů, na vzdálenost do 1 km</t>
  </si>
  <si>
    <t>https://podminky.urs.cz/item/CS_URS_2023_02/997221561</t>
  </si>
  <si>
    <t>997221569</t>
  </si>
  <si>
    <t>Vodorovná doprava suti bez naložení, ale se složením a s hrubým urovnáním Příplatek k ceně za každý další i započatý 1 km přes 1 km</t>
  </si>
  <si>
    <t>https://podminky.urs.cz/item/CS_URS_2023_02/997221569</t>
  </si>
  <si>
    <t>94,487*9 "Přepočtené koeficientem množství</t>
  </si>
  <si>
    <t>"vybouraná azbestocementová krtina" 1,92</t>
  </si>
  <si>
    <t>997221861</t>
  </si>
  <si>
    <t>Poplatek za uložení stavebního odpadu na recyklační skládce (skládkovné) z prostého betonu zatříděného do Katalogu odpadů pod kódem 17 01 01</t>
  </si>
  <si>
    <t>https://podminky.urs.cz/item/CS_URS_2023_02/997221861</t>
  </si>
  <si>
    <t>"podkladní vrstvy z betonu" 53,625</t>
  </si>
  <si>
    <t>"vybourané obruby" 13,53+2,28</t>
  </si>
  <si>
    <t>"vybourané šachty" 1,492</t>
  </si>
  <si>
    <t>997221862</t>
  </si>
  <si>
    <t>Poplatek za uložení stavebního odpadu na recyklační skládce (skládkovné) z armovaného betonu zatříděného do Katalogu odpadů pod kódem 17 01 01</t>
  </si>
  <si>
    <t>https://podminky.urs.cz/item/CS_URS_2023_02/997221862</t>
  </si>
  <si>
    <t>"vybourané panely" 9,23</t>
  </si>
  <si>
    <t>998223011</t>
  </si>
  <si>
    <t>Přesun hmot pro pozemní komunikace s krytem dlážděným dopravní vzdálenost do 200 m jakékoliv délky objektu</t>
  </si>
  <si>
    <t>https://podminky.urs.cz/item/CS_URS_2023_02/998223011</t>
  </si>
  <si>
    <t>721249102</t>
  </si>
  <si>
    <t>Lapače střešních splavenin montáž lapačů střešních splavenin ostatních typů litinových DN 125</t>
  </si>
  <si>
    <t>https://podminky.urs.cz/item/CS_URS_2023_02/721249102</t>
  </si>
  <si>
    <t>56231163</t>
  </si>
  <si>
    <t>lapač střešních splavenin se zápachovou klapkou a lapacím košem DN 125/110</t>
  </si>
  <si>
    <t>765</t>
  </si>
  <si>
    <t>Krytina skládaná</t>
  </si>
  <si>
    <t>765131803</t>
  </si>
  <si>
    <t>Demontáž azbestocementové krytiny skládané sklonu do 30° do suti</t>
  </si>
  <si>
    <t>https://podminky.urs.cz/item/CS_URS_2023_02/765131803</t>
  </si>
  <si>
    <t>"demontáž přístřešku parkovacího stání" 108</t>
  </si>
  <si>
    <t>EL - Elektroinstalace</t>
  </si>
  <si>
    <t>D1 - Dodávky zařízení</t>
  </si>
  <si>
    <t>D2 - Materiál elektromontážní</t>
  </si>
  <si>
    <t>D3 - Materiál zemní+stavební</t>
  </si>
  <si>
    <t>D4 - Elektromontáže</t>
  </si>
  <si>
    <t>D5 - Demontáže</t>
  </si>
  <si>
    <t>D6 - Zemní práce</t>
  </si>
  <si>
    <t>D7 - Ostatní náklady</t>
  </si>
  <si>
    <t>D1</t>
  </si>
  <si>
    <t>Dodávky zařízení</t>
  </si>
  <si>
    <t>000530101</t>
  </si>
  <si>
    <t>svítidlo venkovní na stožárek EL1 19W/2590lm</t>
  </si>
  <si>
    <t>ks</t>
  </si>
  <si>
    <t>000569222</t>
  </si>
  <si>
    <t>stožár osvětlovací sklopný GAMMA výška 4,5m žárZn</t>
  </si>
  <si>
    <t>000492311</t>
  </si>
  <si>
    <t>venkovní kamera IP čtení SPZ vč. sloupku 1m</t>
  </si>
  <si>
    <t>000491022</t>
  </si>
  <si>
    <t>Zámek elektrický s pákou na mechan. odblokování</t>
  </si>
  <si>
    <t>000493531</t>
  </si>
  <si>
    <t>Tablo Melody 2 tl.,kom,BOD, (2M) S</t>
  </si>
  <si>
    <t>000530001</t>
  </si>
  <si>
    <t>svítidlo LED EL2 39W/5600lm výložník42/60</t>
  </si>
  <si>
    <t>000530002</t>
  </si>
  <si>
    <t>svítidlo LED EL3 31W/4100lm výložník42/60</t>
  </si>
  <si>
    <t>000520502</t>
  </si>
  <si>
    <t>svítidlo LED EL4 38W/4800lm IP65</t>
  </si>
  <si>
    <t>000509303</t>
  </si>
  <si>
    <t>svítidlo LED EL5 27W/3300lm/Ugr19</t>
  </si>
  <si>
    <t>000715111</t>
  </si>
  <si>
    <t>rozvaděč RS11 v.č. D14-07</t>
  </si>
  <si>
    <t>000715112</t>
  </si>
  <si>
    <t>rozvaděč RS21 v.č. D14-11</t>
  </si>
  <si>
    <t>000731110</t>
  </si>
  <si>
    <t>rozvaděč RMS11 v.č. D14-08</t>
  </si>
  <si>
    <t>000731111</t>
  </si>
  <si>
    <t>rozvaděč RMS12 v.č. D14-09</t>
  </si>
  <si>
    <t>000715211</t>
  </si>
  <si>
    <t>rozvaděč RMS13 v.č. D14-10</t>
  </si>
  <si>
    <t>000715310</t>
  </si>
  <si>
    <t>ekvipotenciální přípojnice MET v.č.D14-13</t>
  </si>
  <si>
    <t>000000000</t>
  </si>
  <si>
    <t>Datový rozvaděč RDT + SW kamer</t>
  </si>
  <si>
    <t>D101</t>
  </si>
  <si>
    <t>doprava dodávek</t>
  </si>
  <si>
    <t>%</t>
  </si>
  <si>
    <t>D102</t>
  </si>
  <si>
    <t>přesun dodávek</t>
  </si>
  <si>
    <t>D2</t>
  </si>
  <si>
    <t>Materiál elektromontážní</t>
  </si>
  <si>
    <t>000101108</t>
  </si>
  <si>
    <t>kabel CYKY 3x6</t>
  </si>
  <si>
    <t>000101106</t>
  </si>
  <si>
    <t>kabel CYKY 3x2,5</t>
  </si>
  <si>
    <t>000209431</t>
  </si>
  <si>
    <t>kabel BELDEN 7997A U/UTP Cat.5 4x2xAWG24 venkovní</t>
  </si>
  <si>
    <t>000101209</t>
  </si>
  <si>
    <t>kabel CYKY 4x10</t>
  </si>
  <si>
    <t>000295001</t>
  </si>
  <si>
    <t>vedení FeZn 30/4 (0,96kg/m)</t>
  </si>
  <si>
    <t>000101105</t>
  </si>
  <si>
    <t>kabel CYKY 3x1,5</t>
  </si>
  <si>
    <t>000171210</t>
  </si>
  <si>
    <t>vodič CYY 16</t>
  </si>
  <si>
    <t>000203305</t>
  </si>
  <si>
    <t>kabel JYTY 7x1</t>
  </si>
  <si>
    <t>000209403</t>
  </si>
  <si>
    <t>kabel U/UTP Cat.5e 4x2xAWG24 PVC plášť šedý</t>
  </si>
  <si>
    <t>000344130</t>
  </si>
  <si>
    <t>kanál parapetní plast 65x150mm/víko 80mm</t>
  </si>
  <si>
    <t>000344151</t>
  </si>
  <si>
    <t>víko 80mm BRP08029010</t>
  </si>
  <si>
    <t>000344155</t>
  </si>
  <si>
    <t>spojovací pár BRP65XXX9</t>
  </si>
  <si>
    <t>sada</t>
  </si>
  <si>
    <t>000322232</t>
  </si>
  <si>
    <t>trubka PVC tuhá vysoké namáhání 8016EHF</t>
  </si>
  <si>
    <t>000363331</t>
  </si>
  <si>
    <t>Žlab MERKUR 2    50/50 ŽZ  rozteč podpěr cca.2,0m</t>
  </si>
  <si>
    <t>000363332</t>
  </si>
  <si>
    <t>Žlab MERKUR 2   100/50 ŽZ  rozteč podpěr cca.1,9m</t>
  </si>
  <si>
    <t>000363333</t>
  </si>
  <si>
    <t>Žlab MERKUR 2   150/50 ŽZ  rozteč podpěr cca.1,8m</t>
  </si>
  <si>
    <t>000333111</t>
  </si>
  <si>
    <t>lišta vkládací LHD 20x20</t>
  </si>
  <si>
    <t>000333151</t>
  </si>
  <si>
    <t>lišta vkládací LHD 40x20</t>
  </si>
  <si>
    <t>000333171</t>
  </si>
  <si>
    <t>lišta vkládací LH 60x40</t>
  </si>
  <si>
    <t>000413152</t>
  </si>
  <si>
    <t>přepínač 10A/250Vstř 3558-06750 Garant IP66 řaz.6</t>
  </si>
  <si>
    <t>000413153</t>
  </si>
  <si>
    <t>přepínač 10A/250Vstř 3558-07750 Garant IP66 řaz.7</t>
  </si>
  <si>
    <t>000418101</t>
  </si>
  <si>
    <t>PIRsenzor 180st. 1200W IP44 nástěn</t>
  </si>
  <si>
    <t>000420001</t>
  </si>
  <si>
    <t>zásuvka 16A/250Vstř Tango 5518A-A2349</t>
  </si>
  <si>
    <t>000420091</t>
  </si>
  <si>
    <t>rámeček pro 1 přístroj Tango 3901A-B10</t>
  </si>
  <si>
    <t>000420011</t>
  </si>
  <si>
    <t>2-zásuvka 16A/250Vstř Tango 5512A-2359 clonky</t>
  </si>
  <si>
    <t>000410150</t>
  </si>
  <si>
    <t>SESTAVA  přepínač sériový Tango 10A/250Vstř řaz.5</t>
  </si>
  <si>
    <t>000409826</t>
  </si>
  <si>
    <t>přepínač/strojek 10A/250Vstř 3558-A05340 řazení 5</t>
  </si>
  <si>
    <t>000410102</t>
  </si>
  <si>
    <t>kryt spínače dělený 3558A-A652 pro ř.5,6+6,1/0+1/0</t>
  </si>
  <si>
    <t>000425226</t>
  </si>
  <si>
    <t>zásuvka nástěnná 5pól/32A/400V/IP44  IZ 3253</t>
  </si>
  <si>
    <t>000425223</t>
  </si>
  <si>
    <t>zásuvka nástěnná 5pól/16A/400V/IP44  IZ 1653</t>
  </si>
  <si>
    <t>000423116</t>
  </si>
  <si>
    <t>2zásuvka 16A/250Vstř Praktik 5518-2069/IP44(plast)</t>
  </si>
  <si>
    <t>000295011</t>
  </si>
  <si>
    <t>vedení FeZn pr.10mm(0,63kg/m)</t>
  </si>
  <si>
    <t>000295601</t>
  </si>
  <si>
    <t>drát AlMgSi pr.8mm polotvrdý 0,135kg/m</t>
  </si>
  <si>
    <t>000295352</t>
  </si>
  <si>
    <t>podpěra vedení na ploché stř PV21 1kg beton/plast</t>
  </si>
  <si>
    <t>000295327</t>
  </si>
  <si>
    <t>podpěra vedení do zdiva hmoždi PV1pl 55mm plast</t>
  </si>
  <si>
    <t>000295632</t>
  </si>
  <si>
    <t>svorka zkušební SZ 2šrouby Al litá  221332</t>
  </si>
  <si>
    <t>000295635</t>
  </si>
  <si>
    <t>svorka k jímači/zkuš SJ1/SZ 16/8mm 2šrou Al 221330</t>
  </si>
  <si>
    <t>000295223</t>
  </si>
  <si>
    <t>jímací tyč hladká JR2,0 FeZn pr.19/2000mm</t>
  </si>
  <si>
    <t>000295251</t>
  </si>
  <si>
    <t>ochranná stříška jímače OSH FeZn horní</t>
  </si>
  <si>
    <t>000295252</t>
  </si>
  <si>
    <t>ochranná stříška jímače OSD FeZn dolní</t>
  </si>
  <si>
    <t>000295411</t>
  </si>
  <si>
    <t>svorka k jímací tyči SJ1 4šrouby FeZn</t>
  </si>
  <si>
    <t>000295222</t>
  </si>
  <si>
    <t>jímací tyč hladká JR1,5 FeZn pr.19/1500mm</t>
  </si>
  <si>
    <t>000295404</t>
  </si>
  <si>
    <t>svorka spojovací SS FeZn</t>
  </si>
  <si>
    <t>000295405</t>
  </si>
  <si>
    <t>svorka spojovací SSp FeZn</t>
  </si>
  <si>
    <t>000295451</t>
  </si>
  <si>
    <t>ochranný úhelník svodu OU délka 1,7m</t>
  </si>
  <si>
    <t>000295465</t>
  </si>
  <si>
    <t>držák úhelníku DUDa 180mm FeZn středový s vrutem</t>
  </si>
  <si>
    <t>000295882</t>
  </si>
  <si>
    <t>označovací štítek zemního svodu</t>
  </si>
  <si>
    <t>D201</t>
  </si>
  <si>
    <t>prořez</t>
  </si>
  <si>
    <t>D202</t>
  </si>
  <si>
    <t>materiál podružný</t>
  </si>
  <si>
    <t>D3</t>
  </si>
  <si>
    <t>Materiál zemní+stavební</t>
  </si>
  <si>
    <t>000046383</t>
  </si>
  <si>
    <t>výstražná fólie šířka 0,34m</t>
  </si>
  <si>
    <t>000046511</t>
  </si>
  <si>
    <t>roura korugovaná KOPODUR KD09050 pr.50/41mm</t>
  </si>
  <si>
    <t>000046521</t>
  </si>
  <si>
    <t>/roura korugovaná 09050/ spojka 02050</t>
  </si>
  <si>
    <t>000046112</t>
  </si>
  <si>
    <t>štěrkopísek 0-16mm</t>
  </si>
  <si>
    <t>000046134</t>
  </si>
  <si>
    <t>beton B13,5</t>
  </si>
  <si>
    <t>000046452</t>
  </si>
  <si>
    <t>stožárové pouzdro plast SP250/1000</t>
  </si>
  <si>
    <t>D4</t>
  </si>
  <si>
    <t>Elektromontáže</t>
  </si>
  <si>
    <t>210810048</t>
  </si>
  <si>
    <t>kabel(-CYKY) pevně uložený do 3x6/4x4/7x2,5</t>
  </si>
  <si>
    <t>210950341</t>
  </si>
  <si>
    <t>vodič/kabel v trubce jednotková hmotnost do 0,4kg</t>
  </si>
  <si>
    <t>210810053</t>
  </si>
  <si>
    <t>kabel(-CYKY) pevně ulož.do 5x10/12x4/19x2,5/24x1,5</t>
  </si>
  <si>
    <t>210220021</t>
  </si>
  <si>
    <t>Montáž uzemňovacího vedení s upevněním, propojením a připojením pomocí svorek v zemi s izolací spojů vodičů FeZn páskou průřezu do 120 mm2 v průmyslové výstavbě</t>
  </si>
  <si>
    <t>https://podminky.urs.cz/item/CS_URS_2023_02/210220021</t>
  </si>
  <si>
    <t>210202104</t>
  </si>
  <si>
    <t>svítidlo LED venkovní na sadový stožár</t>
  </si>
  <si>
    <t>210204031</t>
  </si>
  <si>
    <t>stožárek do 6m sklopný</t>
  </si>
  <si>
    <t>210140611</t>
  </si>
  <si>
    <t>venkovní kamera</t>
  </si>
  <si>
    <t>210140631</t>
  </si>
  <si>
    <t>zámek elektrický vč.zapojení</t>
  </si>
  <si>
    <t>210140492</t>
  </si>
  <si>
    <t>zvonkové tablo vč.zapojení/2 tlačítka</t>
  </si>
  <si>
    <t>210800851</t>
  </si>
  <si>
    <t>vodič Cu(-CY,CYA) pevně uložený do 1x35</t>
  </si>
  <si>
    <t>210850030</t>
  </si>
  <si>
    <t>kabel NCEY/JYTY pevně uložený do 19x1</t>
  </si>
  <si>
    <t>210950321</t>
  </si>
  <si>
    <t>kabel pevně uložený jednotková hmotnost do 0,4kg</t>
  </si>
  <si>
    <t>210020412</t>
  </si>
  <si>
    <t>kabelový žlab s víkem do š.170mm</t>
  </si>
  <si>
    <t>210010021</t>
  </si>
  <si>
    <t>trubka plast tuhá pevně uložená do průměru 16</t>
  </si>
  <si>
    <t>210020133</t>
  </si>
  <si>
    <t>kabelový rošt do š.40cm</t>
  </si>
  <si>
    <t>210010105</t>
  </si>
  <si>
    <t>lišta vkládací úplná pevně uložená do š.40mm</t>
  </si>
  <si>
    <t>210010106</t>
  </si>
  <si>
    <t>lišta vkládací úplná pevně uložená do š.80mm</t>
  </si>
  <si>
    <t>210202103</t>
  </si>
  <si>
    <t>svítidlo LED venkovní na výložník</t>
  </si>
  <si>
    <t>210202103.1</t>
  </si>
  <si>
    <t>svítidlo výbojkové venkovní na výložník</t>
  </si>
  <si>
    <t>210201101</t>
  </si>
  <si>
    <t>svítidlo zářivkové průmyslové stropní/1 zdroj</t>
  </si>
  <si>
    <t>210201002</t>
  </si>
  <si>
    <t>svítidlo zářivkové bytové stropní/2 zdroje</t>
  </si>
  <si>
    <t>210110024</t>
  </si>
  <si>
    <t>přepínač nástěnný od IP.2 vč.zapojení střídavý/ř.6</t>
  </si>
  <si>
    <t>210110025</t>
  </si>
  <si>
    <t>přepínač nástěnný od IP.2 vč.zapojení křížový/ř.7</t>
  </si>
  <si>
    <t>210110071</t>
  </si>
  <si>
    <t>schodišťový automat vč.zapojení</t>
  </si>
  <si>
    <t>210111012</t>
  </si>
  <si>
    <t>zásuvka domovní zapuštěná vč.zapojení průběžně</t>
  </si>
  <si>
    <t>210111011</t>
  </si>
  <si>
    <t>zásuvka domovní zapuštěná vč.zapojení</t>
  </si>
  <si>
    <t>210110043</t>
  </si>
  <si>
    <t>přepínač zapuštěný vč.zapojení sériový/řazení 5-5A</t>
  </si>
  <si>
    <t>210111107</t>
  </si>
  <si>
    <t>zásuvka/přívodka průmyslová vč.zapojení 3P+N+Z/32A</t>
  </si>
  <si>
    <t>210111106</t>
  </si>
  <si>
    <t>zásuvka/přívodka průmyslová vč.zapojení 3P+N+Z/16A</t>
  </si>
  <si>
    <t>210111031</t>
  </si>
  <si>
    <t>zásuvka nástěnná od IP.2 vč.zapojení 2P+Z</t>
  </si>
  <si>
    <t>210190001</t>
  </si>
  <si>
    <t>rozvodnice/elektrozařízení do hmotnosti 20kg</t>
  </si>
  <si>
    <t>210190003</t>
  </si>
  <si>
    <t>rozvodnice/elektrozařízení do hmotnosti 100kg</t>
  </si>
  <si>
    <t>210220002</t>
  </si>
  <si>
    <t>Montáž uzemňovacího vedení s upevněním, propojením a připojením pomocí svorek na povrchu vodičů FeZn drátem nebo lanem průměru do 10 mm</t>
  </si>
  <si>
    <t>https://podminky.urs.cz/item/CS_URS_2023_02/210220002</t>
  </si>
  <si>
    <t>210220101</t>
  </si>
  <si>
    <t>Montáž hromosvodného vedení svodových vodičů s podpěrami, průměru do 10 mm</t>
  </si>
  <si>
    <t>https://podminky.urs.cz/item/CS_URS_2023_02/210220101</t>
  </si>
  <si>
    <t>210220301</t>
  </si>
  <si>
    <t>svorka hromosvodová do 2 šroubů</t>
  </si>
  <si>
    <t>210220231</t>
  </si>
  <si>
    <t>jímací tyč do 3m montáž na stojan</t>
  </si>
  <si>
    <t>210220241</t>
  </si>
  <si>
    <t>jímací stožár do 6m</t>
  </si>
  <si>
    <t>210220302</t>
  </si>
  <si>
    <t>svorka hromosvodová do 4 šroubů</t>
  </si>
  <si>
    <t>210220372</t>
  </si>
  <si>
    <t>ochranný úhelník nebo trubka/ držáky do zdiva</t>
  </si>
  <si>
    <t>210220401</t>
  </si>
  <si>
    <t>označení svodu štítkem</t>
  </si>
  <si>
    <t>D401</t>
  </si>
  <si>
    <t>PPV pro elektromontáže</t>
  </si>
  <si>
    <t>D5</t>
  </si>
  <si>
    <t>Demontáže</t>
  </si>
  <si>
    <t>210190002</t>
  </si>
  <si>
    <t>rozvodnice/elektrozařízení do hmotnosti 50kg /dmtž</t>
  </si>
  <si>
    <t>210190003.1</t>
  </si>
  <si>
    <t>rozvodnice/elektrozařízení do hmotnosti 100k /dmtž</t>
  </si>
  <si>
    <t>D6</t>
  </si>
  <si>
    <t>460200163</t>
  </si>
  <si>
    <t>výkop kabel.rýhy šířka 35/hloubka 80cm tz.3/ko1.2</t>
  </si>
  <si>
    <t>460490012</t>
  </si>
  <si>
    <t>výstražná fólie šířka nad 30cm</t>
  </si>
  <si>
    <t>460510031</t>
  </si>
  <si>
    <t>kabelový prostup z ohebné roury plast pr.110mm</t>
  </si>
  <si>
    <t>460560163</t>
  </si>
  <si>
    <t>zához kabelové rýhy šířka 35/hloubka 80cm tz.3</t>
  </si>
  <si>
    <t>460600001</t>
  </si>
  <si>
    <t>odvoz zeminy do 10km vč.poplatku za skládku</t>
  </si>
  <si>
    <t>460620013</t>
  </si>
  <si>
    <t>provizorní úprava terénu třída zeminy 3</t>
  </si>
  <si>
    <t>460200883</t>
  </si>
  <si>
    <t>výkop kabel.rýhy šířka 80/hloubka 120cm tz.3/ko1.5</t>
  </si>
  <si>
    <t>460030083</t>
  </si>
  <si>
    <t>řezání spáry v betonu do 15cm</t>
  </si>
  <si>
    <t>460080104</t>
  </si>
  <si>
    <t>bourání betonu tl.15cm</t>
  </si>
  <si>
    <t>460650015</t>
  </si>
  <si>
    <t>podklad nebo zához štěrkopískem</t>
  </si>
  <si>
    <t>460100002</t>
  </si>
  <si>
    <t>pouzdrový základ VO mimo trasu kabelu pr.0,25/1,5m</t>
  </si>
  <si>
    <t>460050703</t>
  </si>
  <si>
    <t>výkop jámy do 2m3 pro stožár VO ruční tz.3/ko1.2</t>
  </si>
  <si>
    <t>460200163.1</t>
  </si>
  <si>
    <t>výkop kabel.rýhy šířka 35/hloubka 80cm tz.3/ko1.0</t>
  </si>
  <si>
    <t>D601</t>
  </si>
  <si>
    <t>PPV pro zemní práce</t>
  </si>
  <si>
    <t>D7</t>
  </si>
  <si>
    <t>Ostatní náklady</t>
  </si>
  <si>
    <t>219001443</t>
  </si>
  <si>
    <t>vybourání otvoru/zeď beton/ do 0,25m2/tl.do 0,45m</t>
  </si>
  <si>
    <t>219004411</t>
  </si>
  <si>
    <t>osazení rozvaděče pod omítku</t>
  </si>
  <si>
    <t>219004412</t>
  </si>
  <si>
    <t>219004221</t>
  </si>
  <si>
    <t>omítání stěny ruční /vápenná jádrová do 20mm</t>
  </si>
  <si>
    <t>219000101</t>
  </si>
  <si>
    <t>vyhledání stávajících obvodů</t>
  </si>
  <si>
    <t>hod</t>
  </si>
  <si>
    <t>044002000</t>
  </si>
  <si>
    <t>Revize elektro a hromosvodu</t>
  </si>
  <si>
    <t>1062173671</t>
  </si>
  <si>
    <t>s oprávněním "D"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</si>
  <si>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</si>
  <si>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</si>
  <si>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</si>
  <si>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</si>
  <si>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</si>
  <si>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VRN1</t>
  </si>
  <si>
    <t>Průzkumné, geodetické a projektové práce</t>
  </si>
  <si>
    <t>01210300R</t>
  </si>
  <si>
    <t>Vytýčení sítí a prověření tras kanalizací, vytýčení hranic pozemků a vytýčení stavby</t>
  </si>
  <si>
    <t>012303000</t>
  </si>
  <si>
    <t>Geodetické práce po výstavbě</t>
  </si>
  <si>
    <t>kpl</t>
  </si>
  <si>
    <t>1367840896</t>
  </si>
  <si>
    <t>013254000.1</t>
  </si>
  <si>
    <t>Dokumentace skutečného provedení stavby (papírová a otevřená digitální verze v dwg)</t>
  </si>
  <si>
    <t>-988396856</t>
  </si>
  <si>
    <t>013294000r</t>
  </si>
  <si>
    <t>Výrobní a dílenská dokumentace</t>
  </si>
  <si>
    <t>Soubor</t>
  </si>
  <si>
    <t>2039663086</t>
  </si>
  <si>
    <t>Výrobní dokumentace spojená se stavební části a všemi profesemi</t>
  </si>
  <si>
    <t>VRN3</t>
  </si>
  <si>
    <t>Zařízení staveniště</t>
  </si>
  <si>
    <t>030001000</t>
  </si>
  <si>
    <t>034503000</t>
  </si>
  <si>
    <t>Informační tabule na staveništi</t>
  </si>
  <si>
    <t>1346078660</t>
  </si>
  <si>
    <t>VRN4</t>
  </si>
  <si>
    <t>Inženýrská činnost</t>
  </si>
  <si>
    <t>043194000</t>
  </si>
  <si>
    <t>Ostatní zkoušky - tahové zkoušky na hmoždinky</t>
  </si>
  <si>
    <t>045303000</t>
  </si>
  <si>
    <t>Koordinační činnost</t>
  </si>
  <si>
    <t>VRN7</t>
  </si>
  <si>
    <t>Provozní vlivy</t>
  </si>
  <si>
    <t>071103000</t>
  </si>
  <si>
    <t>Provoz investora</t>
  </si>
  <si>
    <t>"stavba za provozu objektu" 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</si>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</sst>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6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167" fontId="38" fillId="2" borderId="22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51111" TargetMode="External" /><Relationship Id="rId2" Type="http://schemas.openxmlformats.org/officeDocument/2006/relationships/hyperlink" Target="https://podminky.urs.cz/item/CS_URS_2023_02/132251102" TargetMode="External" /><Relationship Id="rId3" Type="http://schemas.openxmlformats.org/officeDocument/2006/relationships/hyperlink" Target="https://podminky.urs.cz/item/CS_URS_2023_02/139001101" TargetMode="External" /><Relationship Id="rId4" Type="http://schemas.openxmlformats.org/officeDocument/2006/relationships/hyperlink" Target="https://podminky.urs.cz/item/CS_URS_2023_02/131251202" TargetMode="External" /><Relationship Id="rId5" Type="http://schemas.openxmlformats.org/officeDocument/2006/relationships/hyperlink" Target="https://podminky.urs.cz/item/CS_URS_2023_02/162211311" TargetMode="External" /><Relationship Id="rId6" Type="http://schemas.openxmlformats.org/officeDocument/2006/relationships/hyperlink" Target="https://podminky.urs.cz/item/CS_URS_2023_02/162751117" TargetMode="External" /><Relationship Id="rId7" Type="http://schemas.openxmlformats.org/officeDocument/2006/relationships/hyperlink" Target="https://podminky.urs.cz/item/CS_URS_2023_02/171201231" TargetMode="External" /><Relationship Id="rId8" Type="http://schemas.openxmlformats.org/officeDocument/2006/relationships/hyperlink" Target="https://podminky.urs.cz/item/CS_URS_2023_02/171251201" TargetMode="External" /><Relationship Id="rId9" Type="http://schemas.openxmlformats.org/officeDocument/2006/relationships/hyperlink" Target="https://podminky.urs.cz/item/CS_URS_2023_02/213311113" TargetMode="External" /><Relationship Id="rId10" Type="http://schemas.openxmlformats.org/officeDocument/2006/relationships/hyperlink" Target="https://podminky.urs.cz/item/CS_URS_2023_02/273313611" TargetMode="External" /><Relationship Id="rId11" Type="http://schemas.openxmlformats.org/officeDocument/2006/relationships/hyperlink" Target="https://podminky.urs.cz/item/CS_URS_2023_02/273321411" TargetMode="External" /><Relationship Id="rId12" Type="http://schemas.openxmlformats.org/officeDocument/2006/relationships/hyperlink" Target="https://podminky.urs.cz/item/CS_URS_2023_02/273351121" TargetMode="External" /><Relationship Id="rId13" Type="http://schemas.openxmlformats.org/officeDocument/2006/relationships/hyperlink" Target="https://podminky.urs.cz/item/CS_URS_2023_02/273351122" TargetMode="External" /><Relationship Id="rId14" Type="http://schemas.openxmlformats.org/officeDocument/2006/relationships/hyperlink" Target="https://podminky.urs.cz/item/CS_URS_2023_02/273362021" TargetMode="External" /><Relationship Id="rId15" Type="http://schemas.openxmlformats.org/officeDocument/2006/relationships/hyperlink" Target="https://podminky.urs.cz/item/CS_URS_2023_02/274313611" TargetMode="External" /><Relationship Id="rId16" Type="http://schemas.openxmlformats.org/officeDocument/2006/relationships/hyperlink" Target="https://podminky.urs.cz/item/CS_URS_2023_02/279113142" TargetMode="External" /><Relationship Id="rId17" Type="http://schemas.openxmlformats.org/officeDocument/2006/relationships/hyperlink" Target="https://podminky.urs.cz/item/CS_URS_2023_02/279113144" TargetMode="External" /><Relationship Id="rId18" Type="http://schemas.openxmlformats.org/officeDocument/2006/relationships/hyperlink" Target="https://podminky.urs.cz/item/CS_URS_2023_02/279113145" TargetMode="External" /><Relationship Id="rId19" Type="http://schemas.openxmlformats.org/officeDocument/2006/relationships/hyperlink" Target="https://podminky.urs.cz/item/CS_URS_2023_02/279113146" TargetMode="External" /><Relationship Id="rId20" Type="http://schemas.openxmlformats.org/officeDocument/2006/relationships/hyperlink" Target="https://podminky.urs.cz/item/CS_URS_2023_02/279361821" TargetMode="External" /><Relationship Id="rId21" Type="http://schemas.openxmlformats.org/officeDocument/2006/relationships/hyperlink" Target="https://podminky.urs.cz/item/CS_URS_2023_02/310238211" TargetMode="External" /><Relationship Id="rId22" Type="http://schemas.openxmlformats.org/officeDocument/2006/relationships/hyperlink" Target="https://podminky.urs.cz/item/CS_URS_2023_02/310239211" TargetMode="External" /><Relationship Id="rId23" Type="http://schemas.openxmlformats.org/officeDocument/2006/relationships/hyperlink" Target="https://podminky.urs.cz/item/CS_URS_2023_02/310271031" TargetMode="External" /><Relationship Id="rId24" Type="http://schemas.openxmlformats.org/officeDocument/2006/relationships/hyperlink" Target="https://podminky.urs.cz/item/CS_URS_2023_02/310271061" TargetMode="External" /><Relationship Id="rId25" Type="http://schemas.openxmlformats.org/officeDocument/2006/relationships/hyperlink" Target="https://podminky.urs.cz/item/CS_URS_2023_02/310271071" TargetMode="External" /><Relationship Id="rId26" Type="http://schemas.openxmlformats.org/officeDocument/2006/relationships/hyperlink" Target="https://podminky.urs.cz/item/CS_URS_2023_02/311235151" TargetMode="External" /><Relationship Id="rId27" Type="http://schemas.openxmlformats.org/officeDocument/2006/relationships/hyperlink" Target="https://podminky.urs.cz/item/CS_URS_2023_02/311235431" TargetMode="External" /><Relationship Id="rId28" Type="http://schemas.openxmlformats.org/officeDocument/2006/relationships/hyperlink" Target="https://podminky.urs.cz/item/CS_URS_2023_02/311272141" TargetMode="External" /><Relationship Id="rId29" Type="http://schemas.openxmlformats.org/officeDocument/2006/relationships/hyperlink" Target="https://podminky.urs.cz/item/CS_URS_2023_02/311272241" TargetMode="External" /><Relationship Id="rId30" Type="http://schemas.openxmlformats.org/officeDocument/2006/relationships/hyperlink" Target="https://podminky.urs.cz/item/CS_URS_2023_02/317143441" TargetMode="External" /><Relationship Id="rId31" Type="http://schemas.openxmlformats.org/officeDocument/2006/relationships/hyperlink" Target="https://podminky.urs.cz/item/CS_URS_2023_02/317168053" TargetMode="External" /><Relationship Id="rId32" Type="http://schemas.openxmlformats.org/officeDocument/2006/relationships/hyperlink" Target="https://podminky.urs.cz/item/CS_URS_2023_02/317168060" TargetMode="External" /><Relationship Id="rId33" Type="http://schemas.openxmlformats.org/officeDocument/2006/relationships/hyperlink" Target="https://podminky.urs.cz/item/CS_URS_2023_02/317941121" TargetMode="External" /><Relationship Id="rId34" Type="http://schemas.openxmlformats.org/officeDocument/2006/relationships/hyperlink" Target="https://podminky.urs.cz/item/CS_URS_2023_02/317941123" TargetMode="External" /><Relationship Id="rId35" Type="http://schemas.openxmlformats.org/officeDocument/2006/relationships/hyperlink" Target="https://podminky.urs.cz/item/CS_URS_2023_02/317944323" TargetMode="External" /><Relationship Id="rId36" Type="http://schemas.openxmlformats.org/officeDocument/2006/relationships/hyperlink" Target="https://podminky.urs.cz/item/CS_URS_2023_02/340271021" TargetMode="External" /><Relationship Id="rId37" Type="http://schemas.openxmlformats.org/officeDocument/2006/relationships/hyperlink" Target="https://podminky.urs.cz/item/CS_URS_2023_02/340271025" TargetMode="External" /><Relationship Id="rId38" Type="http://schemas.openxmlformats.org/officeDocument/2006/relationships/hyperlink" Target="https://podminky.urs.cz/item/CS_URS_2023_02/346481111" TargetMode="External" /><Relationship Id="rId39" Type="http://schemas.openxmlformats.org/officeDocument/2006/relationships/hyperlink" Target="https://podminky.urs.cz/item/CS_URS_2023_02/380326123" TargetMode="External" /><Relationship Id="rId40" Type="http://schemas.openxmlformats.org/officeDocument/2006/relationships/hyperlink" Target="https://podminky.urs.cz/item/CS_URS_2023_02/380356211" TargetMode="External" /><Relationship Id="rId41" Type="http://schemas.openxmlformats.org/officeDocument/2006/relationships/hyperlink" Target="https://podminky.urs.cz/item/CS_URS_2023_02/380356212" TargetMode="External" /><Relationship Id="rId42" Type="http://schemas.openxmlformats.org/officeDocument/2006/relationships/hyperlink" Target="https://podminky.urs.cz/item/CS_URS_2023_02/380361006" TargetMode="External" /><Relationship Id="rId43" Type="http://schemas.openxmlformats.org/officeDocument/2006/relationships/hyperlink" Target="https://podminky.urs.cz/item/CS_URS_2023_02/389381001" TargetMode="External" /><Relationship Id="rId44" Type="http://schemas.openxmlformats.org/officeDocument/2006/relationships/hyperlink" Target="https://podminky.urs.cz/item/CS_URS_2023_02/411121232" TargetMode="External" /><Relationship Id="rId45" Type="http://schemas.openxmlformats.org/officeDocument/2006/relationships/hyperlink" Target="https://podminky.urs.cz/item/CS_URS_2023_02/411135002" TargetMode="External" /><Relationship Id="rId46" Type="http://schemas.openxmlformats.org/officeDocument/2006/relationships/hyperlink" Target="https://podminky.urs.cz/item/CS_URS_2023_02/411321313" TargetMode="External" /><Relationship Id="rId47" Type="http://schemas.openxmlformats.org/officeDocument/2006/relationships/hyperlink" Target="https://podminky.urs.cz/item/CS_URS_2023_02/417238232" TargetMode="External" /><Relationship Id="rId48" Type="http://schemas.openxmlformats.org/officeDocument/2006/relationships/hyperlink" Target="https://podminky.urs.cz/item/CS_URS_2023_02/417238233" TargetMode="External" /><Relationship Id="rId49" Type="http://schemas.openxmlformats.org/officeDocument/2006/relationships/hyperlink" Target="https://podminky.urs.cz/item/CS_URS_2023_02/417321414" TargetMode="External" /><Relationship Id="rId50" Type="http://schemas.openxmlformats.org/officeDocument/2006/relationships/hyperlink" Target="https://podminky.urs.cz/item/CS_URS_2023_02/417351115" TargetMode="External" /><Relationship Id="rId51" Type="http://schemas.openxmlformats.org/officeDocument/2006/relationships/hyperlink" Target="https://podminky.urs.cz/item/CS_URS_2023_02/417351116" TargetMode="External" /><Relationship Id="rId52" Type="http://schemas.openxmlformats.org/officeDocument/2006/relationships/hyperlink" Target="https://podminky.urs.cz/item/CS_URS_2023_02/417361821" TargetMode="External" /><Relationship Id="rId53" Type="http://schemas.openxmlformats.org/officeDocument/2006/relationships/hyperlink" Target="https://podminky.urs.cz/item/CS_URS_2023_02/430321515" TargetMode="External" /><Relationship Id="rId54" Type="http://schemas.openxmlformats.org/officeDocument/2006/relationships/hyperlink" Target="https://podminky.urs.cz/item/CS_URS_2023_02/430362021" TargetMode="External" /><Relationship Id="rId55" Type="http://schemas.openxmlformats.org/officeDocument/2006/relationships/hyperlink" Target="https://podminky.urs.cz/item/CS_URS_2023_02/431351121" TargetMode="External" /><Relationship Id="rId56" Type="http://schemas.openxmlformats.org/officeDocument/2006/relationships/hyperlink" Target="https://podminky.urs.cz/item/CS_URS_2023_02/431351122" TargetMode="External" /><Relationship Id="rId57" Type="http://schemas.openxmlformats.org/officeDocument/2006/relationships/hyperlink" Target="https://podminky.urs.cz/item/CS_URS_2023_02/434311114" TargetMode="External" /><Relationship Id="rId58" Type="http://schemas.openxmlformats.org/officeDocument/2006/relationships/hyperlink" Target="https://podminky.urs.cz/item/CS_URS_2023_02/434351141" TargetMode="External" /><Relationship Id="rId59" Type="http://schemas.openxmlformats.org/officeDocument/2006/relationships/hyperlink" Target="https://podminky.urs.cz/item/CS_URS_2023_02/434351142" TargetMode="External" /><Relationship Id="rId60" Type="http://schemas.openxmlformats.org/officeDocument/2006/relationships/hyperlink" Target="https://podminky.urs.cz/item/CS_URS_2023_02/525991122" TargetMode="External" /><Relationship Id="rId61" Type="http://schemas.openxmlformats.org/officeDocument/2006/relationships/hyperlink" Target="https://podminky.urs.cz/item/CS_URS_2023_02/584121108" TargetMode="External" /><Relationship Id="rId62" Type="http://schemas.openxmlformats.org/officeDocument/2006/relationships/hyperlink" Target="https://podminky.urs.cz/item/CS_URS_2023_02/611321141" TargetMode="External" /><Relationship Id="rId63" Type="http://schemas.openxmlformats.org/officeDocument/2006/relationships/hyperlink" Target="https://podminky.urs.cz/item/CS_URS_2023_02/612142001" TargetMode="External" /><Relationship Id="rId64" Type="http://schemas.openxmlformats.org/officeDocument/2006/relationships/hyperlink" Target="https://podminky.urs.cz/item/CS_URS_2023_02/612321131" TargetMode="External" /><Relationship Id="rId65" Type="http://schemas.openxmlformats.org/officeDocument/2006/relationships/hyperlink" Target="https://podminky.urs.cz/item/CS_URS_2023_02/612321141" TargetMode="External" /><Relationship Id="rId66" Type="http://schemas.openxmlformats.org/officeDocument/2006/relationships/hyperlink" Target="https://podminky.urs.cz/item/CS_URS_2023_02/621142001" TargetMode="External" /><Relationship Id="rId67" Type="http://schemas.openxmlformats.org/officeDocument/2006/relationships/hyperlink" Target="https://podminky.urs.cz/item/CS_URS_2023_02/621211021" TargetMode="External" /><Relationship Id="rId68" Type="http://schemas.openxmlformats.org/officeDocument/2006/relationships/hyperlink" Target="https://podminky.urs.cz/item/CS_URS_2023_02/621531012" TargetMode="External" /><Relationship Id="rId69" Type="http://schemas.openxmlformats.org/officeDocument/2006/relationships/hyperlink" Target="https://podminky.urs.cz/item/CS_URS_2023_02/622142001" TargetMode="External" /><Relationship Id="rId70" Type="http://schemas.openxmlformats.org/officeDocument/2006/relationships/hyperlink" Target="https://podminky.urs.cz/item/CS_URS_2023_02/622211001" TargetMode="External" /><Relationship Id="rId71" Type="http://schemas.openxmlformats.org/officeDocument/2006/relationships/hyperlink" Target="https://podminky.urs.cz/item/CS_URS_2023_02/622211021" TargetMode="External" /><Relationship Id="rId72" Type="http://schemas.openxmlformats.org/officeDocument/2006/relationships/hyperlink" Target="https://podminky.urs.cz/item/CS_URS_2023_02/622211031" TargetMode="External" /><Relationship Id="rId73" Type="http://schemas.openxmlformats.org/officeDocument/2006/relationships/hyperlink" Target="https://podminky.urs.cz/item/CS_URS_2023_02/622212001" TargetMode="External" /><Relationship Id="rId74" Type="http://schemas.openxmlformats.org/officeDocument/2006/relationships/hyperlink" Target="https://podminky.urs.cz/item/CS_URS_2023_02/622212021" TargetMode="External" /><Relationship Id="rId75" Type="http://schemas.openxmlformats.org/officeDocument/2006/relationships/hyperlink" Target="https://podminky.urs.cz/item/CS_URS_2023_02/622252001" TargetMode="External" /><Relationship Id="rId76" Type="http://schemas.openxmlformats.org/officeDocument/2006/relationships/hyperlink" Target="https://podminky.urs.cz/item/CS_URS_2023_02/622252002" TargetMode="External" /><Relationship Id="rId77" Type="http://schemas.openxmlformats.org/officeDocument/2006/relationships/hyperlink" Target="https://podminky.urs.cz/item/CS_URS_2023_02/622321101" TargetMode="External" /><Relationship Id="rId78" Type="http://schemas.openxmlformats.org/officeDocument/2006/relationships/hyperlink" Target="https://podminky.urs.cz/item/CS_URS_2023_02/622325101" TargetMode="External" /><Relationship Id="rId79" Type="http://schemas.openxmlformats.org/officeDocument/2006/relationships/hyperlink" Target="https://podminky.urs.cz/item/CS_URS_2023_02/783823131" TargetMode="External" /><Relationship Id="rId80" Type="http://schemas.openxmlformats.org/officeDocument/2006/relationships/hyperlink" Target="https://podminky.urs.cz/item/CS_URS_2023_02/622511112" TargetMode="External" /><Relationship Id="rId81" Type="http://schemas.openxmlformats.org/officeDocument/2006/relationships/hyperlink" Target="https://podminky.urs.cz/item/CS_URS_2023_02/622531012" TargetMode="External" /><Relationship Id="rId82" Type="http://schemas.openxmlformats.org/officeDocument/2006/relationships/hyperlink" Target="https://podminky.urs.cz/item/CS_URS_2023_02/622635001" TargetMode="External" /><Relationship Id="rId83" Type="http://schemas.openxmlformats.org/officeDocument/2006/relationships/hyperlink" Target="https://podminky.urs.cz/item/CS_URS_2023_02/629995101" TargetMode="External" /><Relationship Id="rId84" Type="http://schemas.openxmlformats.org/officeDocument/2006/relationships/hyperlink" Target="https://podminky.urs.cz/item/CS_URS_2023_02/631311114" TargetMode="External" /><Relationship Id="rId85" Type="http://schemas.openxmlformats.org/officeDocument/2006/relationships/hyperlink" Target="https://podminky.urs.cz/item/CS_URS_2023_02/631311135" TargetMode="External" /><Relationship Id="rId86" Type="http://schemas.openxmlformats.org/officeDocument/2006/relationships/hyperlink" Target="https://podminky.urs.cz/item/CS_URS_2023_02/632451103" TargetMode="External" /><Relationship Id="rId87" Type="http://schemas.openxmlformats.org/officeDocument/2006/relationships/hyperlink" Target="https://podminky.urs.cz/item/CS_URS_2023_02/632451214" TargetMode="External" /><Relationship Id="rId88" Type="http://schemas.openxmlformats.org/officeDocument/2006/relationships/hyperlink" Target="https://podminky.urs.cz/item/CS_URS_2023_02/632451441" TargetMode="External" /><Relationship Id="rId89" Type="http://schemas.openxmlformats.org/officeDocument/2006/relationships/hyperlink" Target="https://podminky.urs.cz/item/CS_URS_2023_02/637121113" TargetMode="External" /><Relationship Id="rId90" Type="http://schemas.openxmlformats.org/officeDocument/2006/relationships/hyperlink" Target="https://podminky.urs.cz/item/CS_URS_2023_02/637311131" TargetMode="External" /><Relationship Id="rId91" Type="http://schemas.openxmlformats.org/officeDocument/2006/relationships/hyperlink" Target="https://podminky.urs.cz/item/CS_URS_2023_02/644941112" TargetMode="External" /><Relationship Id="rId92" Type="http://schemas.openxmlformats.org/officeDocument/2006/relationships/hyperlink" Target="https://podminky.urs.cz/item/CS_URS_2023_02/899102211" TargetMode="External" /><Relationship Id="rId93" Type="http://schemas.openxmlformats.org/officeDocument/2006/relationships/hyperlink" Target="https://podminky.urs.cz/item/CS_URS_2023_02/919726122" TargetMode="External" /><Relationship Id="rId94" Type="http://schemas.openxmlformats.org/officeDocument/2006/relationships/hyperlink" Target="https://podminky.urs.cz/item/CS_URS_2023_02/941111111" TargetMode="External" /><Relationship Id="rId95" Type="http://schemas.openxmlformats.org/officeDocument/2006/relationships/hyperlink" Target="https://podminky.urs.cz/item/CS_URS_2023_02/941111811" TargetMode="External" /><Relationship Id="rId96" Type="http://schemas.openxmlformats.org/officeDocument/2006/relationships/hyperlink" Target="https://podminky.urs.cz/item/CS_URS_2023_02/944511111" TargetMode="External" /><Relationship Id="rId97" Type="http://schemas.openxmlformats.org/officeDocument/2006/relationships/hyperlink" Target="https://podminky.urs.cz/item/CS_URS_2023_02/944511211" TargetMode="External" /><Relationship Id="rId98" Type="http://schemas.openxmlformats.org/officeDocument/2006/relationships/hyperlink" Target="https://podminky.urs.cz/item/CS_URS_2023_02/944511811" TargetMode="External" /><Relationship Id="rId99" Type="http://schemas.openxmlformats.org/officeDocument/2006/relationships/hyperlink" Target="https://podminky.urs.cz/item/CS_URS_2023_02/952901104" TargetMode="External" /><Relationship Id="rId100" Type="http://schemas.openxmlformats.org/officeDocument/2006/relationships/hyperlink" Target="https://podminky.urs.cz/item/CS_URS_2023_02/953334118" TargetMode="External" /><Relationship Id="rId101" Type="http://schemas.openxmlformats.org/officeDocument/2006/relationships/hyperlink" Target="https://podminky.urs.cz/item/CS_URS_2023_02/961044111" TargetMode="External" /><Relationship Id="rId102" Type="http://schemas.openxmlformats.org/officeDocument/2006/relationships/hyperlink" Target="https://podminky.urs.cz/item/CS_URS_2023_02/962031133" TargetMode="External" /><Relationship Id="rId103" Type="http://schemas.openxmlformats.org/officeDocument/2006/relationships/hyperlink" Target="https://podminky.urs.cz/item/CS_URS_2023_02/962032230" TargetMode="External" /><Relationship Id="rId104" Type="http://schemas.openxmlformats.org/officeDocument/2006/relationships/hyperlink" Target="https://podminky.urs.cz/item/CS_URS_2023_02/962032231" TargetMode="External" /><Relationship Id="rId105" Type="http://schemas.openxmlformats.org/officeDocument/2006/relationships/hyperlink" Target="https://podminky.urs.cz/item/CS_URS_2023_02/962042320" TargetMode="External" /><Relationship Id="rId106" Type="http://schemas.openxmlformats.org/officeDocument/2006/relationships/hyperlink" Target="https://podminky.urs.cz/item/CS_URS_2023_02/962042321" TargetMode="External" /><Relationship Id="rId107" Type="http://schemas.openxmlformats.org/officeDocument/2006/relationships/hyperlink" Target="https://podminky.urs.cz/item/CS_URS_2023_02/962081131" TargetMode="External" /><Relationship Id="rId108" Type="http://schemas.openxmlformats.org/officeDocument/2006/relationships/hyperlink" Target="https://podminky.urs.cz/item/CS_URS_2023_02/963012520" TargetMode="External" /><Relationship Id="rId109" Type="http://schemas.openxmlformats.org/officeDocument/2006/relationships/hyperlink" Target="https://podminky.urs.cz/item/CS_URS_2023_02/965042141" TargetMode="External" /><Relationship Id="rId110" Type="http://schemas.openxmlformats.org/officeDocument/2006/relationships/hyperlink" Target="https://podminky.urs.cz/item/CS_URS_2023_02/965042241" TargetMode="External" /><Relationship Id="rId111" Type="http://schemas.openxmlformats.org/officeDocument/2006/relationships/hyperlink" Target="https://podminky.urs.cz/item/CS_URS_2023_02/966071111" TargetMode="External" /><Relationship Id="rId112" Type="http://schemas.openxmlformats.org/officeDocument/2006/relationships/hyperlink" Target="https://podminky.urs.cz/item/CS_URS_2023_02/966071121" TargetMode="External" /><Relationship Id="rId113" Type="http://schemas.openxmlformats.org/officeDocument/2006/relationships/hyperlink" Target="https://podminky.urs.cz/item/CS_URS_2023_02/968072455" TargetMode="External" /><Relationship Id="rId114" Type="http://schemas.openxmlformats.org/officeDocument/2006/relationships/hyperlink" Target="https://podminky.urs.cz/item/CS_URS_2023_02/968072559" TargetMode="External" /><Relationship Id="rId115" Type="http://schemas.openxmlformats.org/officeDocument/2006/relationships/hyperlink" Target="https://podminky.urs.cz/item/CS_URS_2023_02/968082015" TargetMode="External" /><Relationship Id="rId116" Type="http://schemas.openxmlformats.org/officeDocument/2006/relationships/hyperlink" Target="https://podminky.urs.cz/item/CS_URS_2023_02/968082016" TargetMode="External" /><Relationship Id="rId117" Type="http://schemas.openxmlformats.org/officeDocument/2006/relationships/hyperlink" Target="https://podminky.urs.cz/item/CS_URS_2023_02/968082021" TargetMode="External" /><Relationship Id="rId118" Type="http://schemas.openxmlformats.org/officeDocument/2006/relationships/hyperlink" Target="https://podminky.urs.cz/item/CS_URS_2023_02/968082022" TargetMode="External" /><Relationship Id="rId119" Type="http://schemas.openxmlformats.org/officeDocument/2006/relationships/hyperlink" Target="https://podminky.urs.cz/item/CS_URS_2023_02/971033341" TargetMode="External" /><Relationship Id="rId120" Type="http://schemas.openxmlformats.org/officeDocument/2006/relationships/hyperlink" Target="https://podminky.urs.cz/item/CS_URS_2023_02/971033561" TargetMode="External" /><Relationship Id="rId121" Type="http://schemas.openxmlformats.org/officeDocument/2006/relationships/hyperlink" Target="https://podminky.urs.cz/item/CS_URS_2023_02/971033651" TargetMode="External" /><Relationship Id="rId122" Type="http://schemas.openxmlformats.org/officeDocument/2006/relationships/hyperlink" Target="https://podminky.urs.cz/item/CS_URS_2023_02/974031664" TargetMode="External" /><Relationship Id="rId123" Type="http://schemas.openxmlformats.org/officeDocument/2006/relationships/hyperlink" Target="https://podminky.urs.cz/item/CS_URS_2023_02/978015321" TargetMode="External" /><Relationship Id="rId124" Type="http://schemas.openxmlformats.org/officeDocument/2006/relationships/hyperlink" Target="https://podminky.urs.cz/item/CS_URS_2023_02/979094441" TargetMode="External" /><Relationship Id="rId125" Type="http://schemas.openxmlformats.org/officeDocument/2006/relationships/hyperlink" Target="https://podminky.urs.cz/item/CS_URS_2023_02/997006002" TargetMode="External" /><Relationship Id="rId126" Type="http://schemas.openxmlformats.org/officeDocument/2006/relationships/hyperlink" Target="https://podminky.urs.cz/item/CS_URS_2023_02/997006004" TargetMode="External" /><Relationship Id="rId127" Type="http://schemas.openxmlformats.org/officeDocument/2006/relationships/hyperlink" Target="https://podminky.urs.cz/item/CS_URS_2023_02/997006012" TargetMode="External" /><Relationship Id="rId128" Type="http://schemas.openxmlformats.org/officeDocument/2006/relationships/hyperlink" Target="https://podminky.urs.cz/item/CS_URS_2023_02/997013112" TargetMode="External" /><Relationship Id="rId129" Type="http://schemas.openxmlformats.org/officeDocument/2006/relationships/hyperlink" Target="https://podminky.urs.cz/item/CS_URS_2023_02/997013501" TargetMode="External" /><Relationship Id="rId130" Type="http://schemas.openxmlformats.org/officeDocument/2006/relationships/hyperlink" Target="https://podminky.urs.cz/item/CS_URS_2023_02/997013509" TargetMode="External" /><Relationship Id="rId131" Type="http://schemas.openxmlformats.org/officeDocument/2006/relationships/hyperlink" Target="https://podminky.urs.cz/item/CS_URS_2023_02/997013631" TargetMode="External" /><Relationship Id="rId132" Type="http://schemas.openxmlformats.org/officeDocument/2006/relationships/hyperlink" Target="https://podminky.urs.cz/item/CS_URS_2023_02/997013821" TargetMode="External" /><Relationship Id="rId133" Type="http://schemas.openxmlformats.org/officeDocument/2006/relationships/hyperlink" Target="https://podminky.urs.cz/item/CS_URS_2023_02/997013871" TargetMode="External" /><Relationship Id="rId134" Type="http://schemas.openxmlformats.org/officeDocument/2006/relationships/hyperlink" Target="https://podminky.urs.cz/item/CS_URS_2023_02/998021021" TargetMode="External" /><Relationship Id="rId135" Type="http://schemas.openxmlformats.org/officeDocument/2006/relationships/hyperlink" Target="https://podminky.urs.cz/item/CS_URS_2023_02/966072111" TargetMode="External" /><Relationship Id="rId136" Type="http://schemas.openxmlformats.org/officeDocument/2006/relationships/hyperlink" Target="https://podminky.urs.cz/item/CS_URS_2023_02/711111001" TargetMode="External" /><Relationship Id="rId137" Type="http://schemas.openxmlformats.org/officeDocument/2006/relationships/hyperlink" Target="https://podminky.urs.cz/item/CS_URS_2023_02/711112001" TargetMode="External" /><Relationship Id="rId138" Type="http://schemas.openxmlformats.org/officeDocument/2006/relationships/hyperlink" Target="https://podminky.urs.cz/item/CS_URS_2023_02/711141559" TargetMode="External" /><Relationship Id="rId139" Type="http://schemas.openxmlformats.org/officeDocument/2006/relationships/hyperlink" Target="https://podminky.urs.cz/item/CS_URS_2023_02/711142559" TargetMode="External" /><Relationship Id="rId140" Type="http://schemas.openxmlformats.org/officeDocument/2006/relationships/hyperlink" Target="https://podminky.urs.cz/item/CS_URS_2023_02/998711102" TargetMode="External" /><Relationship Id="rId141" Type="http://schemas.openxmlformats.org/officeDocument/2006/relationships/hyperlink" Target="https://podminky.urs.cz/item/CS_URS_2023_02/712300845" TargetMode="External" /><Relationship Id="rId142" Type="http://schemas.openxmlformats.org/officeDocument/2006/relationships/hyperlink" Target="https://podminky.urs.cz/item/CS_URS_2023_02/712363404" TargetMode="External" /><Relationship Id="rId143" Type="http://schemas.openxmlformats.org/officeDocument/2006/relationships/hyperlink" Target="https://podminky.urs.cz/item/CS_URS_2023_02/998712102" TargetMode="External" /><Relationship Id="rId144" Type="http://schemas.openxmlformats.org/officeDocument/2006/relationships/hyperlink" Target="https://podminky.urs.cz/item/CS_URS_2023_02/713131141" TargetMode="External" /><Relationship Id="rId145" Type="http://schemas.openxmlformats.org/officeDocument/2006/relationships/hyperlink" Target="https://podminky.urs.cz/item/CS_URS_2023_02/713132331" TargetMode="External" /><Relationship Id="rId146" Type="http://schemas.openxmlformats.org/officeDocument/2006/relationships/hyperlink" Target="https://podminky.urs.cz/item/CS_URS_2023_02/713141152" TargetMode="External" /><Relationship Id="rId147" Type="http://schemas.openxmlformats.org/officeDocument/2006/relationships/hyperlink" Target="https://podminky.urs.cz/item/CS_URS_2023_02/998713102" TargetMode="External" /><Relationship Id="rId148" Type="http://schemas.openxmlformats.org/officeDocument/2006/relationships/hyperlink" Target="https://podminky.urs.cz/item/CS_URS_2023_02/721171808" TargetMode="External" /><Relationship Id="rId149" Type="http://schemas.openxmlformats.org/officeDocument/2006/relationships/hyperlink" Target="https://podminky.urs.cz/item/CS_URS_2023_02/721173315" TargetMode="External" /><Relationship Id="rId150" Type="http://schemas.openxmlformats.org/officeDocument/2006/relationships/hyperlink" Target="https://podminky.urs.cz/item/CS_URS_2023_02/721210824" TargetMode="External" /><Relationship Id="rId151" Type="http://schemas.openxmlformats.org/officeDocument/2006/relationships/hyperlink" Target="https://podminky.urs.cz/item/CS_URS_2023_02/721273153" TargetMode="External" /><Relationship Id="rId152" Type="http://schemas.openxmlformats.org/officeDocument/2006/relationships/hyperlink" Target="https://podminky.urs.cz/item/CS_URS_2023_02/998721102" TargetMode="External" /><Relationship Id="rId153" Type="http://schemas.openxmlformats.org/officeDocument/2006/relationships/hyperlink" Target="https://podminky.urs.cz/item/CS_URS_2023_02/725531101" TargetMode="External" /><Relationship Id="rId154" Type="http://schemas.openxmlformats.org/officeDocument/2006/relationships/hyperlink" Target="https://podminky.urs.cz/item/CS_URS_2023_02/725822613" TargetMode="External" /><Relationship Id="rId155" Type="http://schemas.openxmlformats.org/officeDocument/2006/relationships/hyperlink" Target="https://podminky.urs.cz/item/CS_URS_2023_02/998725102" TargetMode="External" /><Relationship Id="rId156" Type="http://schemas.openxmlformats.org/officeDocument/2006/relationships/hyperlink" Target="https://podminky.urs.cz/item/CS_URS_2023_02/751122051" TargetMode="External" /><Relationship Id="rId157" Type="http://schemas.openxmlformats.org/officeDocument/2006/relationships/hyperlink" Target="https://podminky.urs.cz/item/CS_URS_2023_02/751322011" TargetMode="External" /><Relationship Id="rId158" Type="http://schemas.openxmlformats.org/officeDocument/2006/relationships/hyperlink" Target="https://podminky.urs.cz/item/CS_URS_2023_02/751398041" TargetMode="External" /><Relationship Id="rId159" Type="http://schemas.openxmlformats.org/officeDocument/2006/relationships/hyperlink" Target="https://podminky.urs.cz/item/CS_URS_2023_02/751525081" TargetMode="External" /><Relationship Id="rId160" Type="http://schemas.openxmlformats.org/officeDocument/2006/relationships/hyperlink" Target="https://podminky.urs.cz/item/CS_URS_2023_02/998751101" TargetMode="External" /><Relationship Id="rId161" Type="http://schemas.openxmlformats.org/officeDocument/2006/relationships/hyperlink" Target="https://podminky.urs.cz/item/CS_URS_2023_02/762361114" TargetMode="External" /><Relationship Id="rId162" Type="http://schemas.openxmlformats.org/officeDocument/2006/relationships/hyperlink" Target="https://podminky.urs.cz/item/CS_URS_2023_02/762430033" TargetMode="External" /><Relationship Id="rId163" Type="http://schemas.openxmlformats.org/officeDocument/2006/relationships/hyperlink" Target="https://podminky.urs.cz/item/CS_URS_2023_02/762431036" TargetMode="External" /><Relationship Id="rId164" Type="http://schemas.openxmlformats.org/officeDocument/2006/relationships/hyperlink" Target="https://podminky.urs.cz/item/CS_URS_2023_02/762431825" TargetMode="External" /><Relationship Id="rId165" Type="http://schemas.openxmlformats.org/officeDocument/2006/relationships/hyperlink" Target="https://podminky.urs.cz/item/CS_URS_2023_02/998762102" TargetMode="External" /><Relationship Id="rId166" Type="http://schemas.openxmlformats.org/officeDocument/2006/relationships/hyperlink" Target="https://podminky.urs.cz/item/CS_URS_2023_02/763111741" TargetMode="External" /><Relationship Id="rId167" Type="http://schemas.openxmlformats.org/officeDocument/2006/relationships/hyperlink" Target="https://podminky.urs.cz/item/CS_URS_2023_02/763111742" TargetMode="External" /><Relationship Id="rId168" Type="http://schemas.openxmlformats.org/officeDocument/2006/relationships/hyperlink" Target="https://podminky.urs.cz/item/CS_URS_2023_02/763121621" TargetMode="External" /><Relationship Id="rId169" Type="http://schemas.openxmlformats.org/officeDocument/2006/relationships/hyperlink" Target="https://podminky.urs.cz/item/CS_URS_2023_02/763121761" TargetMode="External" /><Relationship Id="rId170" Type="http://schemas.openxmlformats.org/officeDocument/2006/relationships/hyperlink" Target="https://podminky.urs.cz/item/CS_URS_2023_02/998763302" TargetMode="External" /><Relationship Id="rId171" Type="http://schemas.openxmlformats.org/officeDocument/2006/relationships/hyperlink" Target="https://podminky.urs.cz/item/CS_URS_2023_02/764001821" TargetMode="External" /><Relationship Id="rId172" Type="http://schemas.openxmlformats.org/officeDocument/2006/relationships/hyperlink" Target="https://podminky.urs.cz/item/CS_URS_2023_02/764002841" TargetMode="External" /><Relationship Id="rId173" Type="http://schemas.openxmlformats.org/officeDocument/2006/relationships/hyperlink" Target="https://podminky.urs.cz/item/CS_URS_2023_02/764004801" TargetMode="External" /><Relationship Id="rId174" Type="http://schemas.openxmlformats.org/officeDocument/2006/relationships/hyperlink" Target="https://podminky.urs.cz/item/CS_URS_2023_02/764004861" TargetMode="External" /><Relationship Id="rId175" Type="http://schemas.openxmlformats.org/officeDocument/2006/relationships/hyperlink" Target="https://podminky.urs.cz/item/CS_URS_2023_02/764212663" TargetMode="External" /><Relationship Id="rId176" Type="http://schemas.openxmlformats.org/officeDocument/2006/relationships/hyperlink" Target="https://podminky.urs.cz/item/CS_URS_2023_02/764214606" TargetMode="External" /><Relationship Id="rId177" Type="http://schemas.openxmlformats.org/officeDocument/2006/relationships/hyperlink" Target="https://podminky.urs.cz/item/CS_URS_2023_02/764214607" TargetMode="External" /><Relationship Id="rId178" Type="http://schemas.openxmlformats.org/officeDocument/2006/relationships/hyperlink" Target="https://podminky.urs.cz/item/CS_URS_2023_02/764214608" TargetMode="External" /><Relationship Id="rId179" Type="http://schemas.openxmlformats.org/officeDocument/2006/relationships/hyperlink" Target="https://podminky.urs.cz/item/CS_URS_2023_02/764216604" TargetMode="External" /><Relationship Id="rId180" Type="http://schemas.openxmlformats.org/officeDocument/2006/relationships/hyperlink" Target="https://podminky.urs.cz/item/CS_URS_2023_02/764218611" TargetMode="External" /><Relationship Id="rId181" Type="http://schemas.openxmlformats.org/officeDocument/2006/relationships/hyperlink" Target="https://podminky.urs.cz/item/CS_URS_2023_02/764311603" TargetMode="External" /><Relationship Id="rId182" Type="http://schemas.openxmlformats.org/officeDocument/2006/relationships/hyperlink" Target="https://podminky.urs.cz/item/CS_URS_2023_02/764511601" TargetMode="External" /><Relationship Id="rId183" Type="http://schemas.openxmlformats.org/officeDocument/2006/relationships/hyperlink" Target="https://podminky.urs.cz/item/CS_URS_2023_02/764518622" TargetMode="External" /><Relationship Id="rId184" Type="http://schemas.openxmlformats.org/officeDocument/2006/relationships/hyperlink" Target="https://podminky.urs.cz/item/CS_URS_2023_02/998764102" TargetMode="External" /><Relationship Id="rId185" Type="http://schemas.openxmlformats.org/officeDocument/2006/relationships/hyperlink" Target="https://podminky.urs.cz/item/CS_URS_2023_02/766417523" TargetMode="External" /><Relationship Id="rId186" Type="http://schemas.openxmlformats.org/officeDocument/2006/relationships/hyperlink" Target="https://podminky.urs.cz/item/CS_URS_2023_02/766622122" TargetMode="External" /><Relationship Id="rId187" Type="http://schemas.openxmlformats.org/officeDocument/2006/relationships/hyperlink" Target="https://podminky.urs.cz/item/CS_URS_2023_02/766622217" TargetMode="External" /><Relationship Id="rId188" Type="http://schemas.openxmlformats.org/officeDocument/2006/relationships/hyperlink" Target="https://podminky.urs.cz/item/CS_URS_2023_02/766660411" TargetMode="External" /><Relationship Id="rId189" Type="http://schemas.openxmlformats.org/officeDocument/2006/relationships/hyperlink" Target="https://podminky.urs.cz/item/CS_URS_2023_02/766660451" TargetMode="External" /><Relationship Id="rId190" Type="http://schemas.openxmlformats.org/officeDocument/2006/relationships/hyperlink" Target="https://podminky.urs.cz/item/CS_URS_2023_02/766660731" TargetMode="External" /><Relationship Id="rId191" Type="http://schemas.openxmlformats.org/officeDocument/2006/relationships/hyperlink" Target="https://podminky.urs.cz/item/CS_URS_2023_02/766660733" TargetMode="External" /><Relationship Id="rId192" Type="http://schemas.openxmlformats.org/officeDocument/2006/relationships/hyperlink" Target="https://podminky.urs.cz/item/CS_URS_2023_02/766664958" TargetMode="External" /><Relationship Id="rId193" Type="http://schemas.openxmlformats.org/officeDocument/2006/relationships/hyperlink" Target="https://podminky.urs.cz/item/CS_URS_2023_02/766694116" TargetMode="External" /><Relationship Id="rId194" Type="http://schemas.openxmlformats.org/officeDocument/2006/relationships/hyperlink" Target="https://podminky.urs.cz/item/CS_URS_2023_02/998766102" TargetMode="External" /><Relationship Id="rId195" Type="http://schemas.openxmlformats.org/officeDocument/2006/relationships/hyperlink" Target="https://podminky.urs.cz/item/CS_URS_2023_02/767161114" TargetMode="External" /><Relationship Id="rId196" Type="http://schemas.openxmlformats.org/officeDocument/2006/relationships/hyperlink" Target="https://podminky.urs.cz/item/CS_URS_2023_02/767161813" TargetMode="External" /><Relationship Id="rId197" Type="http://schemas.openxmlformats.org/officeDocument/2006/relationships/hyperlink" Target="https://podminky.urs.cz/item/CS_URS_2023_02/767531811" TargetMode="External" /><Relationship Id="rId198" Type="http://schemas.openxmlformats.org/officeDocument/2006/relationships/hyperlink" Target="https://podminky.urs.cz/item/CS_URS_2023_02/767591012" TargetMode="External" /><Relationship Id="rId199" Type="http://schemas.openxmlformats.org/officeDocument/2006/relationships/hyperlink" Target="https://podminky.urs.cz/item/CS_URS_2023_02/767640111" TargetMode="External" /><Relationship Id="rId200" Type="http://schemas.openxmlformats.org/officeDocument/2006/relationships/hyperlink" Target="https://podminky.urs.cz/item/CS_URS_2023_02/767651112" TargetMode="External" /><Relationship Id="rId201" Type="http://schemas.openxmlformats.org/officeDocument/2006/relationships/hyperlink" Target="https://podminky.urs.cz/item/CS_URS_2023_02/767651114" TargetMode="External" /><Relationship Id="rId202" Type="http://schemas.openxmlformats.org/officeDocument/2006/relationships/hyperlink" Target="https://podminky.urs.cz/item/CS_URS_2023_02/767651126" TargetMode="External" /><Relationship Id="rId203" Type="http://schemas.openxmlformats.org/officeDocument/2006/relationships/hyperlink" Target="https://podminky.urs.cz/item/CS_URS_2023_02/767661811" TargetMode="External" /><Relationship Id="rId204" Type="http://schemas.openxmlformats.org/officeDocument/2006/relationships/hyperlink" Target="https://podminky.urs.cz/item/CS_URS_2023_02/767810113" TargetMode="External" /><Relationship Id="rId205" Type="http://schemas.openxmlformats.org/officeDocument/2006/relationships/hyperlink" Target="https://podminky.urs.cz/item/CS_URS_2023_02/767810811" TargetMode="External" /><Relationship Id="rId206" Type="http://schemas.openxmlformats.org/officeDocument/2006/relationships/hyperlink" Target="https://podminky.urs.cz/item/CS_URS_2023_02/767995111" TargetMode="External" /><Relationship Id="rId207" Type="http://schemas.openxmlformats.org/officeDocument/2006/relationships/hyperlink" Target="https://podminky.urs.cz/item/CS_URS_2023_02/998767102" TargetMode="External" /><Relationship Id="rId208" Type="http://schemas.openxmlformats.org/officeDocument/2006/relationships/hyperlink" Target="https://podminky.urs.cz/item/CS_URS_2023_02/771471810" TargetMode="External" /><Relationship Id="rId209" Type="http://schemas.openxmlformats.org/officeDocument/2006/relationships/hyperlink" Target="https://podminky.urs.cz/item/CS_URS_2023_02/771571810" TargetMode="External" /><Relationship Id="rId210" Type="http://schemas.openxmlformats.org/officeDocument/2006/relationships/hyperlink" Target="https://podminky.urs.cz/item/CS_URS_2023_02/771554113" TargetMode="External" /><Relationship Id="rId211" Type="http://schemas.openxmlformats.org/officeDocument/2006/relationships/hyperlink" Target="https://podminky.urs.cz/item/CS_URS_2023_02/771574416" TargetMode="External" /><Relationship Id="rId212" Type="http://schemas.openxmlformats.org/officeDocument/2006/relationships/hyperlink" Target="https://podminky.urs.cz/item/CS_URS_2023_02/771474114" TargetMode="External" /><Relationship Id="rId213" Type="http://schemas.openxmlformats.org/officeDocument/2006/relationships/hyperlink" Target="https://podminky.urs.cz/item/CS_URS_2023_02/998771102" TargetMode="External" /><Relationship Id="rId214" Type="http://schemas.openxmlformats.org/officeDocument/2006/relationships/hyperlink" Target="https://podminky.urs.cz/item/CS_URS_2023_02/776141112" TargetMode="External" /><Relationship Id="rId215" Type="http://schemas.openxmlformats.org/officeDocument/2006/relationships/hyperlink" Target="https://podminky.urs.cz/item/CS_URS_2023_02/776201812" TargetMode="External" /><Relationship Id="rId216" Type="http://schemas.openxmlformats.org/officeDocument/2006/relationships/hyperlink" Target="https://podminky.urs.cz/item/CS_URS_2023_02/776221111" TargetMode="External" /><Relationship Id="rId217" Type="http://schemas.openxmlformats.org/officeDocument/2006/relationships/hyperlink" Target="https://podminky.urs.cz/item/CS_URS_2023_02/776421111" TargetMode="External" /><Relationship Id="rId218" Type="http://schemas.openxmlformats.org/officeDocument/2006/relationships/hyperlink" Target="https://podminky.urs.cz/item/CS_URS_2023_02/998776102" TargetMode="External" /><Relationship Id="rId219" Type="http://schemas.openxmlformats.org/officeDocument/2006/relationships/hyperlink" Target="https://podminky.urs.cz/item/CS_URS_2023_02/781731810" TargetMode="External" /><Relationship Id="rId220" Type="http://schemas.openxmlformats.org/officeDocument/2006/relationships/hyperlink" Target="https://podminky.urs.cz/item/CS_URS_2023_02/783213011" TargetMode="External" /><Relationship Id="rId221" Type="http://schemas.openxmlformats.org/officeDocument/2006/relationships/hyperlink" Target="https://podminky.urs.cz/item/CS_URS_2023_02/783301303" TargetMode="External" /><Relationship Id="rId222" Type="http://schemas.openxmlformats.org/officeDocument/2006/relationships/hyperlink" Target="https://podminky.urs.cz/item/CS_URS_2023_02/783334101" TargetMode="External" /><Relationship Id="rId223" Type="http://schemas.openxmlformats.org/officeDocument/2006/relationships/hyperlink" Target="https://podminky.urs.cz/item/CS_URS_2023_02/783337101" TargetMode="External" /><Relationship Id="rId224" Type="http://schemas.openxmlformats.org/officeDocument/2006/relationships/hyperlink" Target="https://podminky.urs.cz/item/CS_URS_2023_02/783937153" TargetMode="External" /><Relationship Id="rId225" Type="http://schemas.openxmlformats.org/officeDocument/2006/relationships/hyperlink" Target="https://podminky.urs.cz/item/CS_URS_2023_02/784121001" TargetMode="External" /><Relationship Id="rId226" Type="http://schemas.openxmlformats.org/officeDocument/2006/relationships/hyperlink" Target="https://podminky.urs.cz/item/CS_URS_2023_02/784121011" TargetMode="External" /><Relationship Id="rId227" Type="http://schemas.openxmlformats.org/officeDocument/2006/relationships/hyperlink" Target="https://podminky.urs.cz/item/CS_URS_2023_02/784181101" TargetMode="External" /><Relationship Id="rId228" Type="http://schemas.openxmlformats.org/officeDocument/2006/relationships/hyperlink" Target="https://podminky.urs.cz/item/CS_URS_2023_02/784221101" TargetMode="External" /><Relationship Id="rId22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2151111" TargetMode="External" /><Relationship Id="rId2" Type="http://schemas.openxmlformats.org/officeDocument/2006/relationships/hyperlink" Target="https://podminky.urs.cz/item/CS_URS_2023_02/112155215" TargetMode="External" /><Relationship Id="rId3" Type="http://schemas.openxmlformats.org/officeDocument/2006/relationships/hyperlink" Target="https://podminky.urs.cz/item/CS_URS_2023_02/112201111" TargetMode="External" /><Relationship Id="rId4" Type="http://schemas.openxmlformats.org/officeDocument/2006/relationships/hyperlink" Target="https://podminky.urs.cz/item/CS_URS_2023_02/113107171" TargetMode="External" /><Relationship Id="rId5" Type="http://schemas.openxmlformats.org/officeDocument/2006/relationships/hyperlink" Target="https://podminky.urs.cz/item/CS_URS_2023_02/113151111" TargetMode="External" /><Relationship Id="rId6" Type="http://schemas.openxmlformats.org/officeDocument/2006/relationships/hyperlink" Target="https://podminky.urs.cz/item/CS_URS_2023_02/113202111" TargetMode="External" /><Relationship Id="rId7" Type="http://schemas.openxmlformats.org/officeDocument/2006/relationships/hyperlink" Target="https://podminky.urs.cz/item/CS_URS_2023_02/113204111" TargetMode="External" /><Relationship Id="rId8" Type="http://schemas.openxmlformats.org/officeDocument/2006/relationships/hyperlink" Target="https://podminky.urs.cz/item/CS_URS_2023_02/122251104" TargetMode="External" /><Relationship Id="rId9" Type="http://schemas.openxmlformats.org/officeDocument/2006/relationships/hyperlink" Target="https://podminky.urs.cz/item/CS_URS_2023_02/131251100" TargetMode="External" /><Relationship Id="rId10" Type="http://schemas.openxmlformats.org/officeDocument/2006/relationships/hyperlink" Target="https://podminky.urs.cz/item/CS_URS_2023_02/131251201" TargetMode="External" /><Relationship Id="rId11" Type="http://schemas.openxmlformats.org/officeDocument/2006/relationships/hyperlink" Target="https://podminky.urs.cz/item/CS_URS_2023_02/132254202" TargetMode="External" /><Relationship Id="rId12" Type="http://schemas.openxmlformats.org/officeDocument/2006/relationships/hyperlink" Target="https://podminky.urs.cz/item/CS_URS_2023_02/151101102" TargetMode="External" /><Relationship Id="rId13" Type="http://schemas.openxmlformats.org/officeDocument/2006/relationships/hyperlink" Target="https://podminky.urs.cz/item/CS_URS_2023_02/151101112" TargetMode="External" /><Relationship Id="rId14" Type="http://schemas.openxmlformats.org/officeDocument/2006/relationships/hyperlink" Target="https://podminky.urs.cz/item/CS_URS_2023_02/151101201" TargetMode="External" /><Relationship Id="rId15" Type="http://schemas.openxmlformats.org/officeDocument/2006/relationships/hyperlink" Target="https://podminky.urs.cz/item/CS_URS_2023_02/151101211" TargetMode="External" /><Relationship Id="rId16" Type="http://schemas.openxmlformats.org/officeDocument/2006/relationships/hyperlink" Target="https://podminky.urs.cz/item/CS_URS_2023_02/151101301" TargetMode="External" /><Relationship Id="rId17" Type="http://schemas.openxmlformats.org/officeDocument/2006/relationships/hyperlink" Target="https://podminky.urs.cz/item/CS_URS_2023_02/151101311" TargetMode="External" /><Relationship Id="rId18" Type="http://schemas.openxmlformats.org/officeDocument/2006/relationships/hyperlink" Target="https://podminky.urs.cz/item/CS_URS_2023_02/162751117" TargetMode="External" /><Relationship Id="rId19" Type="http://schemas.openxmlformats.org/officeDocument/2006/relationships/hyperlink" Target="https://podminky.urs.cz/item/CS_URS_2023_02/171201231" TargetMode="External" /><Relationship Id="rId20" Type="http://schemas.openxmlformats.org/officeDocument/2006/relationships/hyperlink" Target="https://podminky.urs.cz/item/CS_URS_2023_02/171251201" TargetMode="External" /><Relationship Id="rId21" Type="http://schemas.openxmlformats.org/officeDocument/2006/relationships/hyperlink" Target="https://podminky.urs.cz/item/CS_URS_2023_02/174151101" TargetMode="External" /><Relationship Id="rId22" Type="http://schemas.openxmlformats.org/officeDocument/2006/relationships/hyperlink" Target="https://podminky.urs.cz/item/CS_URS_2023_02/175151101" TargetMode="External" /><Relationship Id="rId23" Type="http://schemas.openxmlformats.org/officeDocument/2006/relationships/hyperlink" Target="https://podminky.urs.cz/item/CS_URS_2023_02/181351003" TargetMode="External" /><Relationship Id="rId24" Type="http://schemas.openxmlformats.org/officeDocument/2006/relationships/hyperlink" Target="https://podminky.urs.cz/item/CS_URS_2023_02/181411131" TargetMode="External" /><Relationship Id="rId25" Type="http://schemas.openxmlformats.org/officeDocument/2006/relationships/hyperlink" Target="https://podminky.urs.cz/item/CS_URS_2023_02/181951112" TargetMode="External" /><Relationship Id="rId26" Type="http://schemas.openxmlformats.org/officeDocument/2006/relationships/hyperlink" Target="https://podminky.urs.cz/item/CS_URS_2023_02/275313611" TargetMode="External" /><Relationship Id="rId27" Type="http://schemas.openxmlformats.org/officeDocument/2006/relationships/hyperlink" Target="https://podminky.urs.cz/item/CS_URS_2023_02/338171124" TargetMode="External" /><Relationship Id="rId28" Type="http://schemas.openxmlformats.org/officeDocument/2006/relationships/hyperlink" Target="https://podminky.urs.cz/item/CS_URS_2023_02/348101110" TargetMode="External" /><Relationship Id="rId29" Type="http://schemas.openxmlformats.org/officeDocument/2006/relationships/hyperlink" Target="https://podminky.urs.cz/item/CS_URS_2023_02/348172116" TargetMode="External" /><Relationship Id="rId30" Type="http://schemas.openxmlformats.org/officeDocument/2006/relationships/hyperlink" Target="https://podminky.urs.cz/item/CS_URS_2023_02/348172214" TargetMode="External" /><Relationship Id="rId31" Type="http://schemas.openxmlformats.org/officeDocument/2006/relationships/hyperlink" Target="https://podminky.urs.cz/item/CS_URS_2023_02/348262061" TargetMode="External" /><Relationship Id="rId32" Type="http://schemas.openxmlformats.org/officeDocument/2006/relationships/hyperlink" Target="https://podminky.urs.cz/item/CS_URS_2023_02/348262321" TargetMode="External" /><Relationship Id="rId33" Type="http://schemas.openxmlformats.org/officeDocument/2006/relationships/hyperlink" Target="https://podminky.urs.cz/item/CS_URS_2023_02/348262401" TargetMode="External" /><Relationship Id="rId34" Type="http://schemas.openxmlformats.org/officeDocument/2006/relationships/hyperlink" Target="https://podminky.urs.cz/item/CS_URS_2023_02/348361216" TargetMode="External" /><Relationship Id="rId35" Type="http://schemas.openxmlformats.org/officeDocument/2006/relationships/hyperlink" Target="https://podminky.urs.cz/item/CS_URS_2023_02/348401130" TargetMode="External" /><Relationship Id="rId36" Type="http://schemas.openxmlformats.org/officeDocument/2006/relationships/hyperlink" Target="https://podminky.urs.cz/item/CS_URS_2023_02/348401350" TargetMode="External" /><Relationship Id="rId37" Type="http://schemas.openxmlformats.org/officeDocument/2006/relationships/hyperlink" Target="https://podminky.urs.cz/item/CS_URS_2023_02/348401353" TargetMode="External" /><Relationship Id="rId38" Type="http://schemas.openxmlformats.org/officeDocument/2006/relationships/hyperlink" Target="https://podminky.urs.cz/item/CS_URS_2023_02/451573111" TargetMode="External" /><Relationship Id="rId39" Type="http://schemas.openxmlformats.org/officeDocument/2006/relationships/hyperlink" Target="https://podminky.urs.cz/item/CS_URS_2023_02/564771101" TargetMode="External" /><Relationship Id="rId40" Type="http://schemas.openxmlformats.org/officeDocument/2006/relationships/hyperlink" Target="https://podminky.urs.cz/item/CS_URS_2023_02/564771111" TargetMode="External" /><Relationship Id="rId41" Type="http://schemas.openxmlformats.org/officeDocument/2006/relationships/hyperlink" Target="https://podminky.urs.cz/item/CS_URS_2023_02/564801112" TargetMode="External" /><Relationship Id="rId42" Type="http://schemas.openxmlformats.org/officeDocument/2006/relationships/hyperlink" Target="https://podminky.urs.cz/item/CS_URS_2023_02/564851011" TargetMode="External" /><Relationship Id="rId43" Type="http://schemas.openxmlformats.org/officeDocument/2006/relationships/hyperlink" Target="https://podminky.urs.cz/item/CS_URS_2023_02/564851013" TargetMode="External" /><Relationship Id="rId44" Type="http://schemas.openxmlformats.org/officeDocument/2006/relationships/hyperlink" Target="https://podminky.urs.cz/item/CS_URS_2023_02/564851111" TargetMode="External" /><Relationship Id="rId45" Type="http://schemas.openxmlformats.org/officeDocument/2006/relationships/hyperlink" Target="https://podminky.urs.cz/item/CS_URS_2023_02/564861011" TargetMode="External" /><Relationship Id="rId46" Type="http://schemas.openxmlformats.org/officeDocument/2006/relationships/hyperlink" Target="https://podminky.urs.cz/item/CS_URS_2023_02/573231106" TargetMode="External" /><Relationship Id="rId47" Type="http://schemas.openxmlformats.org/officeDocument/2006/relationships/hyperlink" Target="https://podminky.urs.cz/item/CS_URS_2023_02/577144121" TargetMode="External" /><Relationship Id="rId48" Type="http://schemas.openxmlformats.org/officeDocument/2006/relationships/hyperlink" Target="https://podminky.urs.cz/item/CS_URS_2023_02/577155122" TargetMode="External" /><Relationship Id="rId49" Type="http://schemas.openxmlformats.org/officeDocument/2006/relationships/hyperlink" Target="https://podminky.urs.cz/item/CS_URS_2023_02/584121112" TargetMode="External" /><Relationship Id="rId50" Type="http://schemas.openxmlformats.org/officeDocument/2006/relationships/hyperlink" Target="https://podminky.urs.cz/item/CS_URS_2023_02/596211210" TargetMode="External" /><Relationship Id="rId51" Type="http://schemas.openxmlformats.org/officeDocument/2006/relationships/hyperlink" Target="https://podminky.urs.cz/item/CS_URS_2023_02/596212210" TargetMode="External" /><Relationship Id="rId52" Type="http://schemas.openxmlformats.org/officeDocument/2006/relationships/hyperlink" Target="https://podminky.urs.cz/item/CS_URS_2023_02/596212312" TargetMode="External" /><Relationship Id="rId53" Type="http://schemas.openxmlformats.org/officeDocument/2006/relationships/hyperlink" Target="https://podminky.urs.cz/item/CS_URS_2023_02/596412212" TargetMode="External" /><Relationship Id="rId54" Type="http://schemas.openxmlformats.org/officeDocument/2006/relationships/hyperlink" Target="https://podminky.urs.cz/item/CS_URS_2023_02/871275211" TargetMode="External" /><Relationship Id="rId55" Type="http://schemas.openxmlformats.org/officeDocument/2006/relationships/hyperlink" Target="https://podminky.urs.cz/item/CS_URS_2023_02/871365221" TargetMode="External" /><Relationship Id="rId56" Type="http://schemas.openxmlformats.org/officeDocument/2006/relationships/hyperlink" Target="https://podminky.urs.cz/item/CS_URS_2023_02/877310310" TargetMode="External" /><Relationship Id="rId57" Type="http://schemas.openxmlformats.org/officeDocument/2006/relationships/hyperlink" Target="https://podminky.urs.cz/item/CS_URS_2023_02/877310330" TargetMode="External" /><Relationship Id="rId58" Type="http://schemas.openxmlformats.org/officeDocument/2006/relationships/hyperlink" Target="https://podminky.urs.cz/item/CS_URS_2023_02/877355121" TargetMode="External" /><Relationship Id="rId59" Type="http://schemas.openxmlformats.org/officeDocument/2006/relationships/hyperlink" Target="https://podminky.urs.cz/item/CS_URS_2023_02/877360310" TargetMode="External" /><Relationship Id="rId60" Type="http://schemas.openxmlformats.org/officeDocument/2006/relationships/hyperlink" Target="https://podminky.urs.cz/item/CS_URS_2023_02/877360320" TargetMode="External" /><Relationship Id="rId61" Type="http://schemas.openxmlformats.org/officeDocument/2006/relationships/hyperlink" Target="https://podminky.urs.cz/item/CS_URS_2023_02/877360330" TargetMode="External" /><Relationship Id="rId62" Type="http://schemas.openxmlformats.org/officeDocument/2006/relationships/hyperlink" Target="https://podminky.urs.cz/item/CS_URS_2023_02/890231851" TargetMode="External" /><Relationship Id="rId63" Type="http://schemas.openxmlformats.org/officeDocument/2006/relationships/hyperlink" Target="https://podminky.urs.cz/item/CS_URS_2023_02/894812322" TargetMode="External" /><Relationship Id="rId64" Type="http://schemas.openxmlformats.org/officeDocument/2006/relationships/hyperlink" Target="https://podminky.urs.cz/item/CS_URS_2023_02/894812323" TargetMode="External" /><Relationship Id="rId65" Type="http://schemas.openxmlformats.org/officeDocument/2006/relationships/hyperlink" Target="https://podminky.urs.cz/item/CS_URS_2023_02/894812335" TargetMode="External" /><Relationship Id="rId66" Type="http://schemas.openxmlformats.org/officeDocument/2006/relationships/hyperlink" Target="https://podminky.urs.cz/item/CS_URS_2023_02/894812339" TargetMode="External" /><Relationship Id="rId67" Type="http://schemas.openxmlformats.org/officeDocument/2006/relationships/hyperlink" Target="https://podminky.urs.cz/item/CS_URS_2023_02/894812356" TargetMode="External" /><Relationship Id="rId68" Type="http://schemas.openxmlformats.org/officeDocument/2006/relationships/hyperlink" Target="https://podminky.urs.cz/item/CS_URS_2023_02/899102113" TargetMode="External" /><Relationship Id="rId69" Type="http://schemas.openxmlformats.org/officeDocument/2006/relationships/hyperlink" Target="https://podminky.urs.cz/item/CS_URS_2023_02/899102211" TargetMode="External" /><Relationship Id="rId70" Type="http://schemas.openxmlformats.org/officeDocument/2006/relationships/hyperlink" Target="https://podminky.urs.cz/item/CS_URS_2023_02/899910201" TargetMode="External" /><Relationship Id="rId71" Type="http://schemas.openxmlformats.org/officeDocument/2006/relationships/hyperlink" Target="https://podminky.urs.cz/item/CS_URS_2023_02/916131213" TargetMode="External" /><Relationship Id="rId72" Type="http://schemas.openxmlformats.org/officeDocument/2006/relationships/hyperlink" Target="https://podminky.urs.cz/item/CS_URS_2023_02/938907141" TargetMode="External" /><Relationship Id="rId73" Type="http://schemas.openxmlformats.org/officeDocument/2006/relationships/hyperlink" Target="https://podminky.urs.cz/item/CS_URS_2023_02/966071111" TargetMode="External" /><Relationship Id="rId74" Type="http://schemas.openxmlformats.org/officeDocument/2006/relationships/hyperlink" Target="https://podminky.urs.cz/item/CS_URS_2023_02/966071121" TargetMode="External" /><Relationship Id="rId75" Type="http://schemas.openxmlformats.org/officeDocument/2006/relationships/hyperlink" Target="https://podminky.urs.cz/item/CS_URS_2023_02/966071131" TargetMode="External" /><Relationship Id="rId76" Type="http://schemas.openxmlformats.org/officeDocument/2006/relationships/hyperlink" Target="https://podminky.urs.cz/item/CS_URS_2023_02/966071711" TargetMode="External" /><Relationship Id="rId77" Type="http://schemas.openxmlformats.org/officeDocument/2006/relationships/hyperlink" Target="https://podminky.urs.cz/item/CS_URS_2023_02/966071821" TargetMode="External" /><Relationship Id="rId78" Type="http://schemas.openxmlformats.org/officeDocument/2006/relationships/hyperlink" Target="https://podminky.urs.cz/item/CS_URS_2023_02/966071832" TargetMode="External" /><Relationship Id="rId79" Type="http://schemas.openxmlformats.org/officeDocument/2006/relationships/hyperlink" Target="https://podminky.urs.cz/item/CS_URS_2023_02/966073810" TargetMode="External" /><Relationship Id="rId80" Type="http://schemas.openxmlformats.org/officeDocument/2006/relationships/hyperlink" Target="https://podminky.urs.cz/item/CS_URS_2023_02/966073812" TargetMode="External" /><Relationship Id="rId81" Type="http://schemas.openxmlformats.org/officeDocument/2006/relationships/hyperlink" Target="https://podminky.urs.cz/item/CS_URS_2023_02/997006004" TargetMode="External" /><Relationship Id="rId82" Type="http://schemas.openxmlformats.org/officeDocument/2006/relationships/hyperlink" Target="https://podminky.urs.cz/item/CS_URS_2023_02/997006012" TargetMode="External" /><Relationship Id="rId83" Type="http://schemas.openxmlformats.org/officeDocument/2006/relationships/hyperlink" Target="https://podminky.urs.cz/item/CS_URS_2023_02/997221561" TargetMode="External" /><Relationship Id="rId84" Type="http://schemas.openxmlformats.org/officeDocument/2006/relationships/hyperlink" Target="https://podminky.urs.cz/item/CS_URS_2023_02/997221569" TargetMode="External" /><Relationship Id="rId85" Type="http://schemas.openxmlformats.org/officeDocument/2006/relationships/hyperlink" Target="https://podminky.urs.cz/item/CS_URS_2023_02/997013871" TargetMode="External" /><Relationship Id="rId86" Type="http://schemas.openxmlformats.org/officeDocument/2006/relationships/hyperlink" Target="https://podminky.urs.cz/item/CS_URS_2023_02/997013821" TargetMode="External" /><Relationship Id="rId87" Type="http://schemas.openxmlformats.org/officeDocument/2006/relationships/hyperlink" Target="https://podminky.urs.cz/item/CS_URS_2023_02/997221861" TargetMode="External" /><Relationship Id="rId88" Type="http://schemas.openxmlformats.org/officeDocument/2006/relationships/hyperlink" Target="https://podminky.urs.cz/item/CS_URS_2023_02/997221862" TargetMode="External" /><Relationship Id="rId89" Type="http://schemas.openxmlformats.org/officeDocument/2006/relationships/hyperlink" Target="https://podminky.urs.cz/item/CS_URS_2023_02/998223011" TargetMode="External" /><Relationship Id="rId90" Type="http://schemas.openxmlformats.org/officeDocument/2006/relationships/hyperlink" Target="https://podminky.urs.cz/item/CS_URS_2023_02/721249102" TargetMode="External" /><Relationship Id="rId91" Type="http://schemas.openxmlformats.org/officeDocument/2006/relationships/hyperlink" Target="https://podminky.urs.cz/item/CS_URS_2023_02/765131803" TargetMode="External" /><Relationship Id="rId9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210220021" TargetMode="External" /><Relationship Id="rId2" Type="http://schemas.openxmlformats.org/officeDocument/2006/relationships/hyperlink" Target="https://podminky.urs.cz/item/CS_URS_2023_02/210220021" TargetMode="External" /><Relationship Id="rId3" Type="http://schemas.openxmlformats.org/officeDocument/2006/relationships/hyperlink" Target="https://podminky.urs.cz/item/CS_URS_2023_02/210220002" TargetMode="External" /><Relationship Id="rId4" Type="http://schemas.openxmlformats.org/officeDocument/2006/relationships/hyperlink" Target="https://podminky.urs.cz/item/CS_URS_2023_02/210220101" TargetMode="External" /><Relationship Id="rId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50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2023017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Děčín hl.n. TO - oprava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27. 10. 2023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Správa železnic, státní organizace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32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51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30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52</v>
      </c>
      <c r="D52" s="88"/>
      <c r="E52" s="88"/>
      <c r="F52" s="88"/>
      <c r="G52" s="88"/>
      <c r="H52" s="89"/>
      <c r="I52" s="90" t="s">
        <v>53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54</v>
      </c>
      <c r="AH52" s="88"/>
      <c r="AI52" s="88"/>
      <c r="AJ52" s="88"/>
      <c r="AK52" s="88"/>
      <c r="AL52" s="88"/>
      <c r="AM52" s="88"/>
      <c r="AN52" s="90" t="s">
        <v>55</v>
      </c>
      <c r="AO52" s="88"/>
      <c r="AP52" s="88"/>
      <c r="AQ52" s="92" t="s">
        <v>56</v>
      </c>
      <c r="AR52" s="45"/>
      <c r="AS52" s="93" t="s">
        <v>57</v>
      </c>
      <c r="AT52" s="94" t="s">
        <v>58</v>
      </c>
      <c r="AU52" s="94" t="s">
        <v>59</v>
      </c>
      <c r="AV52" s="94" t="s">
        <v>60</v>
      </c>
      <c r="AW52" s="94" t="s">
        <v>61</v>
      </c>
      <c r="AX52" s="94" t="s">
        <v>62</v>
      </c>
      <c r="AY52" s="94" t="s">
        <v>63</v>
      </c>
      <c r="AZ52" s="94" t="s">
        <v>64</v>
      </c>
      <c r="BA52" s="94" t="s">
        <v>65</v>
      </c>
      <c r="BB52" s="94" t="s">
        <v>66</v>
      </c>
      <c r="BC52" s="94" t="s">
        <v>67</v>
      </c>
      <c r="BD52" s="95" t="s">
        <v>68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69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ROUND(SUM(AG55:AG58),2)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ROUND(SUM(AS55:AS58),2)</f>
        <v>0</v>
      </c>
      <c r="AT54" s="107">
        <f>ROUND(SUM(AV54:AW54),2)</f>
        <v>0</v>
      </c>
      <c r="AU54" s="108">
        <f>ROUND(SUM(AU55:AU58),5)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ROUND(SUM(AZ55:AZ58),2)</f>
        <v>0</v>
      </c>
      <c r="BA54" s="107">
        <f>ROUND(SUM(BA55:BA58),2)</f>
        <v>0</v>
      </c>
      <c r="BB54" s="107">
        <f>ROUND(SUM(BB55:BB58),2)</f>
        <v>0</v>
      </c>
      <c r="BC54" s="107">
        <f>ROUND(SUM(BC55:BC58),2)</f>
        <v>0</v>
      </c>
      <c r="BD54" s="109">
        <f>ROUND(SUM(BD55:BD58),2)</f>
        <v>0</v>
      </c>
      <c r="BE54" s="6"/>
      <c r="BS54" s="110" t="s">
        <v>70</v>
      </c>
      <c r="BT54" s="110" t="s">
        <v>71</v>
      </c>
      <c r="BU54" s="111" t="s">
        <v>72</v>
      </c>
      <c r="BV54" s="110" t="s">
        <v>73</v>
      </c>
      <c r="BW54" s="110" t="s">
        <v>5</v>
      </c>
      <c r="BX54" s="110" t="s">
        <v>74</v>
      </c>
      <c r="CL54" s="110" t="s">
        <v>19</v>
      </c>
    </row>
    <row r="55" spans="1:91" s="7" customFormat="1" ht="16.5" customHeight="1">
      <c r="A55" s="112" t="s">
        <v>75</v>
      </c>
      <c r="B55" s="113"/>
      <c r="C55" s="114"/>
      <c r="D55" s="115" t="s">
        <v>76</v>
      </c>
      <c r="E55" s="115"/>
      <c r="F55" s="115"/>
      <c r="G55" s="115"/>
      <c r="H55" s="115"/>
      <c r="I55" s="116"/>
      <c r="J55" s="115" t="s">
        <v>77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01 - Provozní budova'!J30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78</v>
      </c>
      <c r="AR55" s="119"/>
      <c r="AS55" s="120">
        <v>0</v>
      </c>
      <c r="AT55" s="121">
        <f>ROUND(SUM(AV55:AW55),2)</f>
        <v>0</v>
      </c>
      <c r="AU55" s="122">
        <f>'SO 01 - Provozní budova'!P113</f>
        <v>0</v>
      </c>
      <c r="AV55" s="121">
        <f>'SO 01 - Provozní budova'!J33</f>
        <v>0</v>
      </c>
      <c r="AW55" s="121">
        <f>'SO 01 - Provozní budova'!J34</f>
        <v>0</v>
      </c>
      <c r="AX55" s="121">
        <f>'SO 01 - Provozní budova'!J35</f>
        <v>0</v>
      </c>
      <c r="AY55" s="121">
        <f>'SO 01 - Provozní budova'!J36</f>
        <v>0</v>
      </c>
      <c r="AZ55" s="121">
        <f>'SO 01 - Provozní budova'!F33</f>
        <v>0</v>
      </c>
      <c r="BA55" s="121">
        <f>'SO 01 - Provozní budova'!F34</f>
        <v>0</v>
      </c>
      <c r="BB55" s="121">
        <f>'SO 01 - Provozní budova'!F35</f>
        <v>0</v>
      </c>
      <c r="BC55" s="121">
        <f>'SO 01 - Provozní budova'!F36</f>
        <v>0</v>
      </c>
      <c r="BD55" s="123">
        <f>'SO 01 - Provozní budova'!F37</f>
        <v>0</v>
      </c>
      <c r="BE55" s="7"/>
      <c r="BT55" s="124" t="s">
        <v>79</v>
      </c>
      <c r="BV55" s="124" t="s">
        <v>73</v>
      </c>
      <c r="BW55" s="124" t="s">
        <v>80</v>
      </c>
      <c r="BX55" s="124" t="s">
        <v>5</v>
      </c>
      <c r="CL55" s="124" t="s">
        <v>19</v>
      </c>
      <c r="CM55" s="124" t="s">
        <v>81</v>
      </c>
    </row>
    <row r="56" spans="1:91" s="7" customFormat="1" ht="16.5" customHeight="1">
      <c r="A56" s="112" t="s">
        <v>75</v>
      </c>
      <c r="B56" s="113"/>
      <c r="C56" s="114"/>
      <c r="D56" s="115" t="s">
        <v>82</v>
      </c>
      <c r="E56" s="115"/>
      <c r="F56" s="115"/>
      <c r="G56" s="115"/>
      <c r="H56" s="115"/>
      <c r="I56" s="116"/>
      <c r="J56" s="115" t="s">
        <v>83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 02 - Vnější plochy'!J30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78</v>
      </c>
      <c r="AR56" s="119"/>
      <c r="AS56" s="120">
        <v>0</v>
      </c>
      <c r="AT56" s="121">
        <f>ROUND(SUM(AV56:AW56),2)</f>
        <v>0</v>
      </c>
      <c r="AU56" s="122">
        <f>'SO 02 - Vnější plochy'!P92</f>
        <v>0</v>
      </c>
      <c r="AV56" s="121">
        <f>'SO 02 - Vnější plochy'!J33</f>
        <v>0</v>
      </c>
      <c r="AW56" s="121">
        <f>'SO 02 - Vnější plochy'!J34</f>
        <v>0</v>
      </c>
      <c r="AX56" s="121">
        <f>'SO 02 - Vnější plochy'!J35</f>
        <v>0</v>
      </c>
      <c r="AY56" s="121">
        <f>'SO 02 - Vnější plochy'!J36</f>
        <v>0</v>
      </c>
      <c r="AZ56" s="121">
        <f>'SO 02 - Vnější plochy'!F33</f>
        <v>0</v>
      </c>
      <c r="BA56" s="121">
        <f>'SO 02 - Vnější plochy'!F34</f>
        <v>0</v>
      </c>
      <c r="BB56" s="121">
        <f>'SO 02 - Vnější plochy'!F35</f>
        <v>0</v>
      </c>
      <c r="BC56" s="121">
        <f>'SO 02 - Vnější plochy'!F36</f>
        <v>0</v>
      </c>
      <c r="BD56" s="123">
        <f>'SO 02 - Vnější plochy'!F37</f>
        <v>0</v>
      </c>
      <c r="BE56" s="7"/>
      <c r="BT56" s="124" t="s">
        <v>79</v>
      </c>
      <c r="BV56" s="124" t="s">
        <v>73</v>
      </c>
      <c r="BW56" s="124" t="s">
        <v>84</v>
      </c>
      <c r="BX56" s="124" t="s">
        <v>5</v>
      </c>
      <c r="CL56" s="124" t="s">
        <v>19</v>
      </c>
      <c r="CM56" s="124" t="s">
        <v>81</v>
      </c>
    </row>
    <row r="57" spans="1:91" s="7" customFormat="1" ht="16.5" customHeight="1">
      <c r="A57" s="112" t="s">
        <v>75</v>
      </c>
      <c r="B57" s="113"/>
      <c r="C57" s="114"/>
      <c r="D57" s="115" t="s">
        <v>85</v>
      </c>
      <c r="E57" s="115"/>
      <c r="F57" s="115"/>
      <c r="G57" s="115"/>
      <c r="H57" s="115"/>
      <c r="I57" s="116"/>
      <c r="J57" s="115" t="s">
        <v>86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'EL - Elektroinstalace'!J30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78</v>
      </c>
      <c r="AR57" s="119"/>
      <c r="AS57" s="120">
        <v>0</v>
      </c>
      <c r="AT57" s="121">
        <f>ROUND(SUM(AV57:AW57),2)</f>
        <v>0</v>
      </c>
      <c r="AU57" s="122">
        <f>'EL - Elektroinstalace'!P86</f>
        <v>0</v>
      </c>
      <c r="AV57" s="121">
        <f>'EL - Elektroinstalace'!J33</f>
        <v>0</v>
      </c>
      <c r="AW57" s="121">
        <f>'EL - Elektroinstalace'!J34</f>
        <v>0</v>
      </c>
      <c r="AX57" s="121">
        <f>'EL - Elektroinstalace'!J35</f>
        <v>0</v>
      </c>
      <c r="AY57" s="121">
        <f>'EL - Elektroinstalace'!J36</f>
        <v>0</v>
      </c>
      <c r="AZ57" s="121">
        <f>'EL - Elektroinstalace'!F33</f>
        <v>0</v>
      </c>
      <c r="BA57" s="121">
        <f>'EL - Elektroinstalace'!F34</f>
        <v>0</v>
      </c>
      <c r="BB57" s="121">
        <f>'EL - Elektroinstalace'!F35</f>
        <v>0</v>
      </c>
      <c r="BC57" s="121">
        <f>'EL - Elektroinstalace'!F36</f>
        <v>0</v>
      </c>
      <c r="BD57" s="123">
        <f>'EL - Elektroinstalace'!F37</f>
        <v>0</v>
      </c>
      <c r="BE57" s="7"/>
      <c r="BT57" s="124" t="s">
        <v>79</v>
      </c>
      <c r="BV57" s="124" t="s">
        <v>73</v>
      </c>
      <c r="BW57" s="124" t="s">
        <v>87</v>
      </c>
      <c r="BX57" s="124" t="s">
        <v>5</v>
      </c>
      <c r="CL57" s="124" t="s">
        <v>19</v>
      </c>
      <c r="CM57" s="124" t="s">
        <v>81</v>
      </c>
    </row>
    <row r="58" spans="1:91" s="7" customFormat="1" ht="16.5" customHeight="1">
      <c r="A58" s="112" t="s">
        <v>75</v>
      </c>
      <c r="B58" s="113"/>
      <c r="C58" s="114"/>
      <c r="D58" s="115" t="s">
        <v>88</v>
      </c>
      <c r="E58" s="115"/>
      <c r="F58" s="115"/>
      <c r="G58" s="115"/>
      <c r="H58" s="115"/>
      <c r="I58" s="116"/>
      <c r="J58" s="115" t="s">
        <v>89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'VRN - Vedlejší rozpočtové...'!J30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78</v>
      </c>
      <c r="AR58" s="119"/>
      <c r="AS58" s="125">
        <v>0</v>
      </c>
      <c r="AT58" s="126">
        <f>ROUND(SUM(AV58:AW58),2)</f>
        <v>0</v>
      </c>
      <c r="AU58" s="127">
        <f>'VRN - Vedlejší rozpočtové...'!P84</f>
        <v>0</v>
      </c>
      <c r="AV58" s="126">
        <f>'VRN - Vedlejší rozpočtové...'!J33</f>
        <v>0</v>
      </c>
      <c r="AW58" s="126">
        <f>'VRN - Vedlejší rozpočtové...'!J34</f>
        <v>0</v>
      </c>
      <c r="AX58" s="126">
        <f>'VRN - Vedlejší rozpočtové...'!J35</f>
        <v>0</v>
      </c>
      <c r="AY58" s="126">
        <f>'VRN - Vedlejší rozpočtové...'!J36</f>
        <v>0</v>
      </c>
      <c r="AZ58" s="126">
        <f>'VRN - Vedlejší rozpočtové...'!F33</f>
        <v>0</v>
      </c>
      <c r="BA58" s="126">
        <f>'VRN - Vedlejší rozpočtové...'!F34</f>
        <v>0</v>
      </c>
      <c r="BB58" s="126">
        <f>'VRN - Vedlejší rozpočtové...'!F35</f>
        <v>0</v>
      </c>
      <c r="BC58" s="126">
        <f>'VRN - Vedlejší rozpočtové...'!F36</f>
        <v>0</v>
      </c>
      <c r="BD58" s="128">
        <f>'VRN - Vedlejší rozpočtové...'!F37</f>
        <v>0</v>
      </c>
      <c r="BE58" s="7"/>
      <c r="BT58" s="124" t="s">
        <v>79</v>
      </c>
      <c r="BV58" s="124" t="s">
        <v>73</v>
      </c>
      <c r="BW58" s="124" t="s">
        <v>90</v>
      </c>
      <c r="BX58" s="124" t="s">
        <v>5</v>
      </c>
      <c r="CL58" s="124" t="s">
        <v>19</v>
      </c>
      <c r="CM58" s="124" t="s">
        <v>81</v>
      </c>
    </row>
    <row r="59" spans="1:57" s="2" customFormat="1" ht="30" customHeight="1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5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s="2" customFormat="1" ht="6.95" customHeight="1">
      <c r="A60" s="39"/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45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01 - Provozní budova'!C2" display="/"/>
    <hyperlink ref="A56" location="'SO 02 - Vnější plochy'!C2" display="/"/>
    <hyperlink ref="A57" location="'EL - Elektroinstalace'!C2" display="/"/>
    <hyperlink ref="A58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80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pans="2:46" s="1" customFormat="1" ht="24.95" customHeight="1">
      <c r="B4" s="21"/>
      <c r="D4" s="131" t="s">
        <v>91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Děčín hl.n. TO - oprava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92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93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27. 10. 2023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29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47.25" customHeight="1">
      <c r="A27" s="139"/>
      <c r="B27" s="140"/>
      <c r="C27" s="139"/>
      <c r="D27" s="139"/>
      <c r="E27" s="141" t="s">
        <v>36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ROUND(J113,2)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ROUND((SUM(BE113:BE1321)),2)</f>
        <v>0</v>
      </c>
      <c r="G33" s="39"/>
      <c r="H33" s="39"/>
      <c r="I33" s="149">
        <v>0.21</v>
      </c>
      <c r="J33" s="148">
        <f>ROUND(((SUM(BE113:BE1321))*I33),2)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43</v>
      </c>
      <c r="F34" s="148">
        <f>ROUND((SUM(BF113:BF1321)),2)</f>
        <v>0</v>
      </c>
      <c r="G34" s="39"/>
      <c r="H34" s="39"/>
      <c r="I34" s="149">
        <v>0.15</v>
      </c>
      <c r="J34" s="148">
        <f>ROUND(((SUM(BF113:BF1321))*I34),2)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44</v>
      </c>
      <c r="F35" s="148">
        <f>ROUND((SUM(BG113:BG1321)),2)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45</v>
      </c>
      <c r="F36" s="148">
        <f>ROUND((SUM(BH113:BH1321)),2)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46</v>
      </c>
      <c r="F37" s="148">
        <f>ROUND((SUM(BI113:BI1321)),2)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94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Děčín hl.n. TO - oprava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92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01 - Provozní budova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27. 10. 2023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Správa železnic, státní organizace</v>
      </c>
      <c r="G54" s="41"/>
      <c r="H54" s="41"/>
      <c r="I54" s="33" t="s">
        <v>32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95</v>
      </c>
      <c r="D57" s="163"/>
      <c r="E57" s="163"/>
      <c r="F57" s="163"/>
      <c r="G57" s="163"/>
      <c r="H57" s="163"/>
      <c r="I57" s="163"/>
      <c r="J57" s="164" t="s">
        <v>96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J113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97</v>
      </c>
    </row>
    <row r="60" spans="1:31" s="9" customFormat="1" ht="24.95" customHeight="1">
      <c r="A60" s="9"/>
      <c r="B60" s="166"/>
      <c r="C60" s="167"/>
      <c r="D60" s="168" t="s">
        <v>98</v>
      </c>
      <c r="E60" s="169"/>
      <c r="F60" s="169"/>
      <c r="G60" s="169"/>
      <c r="H60" s="169"/>
      <c r="I60" s="169"/>
      <c r="J60" s="170">
        <f>J114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99</v>
      </c>
      <c r="E61" s="175"/>
      <c r="F61" s="175"/>
      <c r="G61" s="175"/>
      <c r="H61" s="175"/>
      <c r="I61" s="175"/>
      <c r="J61" s="176">
        <f>J115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100</v>
      </c>
      <c r="E62" s="175"/>
      <c r="F62" s="175"/>
      <c r="G62" s="175"/>
      <c r="H62" s="175"/>
      <c r="I62" s="175"/>
      <c r="J62" s="176">
        <f>J141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101</v>
      </c>
      <c r="E63" s="175"/>
      <c r="F63" s="175"/>
      <c r="G63" s="175"/>
      <c r="H63" s="175"/>
      <c r="I63" s="175"/>
      <c r="J63" s="176">
        <f>J204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102</v>
      </c>
      <c r="E64" s="175"/>
      <c r="F64" s="175"/>
      <c r="G64" s="175"/>
      <c r="H64" s="175"/>
      <c r="I64" s="175"/>
      <c r="J64" s="176">
        <f>J307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103</v>
      </c>
      <c r="E65" s="175"/>
      <c r="F65" s="175"/>
      <c r="G65" s="175"/>
      <c r="H65" s="175"/>
      <c r="I65" s="175"/>
      <c r="J65" s="176">
        <f>J388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104</v>
      </c>
      <c r="E66" s="175"/>
      <c r="F66" s="175"/>
      <c r="G66" s="175"/>
      <c r="H66" s="175"/>
      <c r="I66" s="175"/>
      <c r="J66" s="176">
        <f>J403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105</v>
      </c>
      <c r="E67" s="175"/>
      <c r="F67" s="175"/>
      <c r="G67" s="175"/>
      <c r="H67" s="175"/>
      <c r="I67" s="175"/>
      <c r="J67" s="176">
        <f>J538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106</v>
      </c>
      <c r="E68" s="175"/>
      <c r="F68" s="175"/>
      <c r="G68" s="175"/>
      <c r="H68" s="175"/>
      <c r="I68" s="175"/>
      <c r="J68" s="176">
        <f>J543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107</v>
      </c>
      <c r="E69" s="175"/>
      <c r="F69" s="175"/>
      <c r="G69" s="175"/>
      <c r="H69" s="175"/>
      <c r="I69" s="175"/>
      <c r="J69" s="176">
        <f>J680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108</v>
      </c>
      <c r="E70" s="175"/>
      <c r="F70" s="175"/>
      <c r="G70" s="175"/>
      <c r="H70" s="175"/>
      <c r="I70" s="175"/>
      <c r="J70" s="176">
        <f>J703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2"/>
      <c r="C71" s="173"/>
      <c r="D71" s="174" t="s">
        <v>109</v>
      </c>
      <c r="E71" s="175"/>
      <c r="F71" s="175"/>
      <c r="G71" s="175"/>
      <c r="H71" s="175"/>
      <c r="I71" s="175"/>
      <c r="J71" s="176">
        <f>J706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2"/>
      <c r="C72" s="173"/>
      <c r="D72" s="174" t="s">
        <v>110</v>
      </c>
      <c r="E72" s="175"/>
      <c r="F72" s="175"/>
      <c r="G72" s="175"/>
      <c r="H72" s="175"/>
      <c r="I72" s="175"/>
      <c r="J72" s="176">
        <f>J714</f>
        <v>0</v>
      </c>
      <c r="K72" s="173"/>
      <c r="L72" s="17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66"/>
      <c r="C73" s="167"/>
      <c r="D73" s="168" t="s">
        <v>111</v>
      </c>
      <c r="E73" s="169"/>
      <c r="F73" s="169"/>
      <c r="G73" s="169"/>
      <c r="H73" s="169"/>
      <c r="I73" s="169"/>
      <c r="J73" s="170">
        <f>J733</f>
        <v>0</v>
      </c>
      <c r="K73" s="167"/>
      <c r="L73" s="171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72"/>
      <c r="C74" s="173"/>
      <c r="D74" s="174" t="s">
        <v>112</v>
      </c>
      <c r="E74" s="175"/>
      <c r="F74" s="175"/>
      <c r="G74" s="175"/>
      <c r="H74" s="175"/>
      <c r="I74" s="175"/>
      <c r="J74" s="176">
        <f>J734</f>
        <v>0</v>
      </c>
      <c r="K74" s="173"/>
      <c r="L74" s="17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2"/>
      <c r="C75" s="173"/>
      <c r="D75" s="174" t="s">
        <v>113</v>
      </c>
      <c r="E75" s="175"/>
      <c r="F75" s="175"/>
      <c r="G75" s="175"/>
      <c r="H75" s="175"/>
      <c r="I75" s="175"/>
      <c r="J75" s="176">
        <f>J772</f>
        <v>0</v>
      </c>
      <c r="K75" s="173"/>
      <c r="L75" s="17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2"/>
      <c r="C76" s="173"/>
      <c r="D76" s="174" t="s">
        <v>114</v>
      </c>
      <c r="E76" s="175"/>
      <c r="F76" s="175"/>
      <c r="G76" s="175"/>
      <c r="H76" s="175"/>
      <c r="I76" s="175"/>
      <c r="J76" s="176">
        <f>J792</f>
        <v>0</v>
      </c>
      <c r="K76" s="173"/>
      <c r="L76" s="17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2"/>
      <c r="C77" s="173"/>
      <c r="D77" s="174" t="s">
        <v>115</v>
      </c>
      <c r="E77" s="175"/>
      <c r="F77" s="175"/>
      <c r="G77" s="175"/>
      <c r="H77" s="175"/>
      <c r="I77" s="175"/>
      <c r="J77" s="176">
        <f>J833</f>
        <v>0</v>
      </c>
      <c r="K77" s="173"/>
      <c r="L77" s="177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2"/>
      <c r="C78" s="173"/>
      <c r="D78" s="174" t="s">
        <v>116</v>
      </c>
      <c r="E78" s="175"/>
      <c r="F78" s="175"/>
      <c r="G78" s="175"/>
      <c r="H78" s="175"/>
      <c r="I78" s="175"/>
      <c r="J78" s="176">
        <f>J858</f>
        <v>0</v>
      </c>
      <c r="K78" s="173"/>
      <c r="L78" s="177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72"/>
      <c r="C79" s="173"/>
      <c r="D79" s="174" t="s">
        <v>117</v>
      </c>
      <c r="E79" s="175"/>
      <c r="F79" s="175"/>
      <c r="G79" s="175"/>
      <c r="H79" s="175"/>
      <c r="I79" s="175"/>
      <c r="J79" s="176">
        <f>J860</f>
        <v>0</v>
      </c>
      <c r="K79" s="173"/>
      <c r="L79" s="177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72"/>
      <c r="C80" s="173"/>
      <c r="D80" s="174" t="s">
        <v>118</v>
      </c>
      <c r="E80" s="175"/>
      <c r="F80" s="175"/>
      <c r="G80" s="175"/>
      <c r="H80" s="175"/>
      <c r="I80" s="175"/>
      <c r="J80" s="176">
        <f>J872</f>
        <v>0</v>
      </c>
      <c r="K80" s="173"/>
      <c r="L80" s="177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72"/>
      <c r="C81" s="173"/>
      <c r="D81" s="174" t="s">
        <v>119</v>
      </c>
      <c r="E81" s="175"/>
      <c r="F81" s="175"/>
      <c r="G81" s="175"/>
      <c r="H81" s="175"/>
      <c r="I81" s="175"/>
      <c r="J81" s="176">
        <f>J876</f>
        <v>0</v>
      </c>
      <c r="K81" s="173"/>
      <c r="L81" s="177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72"/>
      <c r="C82" s="173"/>
      <c r="D82" s="174" t="s">
        <v>120</v>
      </c>
      <c r="E82" s="175"/>
      <c r="F82" s="175"/>
      <c r="G82" s="175"/>
      <c r="H82" s="175"/>
      <c r="I82" s="175"/>
      <c r="J82" s="176">
        <f>J893</f>
        <v>0</v>
      </c>
      <c r="K82" s="173"/>
      <c r="L82" s="177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72"/>
      <c r="C83" s="173"/>
      <c r="D83" s="174" t="s">
        <v>121</v>
      </c>
      <c r="E83" s="175"/>
      <c r="F83" s="175"/>
      <c r="G83" s="175"/>
      <c r="H83" s="175"/>
      <c r="I83" s="175"/>
      <c r="J83" s="176">
        <f>J918</f>
        <v>0</v>
      </c>
      <c r="K83" s="173"/>
      <c r="L83" s="177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72"/>
      <c r="C84" s="173"/>
      <c r="D84" s="174" t="s">
        <v>122</v>
      </c>
      <c r="E84" s="175"/>
      <c r="F84" s="175"/>
      <c r="G84" s="175"/>
      <c r="H84" s="175"/>
      <c r="I84" s="175"/>
      <c r="J84" s="176">
        <f>J945</f>
        <v>0</v>
      </c>
      <c r="K84" s="173"/>
      <c r="L84" s="177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72"/>
      <c r="C85" s="173"/>
      <c r="D85" s="174" t="s">
        <v>123</v>
      </c>
      <c r="E85" s="175"/>
      <c r="F85" s="175"/>
      <c r="G85" s="175"/>
      <c r="H85" s="175"/>
      <c r="I85" s="175"/>
      <c r="J85" s="176">
        <f>J1010</f>
        <v>0</v>
      </c>
      <c r="K85" s="173"/>
      <c r="L85" s="177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72"/>
      <c r="C86" s="173"/>
      <c r="D86" s="174" t="s">
        <v>124</v>
      </c>
      <c r="E86" s="175"/>
      <c r="F86" s="175"/>
      <c r="G86" s="175"/>
      <c r="H86" s="175"/>
      <c r="I86" s="175"/>
      <c r="J86" s="176">
        <f>J1092</f>
        <v>0</v>
      </c>
      <c r="K86" s="173"/>
      <c r="L86" s="177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72"/>
      <c r="C87" s="173"/>
      <c r="D87" s="174" t="s">
        <v>125</v>
      </c>
      <c r="E87" s="175"/>
      <c r="F87" s="175"/>
      <c r="G87" s="175"/>
      <c r="H87" s="175"/>
      <c r="I87" s="175"/>
      <c r="J87" s="176">
        <f>J1189</f>
        <v>0</v>
      </c>
      <c r="K87" s="173"/>
      <c r="L87" s="177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9.9" customHeight="1">
      <c r="A88" s="10"/>
      <c r="B88" s="172"/>
      <c r="C88" s="173"/>
      <c r="D88" s="174" t="s">
        <v>126</v>
      </c>
      <c r="E88" s="175"/>
      <c r="F88" s="175"/>
      <c r="G88" s="175"/>
      <c r="H88" s="175"/>
      <c r="I88" s="175"/>
      <c r="J88" s="176">
        <f>J1221</f>
        <v>0</v>
      </c>
      <c r="K88" s="173"/>
      <c r="L88" s="177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10" customFormat="1" ht="19.9" customHeight="1">
      <c r="A89" s="10"/>
      <c r="B89" s="172"/>
      <c r="C89" s="173"/>
      <c r="D89" s="174" t="s">
        <v>127</v>
      </c>
      <c r="E89" s="175"/>
      <c r="F89" s="175"/>
      <c r="G89" s="175"/>
      <c r="H89" s="175"/>
      <c r="I89" s="175"/>
      <c r="J89" s="176">
        <f>J1244</f>
        <v>0</v>
      </c>
      <c r="K89" s="173"/>
      <c r="L89" s="177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10" customFormat="1" ht="19.9" customHeight="1">
      <c r="A90" s="10"/>
      <c r="B90" s="172"/>
      <c r="C90" s="173"/>
      <c r="D90" s="174" t="s">
        <v>128</v>
      </c>
      <c r="E90" s="175"/>
      <c r="F90" s="175"/>
      <c r="G90" s="175"/>
      <c r="H90" s="175"/>
      <c r="I90" s="175"/>
      <c r="J90" s="176">
        <f>J1258</f>
        <v>0</v>
      </c>
      <c r="K90" s="173"/>
      <c r="L90" s="177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s="10" customFormat="1" ht="19.9" customHeight="1">
      <c r="A91" s="10"/>
      <c r="B91" s="172"/>
      <c r="C91" s="173"/>
      <c r="D91" s="174" t="s">
        <v>129</v>
      </c>
      <c r="E91" s="175"/>
      <c r="F91" s="175"/>
      <c r="G91" s="175"/>
      <c r="H91" s="175"/>
      <c r="I91" s="175"/>
      <c r="J91" s="176">
        <f>J1296</f>
        <v>0</v>
      </c>
      <c r="K91" s="173"/>
      <c r="L91" s="177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s="9" customFormat="1" ht="24.95" customHeight="1">
      <c r="A92" s="9"/>
      <c r="B92" s="166"/>
      <c r="C92" s="167"/>
      <c r="D92" s="168" t="s">
        <v>130</v>
      </c>
      <c r="E92" s="169"/>
      <c r="F92" s="169"/>
      <c r="G92" s="169"/>
      <c r="H92" s="169"/>
      <c r="I92" s="169"/>
      <c r="J92" s="170">
        <f>J1319</f>
        <v>0</v>
      </c>
      <c r="K92" s="167"/>
      <c r="L92" s="171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1:31" s="10" customFormat="1" ht="19.9" customHeight="1">
      <c r="A93" s="10"/>
      <c r="B93" s="172"/>
      <c r="C93" s="173"/>
      <c r="D93" s="174" t="s">
        <v>131</v>
      </c>
      <c r="E93" s="175"/>
      <c r="F93" s="175"/>
      <c r="G93" s="175"/>
      <c r="H93" s="175"/>
      <c r="I93" s="175"/>
      <c r="J93" s="176">
        <f>J1320</f>
        <v>0</v>
      </c>
      <c r="K93" s="173"/>
      <c r="L93" s="177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1:31" s="2" customFormat="1" ht="21.8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13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6.95" customHeight="1">
      <c r="A95" s="39"/>
      <c r="B95" s="60"/>
      <c r="C95" s="61"/>
      <c r="D95" s="61"/>
      <c r="E95" s="61"/>
      <c r="F95" s="61"/>
      <c r="G95" s="61"/>
      <c r="H95" s="61"/>
      <c r="I95" s="61"/>
      <c r="J95" s="61"/>
      <c r="K95" s="61"/>
      <c r="L95" s="13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9" spans="1:31" s="2" customFormat="1" ht="6.95" customHeight="1">
      <c r="A99" s="39"/>
      <c r="B99" s="62"/>
      <c r="C99" s="63"/>
      <c r="D99" s="63"/>
      <c r="E99" s="63"/>
      <c r="F99" s="63"/>
      <c r="G99" s="63"/>
      <c r="H99" s="63"/>
      <c r="I99" s="63"/>
      <c r="J99" s="63"/>
      <c r="K99" s="63"/>
      <c r="L99" s="135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24.95" customHeight="1">
      <c r="A100" s="39"/>
      <c r="B100" s="40"/>
      <c r="C100" s="24" t="s">
        <v>132</v>
      </c>
      <c r="D100" s="41"/>
      <c r="E100" s="41"/>
      <c r="F100" s="41"/>
      <c r="G100" s="41"/>
      <c r="H100" s="41"/>
      <c r="I100" s="41"/>
      <c r="J100" s="41"/>
      <c r="K100" s="41"/>
      <c r="L100" s="135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135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12" customHeight="1">
      <c r="A102" s="39"/>
      <c r="B102" s="40"/>
      <c r="C102" s="33" t="s">
        <v>16</v>
      </c>
      <c r="D102" s="41"/>
      <c r="E102" s="41"/>
      <c r="F102" s="41"/>
      <c r="G102" s="41"/>
      <c r="H102" s="41"/>
      <c r="I102" s="41"/>
      <c r="J102" s="41"/>
      <c r="K102" s="41"/>
      <c r="L102" s="135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16.5" customHeight="1">
      <c r="A103" s="39"/>
      <c r="B103" s="40"/>
      <c r="C103" s="41"/>
      <c r="D103" s="41"/>
      <c r="E103" s="161" t="str">
        <f>E7</f>
        <v>Děčín hl.n. TO - oprava</v>
      </c>
      <c r="F103" s="33"/>
      <c r="G103" s="33"/>
      <c r="H103" s="33"/>
      <c r="I103" s="41"/>
      <c r="J103" s="41"/>
      <c r="K103" s="41"/>
      <c r="L103" s="135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12" customHeight="1">
      <c r="A104" s="39"/>
      <c r="B104" s="40"/>
      <c r="C104" s="33" t="s">
        <v>92</v>
      </c>
      <c r="D104" s="41"/>
      <c r="E104" s="41"/>
      <c r="F104" s="41"/>
      <c r="G104" s="41"/>
      <c r="H104" s="41"/>
      <c r="I104" s="41"/>
      <c r="J104" s="41"/>
      <c r="K104" s="41"/>
      <c r="L104" s="135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16.5" customHeight="1">
      <c r="A105" s="39"/>
      <c r="B105" s="40"/>
      <c r="C105" s="41"/>
      <c r="D105" s="41"/>
      <c r="E105" s="70" t="str">
        <f>E9</f>
        <v>SO 01 - Provozní budova</v>
      </c>
      <c r="F105" s="41"/>
      <c r="G105" s="41"/>
      <c r="H105" s="41"/>
      <c r="I105" s="41"/>
      <c r="J105" s="41"/>
      <c r="K105" s="41"/>
      <c r="L105" s="135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135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21</v>
      </c>
      <c r="D107" s="41"/>
      <c r="E107" s="41"/>
      <c r="F107" s="28" t="str">
        <f>F12</f>
        <v xml:space="preserve"> </v>
      </c>
      <c r="G107" s="41"/>
      <c r="H107" s="41"/>
      <c r="I107" s="33" t="s">
        <v>23</v>
      </c>
      <c r="J107" s="73" t="str">
        <f>IF(J12="","",J12)</f>
        <v>27. 10. 2023</v>
      </c>
      <c r="K107" s="41"/>
      <c r="L107" s="135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135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5.15" customHeight="1">
      <c r="A109" s="39"/>
      <c r="B109" s="40"/>
      <c r="C109" s="33" t="s">
        <v>25</v>
      </c>
      <c r="D109" s="41"/>
      <c r="E109" s="41"/>
      <c r="F109" s="28" t="str">
        <f>E15</f>
        <v>Správa železnic, státní organizace</v>
      </c>
      <c r="G109" s="41"/>
      <c r="H109" s="41"/>
      <c r="I109" s="33" t="s">
        <v>32</v>
      </c>
      <c r="J109" s="37" t="str">
        <f>E21</f>
        <v xml:space="preserve"> </v>
      </c>
      <c r="K109" s="41"/>
      <c r="L109" s="135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5.15" customHeight="1">
      <c r="A110" s="39"/>
      <c r="B110" s="40"/>
      <c r="C110" s="33" t="s">
        <v>30</v>
      </c>
      <c r="D110" s="41"/>
      <c r="E110" s="41"/>
      <c r="F110" s="28" t="str">
        <f>IF(E18="","",E18)</f>
        <v>Vyplň údaj</v>
      </c>
      <c r="G110" s="41"/>
      <c r="H110" s="41"/>
      <c r="I110" s="33" t="s">
        <v>34</v>
      </c>
      <c r="J110" s="37" t="str">
        <f>E24</f>
        <v xml:space="preserve"> </v>
      </c>
      <c r="K110" s="41"/>
      <c r="L110" s="135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0.3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135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11" customFormat="1" ht="29.25" customHeight="1">
      <c r="A112" s="178"/>
      <c r="B112" s="179"/>
      <c r="C112" s="180" t="s">
        <v>133</v>
      </c>
      <c r="D112" s="181" t="s">
        <v>56</v>
      </c>
      <c r="E112" s="181" t="s">
        <v>52</v>
      </c>
      <c r="F112" s="181" t="s">
        <v>53</v>
      </c>
      <c r="G112" s="181" t="s">
        <v>134</v>
      </c>
      <c r="H112" s="181" t="s">
        <v>135</v>
      </c>
      <c r="I112" s="181" t="s">
        <v>136</v>
      </c>
      <c r="J112" s="181" t="s">
        <v>96</v>
      </c>
      <c r="K112" s="182" t="s">
        <v>137</v>
      </c>
      <c r="L112" s="183"/>
      <c r="M112" s="93" t="s">
        <v>19</v>
      </c>
      <c r="N112" s="94" t="s">
        <v>41</v>
      </c>
      <c r="O112" s="94" t="s">
        <v>138</v>
      </c>
      <c r="P112" s="94" t="s">
        <v>139</v>
      </c>
      <c r="Q112" s="94" t="s">
        <v>140</v>
      </c>
      <c r="R112" s="94" t="s">
        <v>141</v>
      </c>
      <c r="S112" s="94" t="s">
        <v>142</v>
      </c>
      <c r="T112" s="95" t="s">
        <v>143</v>
      </c>
      <c r="U112" s="178"/>
      <c r="V112" s="178"/>
      <c r="W112" s="178"/>
      <c r="X112" s="178"/>
      <c r="Y112" s="178"/>
      <c r="Z112" s="178"/>
      <c r="AA112" s="178"/>
      <c r="AB112" s="178"/>
      <c r="AC112" s="178"/>
      <c r="AD112" s="178"/>
      <c r="AE112" s="178"/>
    </row>
    <row r="113" spans="1:63" s="2" customFormat="1" ht="22.8" customHeight="1">
      <c r="A113" s="39"/>
      <c r="B113" s="40"/>
      <c r="C113" s="100" t="s">
        <v>144</v>
      </c>
      <c r="D113" s="41"/>
      <c r="E113" s="41"/>
      <c r="F113" s="41"/>
      <c r="G113" s="41"/>
      <c r="H113" s="41"/>
      <c r="I113" s="41"/>
      <c r="J113" s="184">
        <f>BK113</f>
        <v>0</v>
      </c>
      <c r="K113" s="41"/>
      <c r="L113" s="45"/>
      <c r="M113" s="96"/>
      <c r="N113" s="185"/>
      <c r="O113" s="97"/>
      <c r="P113" s="186">
        <f>P114+P733+P1319</f>
        <v>0</v>
      </c>
      <c r="Q113" s="97"/>
      <c r="R113" s="186">
        <f>R114+R733+R1319</f>
        <v>378.86355267367173</v>
      </c>
      <c r="S113" s="97"/>
      <c r="T113" s="187">
        <f>T114+T733+T1319</f>
        <v>197.1540001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70</v>
      </c>
      <c r="AU113" s="18" t="s">
        <v>97</v>
      </c>
      <c r="BK113" s="188">
        <f>BK114+BK733+BK1319</f>
        <v>0</v>
      </c>
    </row>
    <row r="114" spans="1:63" s="12" customFormat="1" ht="25.9" customHeight="1">
      <c r="A114" s="12"/>
      <c r="B114" s="189"/>
      <c r="C114" s="190"/>
      <c r="D114" s="191" t="s">
        <v>70</v>
      </c>
      <c r="E114" s="192" t="s">
        <v>145</v>
      </c>
      <c r="F114" s="192" t="s">
        <v>146</v>
      </c>
      <c r="G114" s="190"/>
      <c r="H114" s="190"/>
      <c r="I114" s="193"/>
      <c r="J114" s="194">
        <f>BK114</f>
        <v>0</v>
      </c>
      <c r="K114" s="190"/>
      <c r="L114" s="195"/>
      <c r="M114" s="196"/>
      <c r="N114" s="197"/>
      <c r="O114" s="197"/>
      <c r="P114" s="198">
        <f>P115+P141+P204+P307+P388+P403+P538+P543+P680+P703+P706+P714</f>
        <v>0</v>
      </c>
      <c r="Q114" s="197"/>
      <c r="R114" s="198">
        <f>R115+R141+R204+R307+R388+R403+R538+R543+R680+R703+R706+R714</f>
        <v>359.3002369531437</v>
      </c>
      <c r="S114" s="197"/>
      <c r="T114" s="199">
        <f>T115+T141+T204+T307+T388+T403+T538+T543+T680+T703+T706+T714</f>
        <v>173.875419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0" t="s">
        <v>79</v>
      </c>
      <c r="AT114" s="201" t="s">
        <v>70</v>
      </c>
      <c r="AU114" s="201" t="s">
        <v>71</v>
      </c>
      <c r="AY114" s="200" t="s">
        <v>147</v>
      </c>
      <c r="BK114" s="202">
        <f>BK115+BK141+BK204+BK307+BK388+BK403+BK538+BK543+BK680+BK703+BK706+BK714</f>
        <v>0</v>
      </c>
    </row>
    <row r="115" spans="1:63" s="12" customFormat="1" ht="22.8" customHeight="1">
      <c r="A115" s="12"/>
      <c r="B115" s="189"/>
      <c r="C115" s="190"/>
      <c r="D115" s="191" t="s">
        <v>70</v>
      </c>
      <c r="E115" s="203" t="s">
        <v>79</v>
      </c>
      <c r="F115" s="203" t="s">
        <v>148</v>
      </c>
      <c r="G115" s="190"/>
      <c r="H115" s="190"/>
      <c r="I115" s="193"/>
      <c r="J115" s="204">
        <f>BK115</f>
        <v>0</v>
      </c>
      <c r="K115" s="190"/>
      <c r="L115" s="195"/>
      <c r="M115" s="196"/>
      <c r="N115" s="197"/>
      <c r="O115" s="197"/>
      <c r="P115" s="198">
        <f>SUM(P116:P140)</f>
        <v>0</v>
      </c>
      <c r="Q115" s="197"/>
      <c r="R115" s="198">
        <f>SUM(R116:R140)</f>
        <v>0</v>
      </c>
      <c r="S115" s="197"/>
      <c r="T115" s="199">
        <f>SUM(T116:T140)</f>
        <v>7.673679999999999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0" t="s">
        <v>79</v>
      </c>
      <c r="AT115" s="201" t="s">
        <v>70</v>
      </c>
      <c r="AU115" s="201" t="s">
        <v>79</v>
      </c>
      <c r="AY115" s="200" t="s">
        <v>147</v>
      </c>
      <c r="BK115" s="202">
        <f>SUM(BK116:BK140)</f>
        <v>0</v>
      </c>
    </row>
    <row r="116" spans="1:65" s="2" customFormat="1" ht="24.15" customHeight="1">
      <c r="A116" s="39"/>
      <c r="B116" s="40"/>
      <c r="C116" s="205" t="s">
        <v>79</v>
      </c>
      <c r="D116" s="205" t="s">
        <v>149</v>
      </c>
      <c r="E116" s="206" t="s">
        <v>150</v>
      </c>
      <c r="F116" s="207" t="s">
        <v>151</v>
      </c>
      <c r="G116" s="208" t="s">
        <v>152</v>
      </c>
      <c r="H116" s="209">
        <v>21.616</v>
      </c>
      <c r="I116" s="210"/>
      <c r="J116" s="211">
        <f>ROUND(I116*H116,2)</f>
        <v>0</v>
      </c>
      <c r="K116" s="207" t="s">
        <v>153</v>
      </c>
      <c r="L116" s="45"/>
      <c r="M116" s="212" t="s">
        <v>19</v>
      </c>
      <c r="N116" s="213" t="s">
        <v>42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0.355</v>
      </c>
      <c r="T116" s="215">
        <f>S116*H116</f>
        <v>7.673679999999999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154</v>
      </c>
      <c r="AT116" s="216" t="s">
        <v>149</v>
      </c>
      <c r="AU116" s="216" t="s">
        <v>81</v>
      </c>
      <c r="AY116" s="18" t="s">
        <v>147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79</v>
      </c>
      <c r="BK116" s="217">
        <f>ROUND(I116*H116,2)</f>
        <v>0</v>
      </c>
      <c r="BL116" s="18" t="s">
        <v>154</v>
      </c>
      <c r="BM116" s="216" t="s">
        <v>81</v>
      </c>
    </row>
    <row r="117" spans="1:47" s="2" customFormat="1" ht="12">
      <c r="A117" s="39"/>
      <c r="B117" s="40"/>
      <c r="C117" s="41"/>
      <c r="D117" s="218" t="s">
        <v>155</v>
      </c>
      <c r="E117" s="41"/>
      <c r="F117" s="219" t="s">
        <v>156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155</v>
      </c>
      <c r="AU117" s="18" t="s">
        <v>81</v>
      </c>
    </row>
    <row r="118" spans="1:51" s="13" customFormat="1" ht="12">
      <c r="A118" s="13"/>
      <c r="B118" s="223"/>
      <c r="C118" s="224"/>
      <c r="D118" s="225" t="s">
        <v>157</v>
      </c>
      <c r="E118" s="226" t="s">
        <v>19</v>
      </c>
      <c r="F118" s="227" t="s">
        <v>158</v>
      </c>
      <c r="G118" s="224"/>
      <c r="H118" s="228">
        <v>21.616</v>
      </c>
      <c r="I118" s="229"/>
      <c r="J118" s="224"/>
      <c r="K118" s="224"/>
      <c r="L118" s="230"/>
      <c r="M118" s="231"/>
      <c r="N118" s="232"/>
      <c r="O118" s="232"/>
      <c r="P118" s="232"/>
      <c r="Q118" s="232"/>
      <c r="R118" s="232"/>
      <c r="S118" s="232"/>
      <c r="T118" s="23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4" t="s">
        <v>157</v>
      </c>
      <c r="AU118" s="234" t="s">
        <v>81</v>
      </c>
      <c r="AV118" s="13" t="s">
        <v>81</v>
      </c>
      <c r="AW118" s="13" t="s">
        <v>33</v>
      </c>
      <c r="AX118" s="13" t="s">
        <v>71</v>
      </c>
      <c r="AY118" s="234" t="s">
        <v>147</v>
      </c>
    </row>
    <row r="119" spans="1:51" s="14" customFormat="1" ht="12">
      <c r="A119" s="14"/>
      <c r="B119" s="235"/>
      <c r="C119" s="236"/>
      <c r="D119" s="225" t="s">
        <v>157</v>
      </c>
      <c r="E119" s="237" t="s">
        <v>19</v>
      </c>
      <c r="F119" s="238" t="s">
        <v>159</v>
      </c>
      <c r="G119" s="236"/>
      <c r="H119" s="239">
        <v>21.616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5" t="s">
        <v>157</v>
      </c>
      <c r="AU119" s="245" t="s">
        <v>81</v>
      </c>
      <c r="AV119" s="14" t="s">
        <v>154</v>
      </c>
      <c r="AW119" s="14" t="s">
        <v>33</v>
      </c>
      <c r="AX119" s="14" t="s">
        <v>79</v>
      </c>
      <c r="AY119" s="245" t="s">
        <v>147</v>
      </c>
    </row>
    <row r="120" spans="1:65" s="2" customFormat="1" ht="24.15" customHeight="1">
      <c r="A120" s="39"/>
      <c r="B120" s="40"/>
      <c r="C120" s="205" t="s">
        <v>81</v>
      </c>
      <c r="D120" s="205" t="s">
        <v>149</v>
      </c>
      <c r="E120" s="206" t="s">
        <v>160</v>
      </c>
      <c r="F120" s="207" t="s">
        <v>161</v>
      </c>
      <c r="G120" s="208" t="s">
        <v>162</v>
      </c>
      <c r="H120" s="209">
        <v>20.318</v>
      </c>
      <c r="I120" s="210"/>
      <c r="J120" s="211">
        <f>ROUND(I120*H120,2)</f>
        <v>0</v>
      </c>
      <c r="K120" s="207" t="s">
        <v>153</v>
      </c>
      <c r="L120" s="45"/>
      <c r="M120" s="212" t="s">
        <v>19</v>
      </c>
      <c r="N120" s="213" t="s">
        <v>42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154</v>
      </c>
      <c r="AT120" s="216" t="s">
        <v>149</v>
      </c>
      <c r="AU120" s="216" t="s">
        <v>81</v>
      </c>
      <c r="AY120" s="18" t="s">
        <v>147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79</v>
      </c>
      <c r="BK120" s="217">
        <f>ROUND(I120*H120,2)</f>
        <v>0</v>
      </c>
      <c r="BL120" s="18" t="s">
        <v>154</v>
      </c>
      <c r="BM120" s="216" t="s">
        <v>154</v>
      </c>
    </row>
    <row r="121" spans="1:47" s="2" customFormat="1" ht="12">
      <c r="A121" s="39"/>
      <c r="B121" s="40"/>
      <c r="C121" s="41"/>
      <c r="D121" s="218" t="s">
        <v>155</v>
      </c>
      <c r="E121" s="41"/>
      <c r="F121" s="219" t="s">
        <v>163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155</v>
      </c>
      <c r="AU121" s="18" t="s">
        <v>81</v>
      </c>
    </row>
    <row r="122" spans="1:51" s="13" customFormat="1" ht="12">
      <c r="A122" s="13"/>
      <c r="B122" s="223"/>
      <c r="C122" s="224"/>
      <c r="D122" s="225" t="s">
        <v>157</v>
      </c>
      <c r="E122" s="226" t="s">
        <v>19</v>
      </c>
      <c r="F122" s="227" t="s">
        <v>164</v>
      </c>
      <c r="G122" s="224"/>
      <c r="H122" s="228">
        <v>2.792</v>
      </c>
      <c r="I122" s="229"/>
      <c r="J122" s="224"/>
      <c r="K122" s="224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157</v>
      </c>
      <c r="AU122" s="234" t="s">
        <v>81</v>
      </c>
      <c r="AV122" s="13" t="s">
        <v>81</v>
      </c>
      <c r="AW122" s="13" t="s">
        <v>33</v>
      </c>
      <c r="AX122" s="13" t="s">
        <v>71</v>
      </c>
      <c r="AY122" s="234" t="s">
        <v>147</v>
      </c>
    </row>
    <row r="123" spans="1:51" s="13" customFormat="1" ht="12">
      <c r="A123" s="13"/>
      <c r="B123" s="223"/>
      <c r="C123" s="224"/>
      <c r="D123" s="225" t="s">
        <v>157</v>
      </c>
      <c r="E123" s="226" t="s">
        <v>19</v>
      </c>
      <c r="F123" s="227" t="s">
        <v>165</v>
      </c>
      <c r="G123" s="224"/>
      <c r="H123" s="228">
        <v>1.002</v>
      </c>
      <c r="I123" s="229"/>
      <c r="J123" s="224"/>
      <c r="K123" s="224"/>
      <c r="L123" s="230"/>
      <c r="M123" s="231"/>
      <c r="N123" s="232"/>
      <c r="O123" s="232"/>
      <c r="P123" s="232"/>
      <c r="Q123" s="232"/>
      <c r="R123" s="232"/>
      <c r="S123" s="232"/>
      <c r="T123" s="23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4" t="s">
        <v>157</v>
      </c>
      <c r="AU123" s="234" t="s">
        <v>81</v>
      </c>
      <c r="AV123" s="13" t="s">
        <v>81</v>
      </c>
      <c r="AW123" s="13" t="s">
        <v>33</v>
      </c>
      <c r="AX123" s="13" t="s">
        <v>71</v>
      </c>
      <c r="AY123" s="234" t="s">
        <v>147</v>
      </c>
    </row>
    <row r="124" spans="1:51" s="13" customFormat="1" ht="12">
      <c r="A124" s="13"/>
      <c r="B124" s="223"/>
      <c r="C124" s="224"/>
      <c r="D124" s="225" t="s">
        <v>157</v>
      </c>
      <c r="E124" s="226" t="s">
        <v>19</v>
      </c>
      <c r="F124" s="227" t="s">
        <v>166</v>
      </c>
      <c r="G124" s="224"/>
      <c r="H124" s="228">
        <v>16.524</v>
      </c>
      <c r="I124" s="229"/>
      <c r="J124" s="224"/>
      <c r="K124" s="224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157</v>
      </c>
      <c r="AU124" s="234" t="s">
        <v>81</v>
      </c>
      <c r="AV124" s="13" t="s">
        <v>81</v>
      </c>
      <c r="AW124" s="13" t="s">
        <v>33</v>
      </c>
      <c r="AX124" s="13" t="s">
        <v>71</v>
      </c>
      <c r="AY124" s="234" t="s">
        <v>147</v>
      </c>
    </row>
    <row r="125" spans="1:51" s="14" customFormat="1" ht="12">
      <c r="A125" s="14"/>
      <c r="B125" s="235"/>
      <c r="C125" s="236"/>
      <c r="D125" s="225" t="s">
        <v>157</v>
      </c>
      <c r="E125" s="237" t="s">
        <v>19</v>
      </c>
      <c r="F125" s="238" t="s">
        <v>159</v>
      </c>
      <c r="G125" s="236"/>
      <c r="H125" s="239">
        <v>20.318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5" t="s">
        <v>157</v>
      </c>
      <c r="AU125" s="245" t="s">
        <v>81</v>
      </c>
      <c r="AV125" s="14" t="s">
        <v>154</v>
      </c>
      <c r="AW125" s="14" t="s">
        <v>33</v>
      </c>
      <c r="AX125" s="14" t="s">
        <v>79</v>
      </c>
      <c r="AY125" s="245" t="s">
        <v>147</v>
      </c>
    </row>
    <row r="126" spans="1:65" s="2" customFormat="1" ht="24.15" customHeight="1">
      <c r="A126" s="39"/>
      <c r="B126" s="40"/>
      <c r="C126" s="205" t="s">
        <v>167</v>
      </c>
      <c r="D126" s="205" t="s">
        <v>149</v>
      </c>
      <c r="E126" s="206" t="s">
        <v>168</v>
      </c>
      <c r="F126" s="207" t="s">
        <v>169</v>
      </c>
      <c r="G126" s="208" t="s">
        <v>162</v>
      </c>
      <c r="H126" s="209">
        <v>20.318</v>
      </c>
      <c r="I126" s="210"/>
      <c r="J126" s="211">
        <f>ROUND(I126*H126,2)</f>
        <v>0</v>
      </c>
      <c r="K126" s="207" t="s">
        <v>153</v>
      </c>
      <c r="L126" s="45"/>
      <c r="M126" s="212" t="s">
        <v>19</v>
      </c>
      <c r="N126" s="213" t="s">
        <v>42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154</v>
      </c>
      <c r="AT126" s="216" t="s">
        <v>149</v>
      </c>
      <c r="AU126" s="216" t="s">
        <v>81</v>
      </c>
      <c r="AY126" s="18" t="s">
        <v>147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79</v>
      </c>
      <c r="BK126" s="217">
        <f>ROUND(I126*H126,2)</f>
        <v>0</v>
      </c>
      <c r="BL126" s="18" t="s">
        <v>154</v>
      </c>
      <c r="BM126" s="216" t="s">
        <v>170</v>
      </c>
    </row>
    <row r="127" spans="1:47" s="2" customFormat="1" ht="12">
      <c r="A127" s="39"/>
      <c r="B127" s="40"/>
      <c r="C127" s="41"/>
      <c r="D127" s="218" t="s">
        <v>155</v>
      </c>
      <c r="E127" s="41"/>
      <c r="F127" s="219" t="s">
        <v>171</v>
      </c>
      <c r="G127" s="41"/>
      <c r="H127" s="41"/>
      <c r="I127" s="220"/>
      <c r="J127" s="41"/>
      <c r="K127" s="41"/>
      <c r="L127" s="45"/>
      <c r="M127" s="221"/>
      <c r="N127" s="22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155</v>
      </c>
      <c r="AU127" s="18" t="s">
        <v>81</v>
      </c>
    </row>
    <row r="128" spans="1:65" s="2" customFormat="1" ht="24.15" customHeight="1">
      <c r="A128" s="39"/>
      <c r="B128" s="40"/>
      <c r="C128" s="205" t="s">
        <v>154</v>
      </c>
      <c r="D128" s="205" t="s">
        <v>149</v>
      </c>
      <c r="E128" s="206" t="s">
        <v>172</v>
      </c>
      <c r="F128" s="207" t="s">
        <v>173</v>
      </c>
      <c r="G128" s="208" t="s">
        <v>162</v>
      </c>
      <c r="H128" s="209">
        <v>51.492</v>
      </c>
      <c r="I128" s="210"/>
      <c r="J128" s="211">
        <f>ROUND(I128*H128,2)</f>
        <v>0</v>
      </c>
      <c r="K128" s="207" t="s">
        <v>153</v>
      </c>
      <c r="L128" s="45"/>
      <c r="M128" s="212" t="s">
        <v>19</v>
      </c>
      <c r="N128" s="213" t="s">
        <v>42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154</v>
      </c>
      <c r="AT128" s="216" t="s">
        <v>149</v>
      </c>
      <c r="AU128" s="216" t="s">
        <v>81</v>
      </c>
      <c r="AY128" s="18" t="s">
        <v>147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79</v>
      </c>
      <c r="BK128" s="217">
        <f>ROUND(I128*H128,2)</f>
        <v>0</v>
      </c>
      <c r="BL128" s="18" t="s">
        <v>154</v>
      </c>
      <c r="BM128" s="216" t="s">
        <v>174</v>
      </c>
    </row>
    <row r="129" spans="1:47" s="2" customFormat="1" ht="12">
      <c r="A129" s="39"/>
      <c r="B129" s="40"/>
      <c r="C129" s="41"/>
      <c r="D129" s="218" t="s">
        <v>155</v>
      </c>
      <c r="E129" s="41"/>
      <c r="F129" s="219" t="s">
        <v>175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155</v>
      </c>
      <c r="AU129" s="18" t="s">
        <v>81</v>
      </c>
    </row>
    <row r="130" spans="1:51" s="13" customFormat="1" ht="12">
      <c r="A130" s="13"/>
      <c r="B130" s="223"/>
      <c r="C130" s="224"/>
      <c r="D130" s="225" t="s">
        <v>157</v>
      </c>
      <c r="E130" s="226" t="s">
        <v>19</v>
      </c>
      <c r="F130" s="227" t="s">
        <v>176</v>
      </c>
      <c r="G130" s="224"/>
      <c r="H130" s="228">
        <v>47.566</v>
      </c>
      <c r="I130" s="229"/>
      <c r="J130" s="224"/>
      <c r="K130" s="224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157</v>
      </c>
      <c r="AU130" s="234" t="s">
        <v>81</v>
      </c>
      <c r="AV130" s="13" t="s">
        <v>81</v>
      </c>
      <c r="AW130" s="13" t="s">
        <v>33</v>
      </c>
      <c r="AX130" s="13" t="s">
        <v>71</v>
      </c>
      <c r="AY130" s="234" t="s">
        <v>147</v>
      </c>
    </row>
    <row r="131" spans="1:51" s="13" customFormat="1" ht="12">
      <c r="A131" s="13"/>
      <c r="B131" s="223"/>
      <c r="C131" s="224"/>
      <c r="D131" s="225" t="s">
        <v>157</v>
      </c>
      <c r="E131" s="226" t="s">
        <v>19</v>
      </c>
      <c r="F131" s="227" t="s">
        <v>177</v>
      </c>
      <c r="G131" s="224"/>
      <c r="H131" s="228">
        <v>3.926</v>
      </c>
      <c r="I131" s="229"/>
      <c r="J131" s="224"/>
      <c r="K131" s="224"/>
      <c r="L131" s="230"/>
      <c r="M131" s="231"/>
      <c r="N131" s="232"/>
      <c r="O131" s="232"/>
      <c r="P131" s="232"/>
      <c r="Q131" s="232"/>
      <c r="R131" s="232"/>
      <c r="S131" s="232"/>
      <c r="T131" s="23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4" t="s">
        <v>157</v>
      </c>
      <c r="AU131" s="234" t="s">
        <v>81</v>
      </c>
      <c r="AV131" s="13" t="s">
        <v>81</v>
      </c>
      <c r="AW131" s="13" t="s">
        <v>33</v>
      </c>
      <c r="AX131" s="13" t="s">
        <v>71</v>
      </c>
      <c r="AY131" s="234" t="s">
        <v>147</v>
      </c>
    </row>
    <row r="132" spans="1:51" s="14" customFormat="1" ht="12">
      <c r="A132" s="14"/>
      <c r="B132" s="235"/>
      <c r="C132" s="236"/>
      <c r="D132" s="225" t="s">
        <v>157</v>
      </c>
      <c r="E132" s="237" t="s">
        <v>19</v>
      </c>
      <c r="F132" s="238" t="s">
        <v>159</v>
      </c>
      <c r="G132" s="236"/>
      <c r="H132" s="239">
        <v>51.492000000000004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5" t="s">
        <v>157</v>
      </c>
      <c r="AU132" s="245" t="s">
        <v>81</v>
      </c>
      <c r="AV132" s="14" t="s">
        <v>154</v>
      </c>
      <c r="AW132" s="14" t="s">
        <v>33</v>
      </c>
      <c r="AX132" s="14" t="s">
        <v>79</v>
      </c>
      <c r="AY132" s="245" t="s">
        <v>147</v>
      </c>
    </row>
    <row r="133" spans="1:65" s="2" customFormat="1" ht="33" customHeight="1">
      <c r="A133" s="39"/>
      <c r="B133" s="40"/>
      <c r="C133" s="205" t="s">
        <v>178</v>
      </c>
      <c r="D133" s="205" t="s">
        <v>149</v>
      </c>
      <c r="E133" s="206" t="s">
        <v>179</v>
      </c>
      <c r="F133" s="207" t="s">
        <v>180</v>
      </c>
      <c r="G133" s="208" t="s">
        <v>162</v>
      </c>
      <c r="H133" s="209">
        <v>51.492</v>
      </c>
      <c r="I133" s="210"/>
      <c r="J133" s="211">
        <f>ROUND(I133*H133,2)</f>
        <v>0</v>
      </c>
      <c r="K133" s="207" t="s">
        <v>153</v>
      </c>
      <c r="L133" s="45"/>
      <c r="M133" s="212" t="s">
        <v>19</v>
      </c>
      <c r="N133" s="213" t="s">
        <v>42</v>
      </c>
      <c r="O133" s="85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154</v>
      </c>
      <c r="AT133" s="216" t="s">
        <v>149</v>
      </c>
      <c r="AU133" s="216" t="s">
        <v>81</v>
      </c>
      <c r="AY133" s="18" t="s">
        <v>147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79</v>
      </c>
      <c r="BK133" s="217">
        <f>ROUND(I133*H133,2)</f>
        <v>0</v>
      </c>
      <c r="BL133" s="18" t="s">
        <v>154</v>
      </c>
      <c r="BM133" s="216" t="s">
        <v>181</v>
      </c>
    </row>
    <row r="134" spans="1:47" s="2" customFormat="1" ht="12">
      <c r="A134" s="39"/>
      <c r="B134" s="40"/>
      <c r="C134" s="41"/>
      <c r="D134" s="218" t="s">
        <v>155</v>
      </c>
      <c r="E134" s="41"/>
      <c r="F134" s="219" t="s">
        <v>182</v>
      </c>
      <c r="G134" s="41"/>
      <c r="H134" s="41"/>
      <c r="I134" s="220"/>
      <c r="J134" s="41"/>
      <c r="K134" s="41"/>
      <c r="L134" s="45"/>
      <c r="M134" s="221"/>
      <c r="N134" s="22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155</v>
      </c>
      <c r="AU134" s="18" t="s">
        <v>81</v>
      </c>
    </row>
    <row r="135" spans="1:65" s="2" customFormat="1" ht="37.8" customHeight="1">
      <c r="A135" s="39"/>
      <c r="B135" s="40"/>
      <c r="C135" s="205" t="s">
        <v>170</v>
      </c>
      <c r="D135" s="205" t="s">
        <v>149</v>
      </c>
      <c r="E135" s="206" t="s">
        <v>183</v>
      </c>
      <c r="F135" s="207" t="s">
        <v>184</v>
      </c>
      <c r="G135" s="208" t="s">
        <v>162</v>
      </c>
      <c r="H135" s="209">
        <v>71.81</v>
      </c>
      <c r="I135" s="210"/>
      <c r="J135" s="211">
        <f>ROUND(I135*H135,2)</f>
        <v>0</v>
      </c>
      <c r="K135" s="207" t="s">
        <v>153</v>
      </c>
      <c r="L135" s="45"/>
      <c r="M135" s="212" t="s">
        <v>19</v>
      </c>
      <c r="N135" s="213" t="s">
        <v>42</v>
      </c>
      <c r="O135" s="85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154</v>
      </c>
      <c r="AT135" s="216" t="s">
        <v>149</v>
      </c>
      <c r="AU135" s="216" t="s">
        <v>81</v>
      </c>
      <c r="AY135" s="18" t="s">
        <v>147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79</v>
      </c>
      <c r="BK135" s="217">
        <f>ROUND(I135*H135,2)</f>
        <v>0</v>
      </c>
      <c r="BL135" s="18" t="s">
        <v>154</v>
      </c>
      <c r="BM135" s="216" t="s">
        <v>185</v>
      </c>
    </row>
    <row r="136" spans="1:47" s="2" customFormat="1" ht="12">
      <c r="A136" s="39"/>
      <c r="B136" s="40"/>
      <c r="C136" s="41"/>
      <c r="D136" s="218" t="s">
        <v>155</v>
      </c>
      <c r="E136" s="41"/>
      <c r="F136" s="219" t="s">
        <v>186</v>
      </c>
      <c r="G136" s="41"/>
      <c r="H136" s="41"/>
      <c r="I136" s="220"/>
      <c r="J136" s="41"/>
      <c r="K136" s="41"/>
      <c r="L136" s="45"/>
      <c r="M136" s="221"/>
      <c r="N136" s="222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155</v>
      </c>
      <c r="AU136" s="18" t="s">
        <v>81</v>
      </c>
    </row>
    <row r="137" spans="1:65" s="2" customFormat="1" ht="24.15" customHeight="1">
      <c r="A137" s="39"/>
      <c r="B137" s="40"/>
      <c r="C137" s="205" t="s">
        <v>187</v>
      </c>
      <c r="D137" s="205" t="s">
        <v>149</v>
      </c>
      <c r="E137" s="206" t="s">
        <v>188</v>
      </c>
      <c r="F137" s="207" t="s">
        <v>189</v>
      </c>
      <c r="G137" s="208" t="s">
        <v>190</v>
      </c>
      <c r="H137" s="209">
        <v>132.849</v>
      </c>
      <c r="I137" s="210"/>
      <c r="J137" s="211">
        <f>ROUND(I137*H137,2)</f>
        <v>0</v>
      </c>
      <c r="K137" s="207" t="s">
        <v>153</v>
      </c>
      <c r="L137" s="45"/>
      <c r="M137" s="212" t="s">
        <v>19</v>
      </c>
      <c r="N137" s="213" t="s">
        <v>42</v>
      </c>
      <c r="O137" s="85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154</v>
      </c>
      <c r="AT137" s="216" t="s">
        <v>149</v>
      </c>
      <c r="AU137" s="216" t="s">
        <v>81</v>
      </c>
      <c r="AY137" s="18" t="s">
        <v>147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79</v>
      </c>
      <c r="BK137" s="217">
        <f>ROUND(I137*H137,2)</f>
        <v>0</v>
      </c>
      <c r="BL137" s="18" t="s">
        <v>154</v>
      </c>
      <c r="BM137" s="216" t="s">
        <v>191</v>
      </c>
    </row>
    <row r="138" spans="1:47" s="2" customFormat="1" ht="12">
      <c r="A138" s="39"/>
      <c r="B138" s="40"/>
      <c r="C138" s="41"/>
      <c r="D138" s="218" t="s">
        <v>155</v>
      </c>
      <c r="E138" s="41"/>
      <c r="F138" s="219" t="s">
        <v>192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155</v>
      </c>
      <c r="AU138" s="18" t="s">
        <v>81</v>
      </c>
    </row>
    <row r="139" spans="1:65" s="2" customFormat="1" ht="24.15" customHeight="1">
      <c r="A139" s="39"/>
      <c r="B139" s="40"/>
      <c r="C139" s="205" t="s">
        <v>174</v>
      </c>
      <c r="D139" s="205" t="s">
        <v>149</v>
      </c>
      <c r="E139" s="206" t="s">
        <v>193</v>
      </c>
      <c r="F139" s="207" t="s">
        <v>194</v>
      </c>
      <c r="G139" s="208" t="s">
        <v>162</v>
      </c>
      <c r="H139" s="209">
        <v>71.81</v>
      </c>
      <c r="I139" s="210"/>
      <c r="J139" s="211">
        <f>ROUND(I139*H139,2)</f>
        <v>0</v>
      </c>
      <c r="K139" s="207" t="s">
        <v>153</v>
      </c>
      <c r="L139" s="45"/>
      <c r="M139" s="212" t="s">
        <v>19</v>
      </c>
      <c r="N139" s="213" t="s">
        <v>42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154</v>
      </c>
      <c r="AT139" s="216" t="s">
        <v>149</v>
      </c>
      <c r="AU139" s="216" t="s">
        <v>81</v>
      </c>
      <c r="AY139" s="18" t="s">
        <v>147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79</v>
      </c>
      <c r="BK139" s="217">
        <f>ROUND(I139*H139,2)</f>
        <v>0</v>
      </c>
      <c r="BL139" s="18" t="s">
        <v>154</v>
      </c>
      <c r="BM139" s="216" t="s">
        <v>195</v>
      </c>
    </row>
    <row r="140" spans="1:47" s="2" customFormat="1" ht="12">
      <c r="A140" s="39"/>
      <c r="B140" s="40"/>
      <c r="C140" s="41"/>
      <c r="D140" s="218" t="s">
        <v>155</v>
      </c>
      <c r="E140" s="41"/>
      <c r="F140" s="219" t="s">
        <v>196</v>
      </c>
      <c r="G140" s="41"/>
      <c r="H140" s="41"/>
      <c r="I140" s="220"/>
      <c r="J140" s="41"/>
      <c r="K140" s="41"/>
      <c r="L140" s="45"/>
      <c r="M140" s="221"/>
      <c r="N140" s="22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155</v>
      </c>
      <c r="AU140" s="18" t="s">
        <v>81</v>
      </c>
    </row>
    <row r="141" spans="1:63" s="12" customFormat="1" ht="22.8" customHeight="1">
      <c r="A141" s="12"/>
      <c r="B141" s="189"/>
      <c r="C141" s="190"/>
      <c r="D141" s="191" t="s">
        <v>70</v>
      </c>
      <c r="E141" s="203" t="s">
        <v>81</v>
      </c>
      <c r="F141" s="203" t="s">
        <v>197</v>
      </c>
      <c r="G141" s="190"/>
      <c r="H141" s="190"/>
      <c r="I141" s="193"/>
      <c r="J141" s="204">
        <f>BK141</f>
        <v>0</v>
      </c>
      <c r="K141" s="190"/>
      <c r="L141" s="195"/>
      <c r="M141" s="196"/>
      <c r="N141" s="197"/>
      <c r="O141" s="197"/>
      <c r="P141" s="198">
        <f>SUM(P142:P203)</f>
        <v>0</v>
      </c>
      <c r="Q141" s="197"/>
      <c r="R141" s="198">
        <f>SUM(R142:R203)</f>
        <v>151.4240537954346</v>
      </c>
      <c r="S141" s="197"/>
      <c r="T141" s="199">
        <f>SUM(T142:T203)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0" t="s">
        <v>79</v>
      </c>
      <c r="AT141" s="201" t="s">
        <v>70</v>
      </c>
      <c r="AU141" s="201" t="s">
        <v>79</v>
      </c>
      <c r="AY141" s="200" t="s">
        <v>147</v>
      </c>
      <c r="BK141" s="202">
        <f>SUM(BK142:BK203)</f>
        <v>0</v>
      </c>
    </row>
    <row r="142" spans="1:65" s="2" customFormat="1" ht="16.5" customHeight="1">
      <c r="A142" s="39"/>
      <c r="B142" s="40"/>
      <c r="C142" s="205" t="s">
        <v>198</v>
      </c>
      <c r="D142" s="205" t="s">
        <v>149</v>
      </c>
      <c r="E142" s="206" t="s">
        <v>199</v>
      </c>
      <c r="F142" s="207" t="s">
        <v>200</v>
      </c>
      <c r="G142" s="208" t="s">
        <v>162</v>
      </c>
      <c r="H142" s="209">
        <v>11.013</v>
      </c>
      <c r="I142" s="210"/>
      <c r="J142" s="211">
        <f>ROUND(I142*H142,2)</f>
        <v>0</v>
      </c>
      <c r="K142" s="207" t="s">
        <v>153</v>
      </c>
      <c r="L142" s="45"/>
      <c r="M142" s="212" t="s">
        <v>19</v>
      </c>
      <c r="N142" s="213" t="s">
        <v>42</v>
      </c>
      <c r="O142" s="85"/>
      <c r="P142" s="214">
        <f>O142*H142</f>
        <v>0</v>
      </c>
      <c r="Q142" s="214">
        <v>2.16</v>
      </c>
      <c r="R142" s="214">
        <f>Q142*H142</f>
        <v>23.78808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154</v>
      </c>
      <c r="AT142" s="216" t="s">
        <v>149</v>
      </c>
      <c r="AU142" s="216" t="s">
        <v>81</v>
      </c>
      <c r="AY142" s="18" t="s">
        <v>147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79</v>
      </c>
      <c r="BK142" s="217">
        <f>ROUND(I142*H142,2)</f>
        <v>0</v>
      </c>
      <c r="BL142" s="18" t="s">
        <v>154</v>
      </c>
      <c r="BM142" s="216" t="s">
        <v>201</v>
      </c>
    </row>
    <row r="143" spans="1:47" s="2" customFormat="1" ht="12">
      <c r="A143" s="39"/>
      <c r="B143" s="40"/>
      <c r="C143" s="41"/>
      <c r="D143" s="218" t="s">
        <v>155</v>
      </c>
      <c r="E143" s="41"/>
      <c r="F143" s="219" t="s">
        <v>202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155</v>
      </c>
      <c r="AU143" s="18" t="s">
        <v>81</v>
      </c>
    </row>
    <row r="144" spans="1:51" s="13" customFormat="1" ht="12">
      <c r="A144" s="13"/>
      <c r="B144" s="223"/>
      <c r="C144" s="224"/>
      <c r="D144" s="225" t="s">
        <v>157</v>
      </c>
      <c r="E144" s="226" t="s">
        <v>19</v>
      </c>
      <c r="F144" s="227" t="s">
        <v>203</v>
      </c>
      <c r="G144" s="224"/>
      <c r="H144" s="228">
        <v>0.7</v>
      </c>
      <c r="I144" s="229"/>
      <c r="J144" s="224"/>
      <c r="K144" s="224"/>
      <c r="L144" s="230"/>
      <c r="M144" s="231"/>
      <c r="N144" s="232"/>
      <c r="O144" s="232"/>
      <c r="P144" s="232"/>
      <c r="Q144" s="232"/>
      <c r="R144" s="232"/>
      <c r="S144" s="232"/>
      <c r="T144" s="23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4" t="s">
        <v>157</v>
      </c>
      <c r="AU144" s="234" t="s">
        <v>81</v>
      </c>
      <c r="AV144" s="13" t="s">
        <v>81</v>
      </c>
      <c r="AW144" s="13" t="s">
        <v>33</v>
      </c>
      <c r="AX144" s="13" t="s">
        <v>71</v>
      </c>
      <c r="AY144" s="234" t="s">
        <v>147</v>
      </c>
    </row>
    <row r="145" spans="1:51" s="13" customFormat="1" ht="12">
      <c r="A145" s="13"/>
      <c r="B145" s="223"/>
      <c r="C145" s="224"/>
      <c r="D145" s="225" t="s">
        <v>157</v>
      </c>
      <c r="E145" s="226" t="s">
        <v>19</v>
      </c>
      <c r="F145" s="227" t="s">
        <v>204</v>
      </c>
      <c r="G145" s="224"/>
      <c r="H145" s="228">
        <v>2.808</v>
      </c>
      <c r="I145" s="229"/>
      <c r="J145" s="224"/>
      <c r="K145" s="224"/>
      <c r="L145" s="230"/>
      <c r="M145" s="231"/>
      <c r="N145" s="232"/>
      <c r="O145" s="232"/>
      <c r="P145" s="232"/>
      <c r="Q145" s="232"/>
      <c r="R145" s="232"/>
      <c r="S145" s="232"/>
      <c r="T145" s="23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4" t="s">
        <v>157</v>
      </c>
      <c r="AU145" s="234" t="s">
        <v>81</v>
      </c>
      <c r="AV145" s="13" t="s">
        <v>81</v>
      </c>
      <c r="AW145" s="13" t="s">
        <v>33</v>
      </c>
      <c r="AX145" s="13" t="s">
        <v>71</v>
      </c>
      <c r="AY145" s="234" t="s">
        <v>147</v>
      </c>
    </row>
    <row r="146" spans="1:51" s="13" customFormat="1" ht="12">
      <c r="A146" s="13"/>
      <c r="B146" s="223"/>
      <c r="C146" s="224"/>
      <c r="D146" s="225" t="s">
        <v>157</v>
      </c>
      <c r="E146" s="226" t="s">
        <v>19</v>
      </c>
      <c r="F146" s="227" t="s">
        <v>205</v>
      </c>
      <c r="G146" s="224"/>
      <c r="H146" s="228">
        <v>1</v>
      </c>
      <c r="I146" s="229"/>
      <c r="J146" s="224"/>
      <c r="K146" s="224"/>
      <c r="L146" s="230"/>
      <c r="M146" s="231"/>
      <c r="N146" s="232"/>
      <c r="O146" s="232"/>
      <c r="P146" s="232"/>
      <c r="Q146" s="232"/>
      <c r="R146" s="232"/>
      <c r="S146" s="232"/>
      <c r="T146" s="23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4" t="s">
        <v>157</v>
      </c>
      <c r="AU146" s="234" t="s">
        <v>81</v>
      </c>
      <c r="AV146" s="13" t="s">
        <v>81</v>
      </c>
      <c r="AW146" s="13" t="s">
        <v>33</v>
      </c>
      <c r="AX146" s="13" t="s">
        <v>71</v>
      </c>
      <c r="AY146" s="234" t="s">
        <v>147</v>
      </c>
    </row>
    <row r="147" spans="1:51" s="13" customFormat="1" ht="12">
      <c r="A147" s="13"/>
      <c r="B147" s="223"/>
      <c r="C147" s="224"/>
      <c r="D147" s="225" t="s">
        <v>157</v>
      </c>
      <c r="E147" s="226" t="s">
        <v>19</v>
      </c>
      <c r="F147" s="227" t="s">
        <v>206</v>
      </c>
      <c r="G147" s="224"/>
      <c r="H147" s="228">
        <v>6.505</v>
      </c>
      <c r="I147" s="229"/>
      <c r="J147" s="224"/>
      <c r="K147" s="224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157</v>
      </c>
      <c r="AU147" s="234" t="s">
        <v>81</v>
      </c>
      <c r="AV147" s="13" t="s">
        <v>81</v>
      </c>
      <c r="AW147" s="13" t="s">
        <v>33</v>
      </c>
      <c r="AX147" s="13" t="s">
        <v>71</v>
      </c>
      <c r="AY147" s="234" t="s">
        <v>147</v>
      </c>
    </row>
    <row r="148" spans="1:51" s="14" customFormat="1" ht="12">
      <c r="A148" s="14"/>
      <c r="B148" s="235"/>
      <c r="C148" s="236"/>
      <c r="D148" s="225" t="s">
        <v>157</v>
      </c>
      <c r="E148" s="237" t="s">
        <v>19</v>
      </c>
      <c r="F148" s="238" t="s">
        <v>159</v>
      </c>
      <c r="G148" s="236"/>
      <c r="H148" s="239">
        <v>11.013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5" t="s">
        <v>157</v>
      </c>
      <c r="AU148" s="245" t="s">
        <v>81</v>
      </c>
      <c r="AV148" s="14" t="s">
        <v>154</v>
      </c>
      <c r="AW148" s="14" t="s">
        <v>33</v>
      </c>
      <c r="AX148" s="14" t="s">
        <v>79</v>
      </c>
      <c r="AY148" s="245" t="s">
        <v>147</v>
      </c>
    </row>
    <row r="149" spans="1:65" s="2" customFormat="1" ht="16.5" customHeight="1">
      <c r="A149" s="39"/>
      <c r="B149" s="40"/>
      <c r="C149" s="205" t="s">
        <v>181</v>
      </c>
      <c r="D149" s="205" t="s">
        <v>149</v>
      </c>
      <c r="E149" s="206" t="s">
        <v>207</v>
      </c>
      <c r="F149" s="207" t="s">
        <v>208</v>
      </c>
      <c r="G149" s="208" t="s">
        <v>162</v>
      </c>
      <c r="H149" s="209">
        <v>1.827</v>
      </c>
      <c r="I149" s="210"/>
      <c r="J149" s="211">
        <f>ROUND(I149*H149,2)</f>
        <v>0</v>
      </c>
      <c r="K149" s="207" t="s">
        <v>153</v>
      </c>
      <c r="L149" s="45"/>
      <c r="M149" s="212" t="s">
        <v>19</v>
      </c>
      <c r="N149" s="213" t="s">
        <v>42</v>
      </c>
      <c r="O149" s="85"/>
      <c r="P149" s="214">
        <f>O149*H149</f>
        <v>0</v>
      </c>
      <c r="Q149" s="214">
        <v>2.301022204</v>
      </c>
      <c r="R149" s="214">
        <f>Q149*H149</f>
        <v>4.203967566708</v>
      </c>
      <c r="S149" s="214">
        <v>0</v>
      </c>
      <c r="T149" s="21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154</v>
      </c>
      <c r="AT149" s="216" t="s">
        <v>149</v>
      </c>
      <c r="AU149" s="216" t="s">
        <v>81</v>
      </c>
      <c r="AY149" s="18" t="s">
        <v>147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79</v>
      </c>
      <c r="BK149" s="217">
        <f>ROUND(I149*H149,2)</f>
        <v>0</v>
      </c>
      <c r="BL149" s="18" t="s">
        <v>154</v>
      </c>
      <c r="BM149" s="216" t="s">
        <v>209</v>
      </c>
    </row>
    <row r="150" spans="1:47" s="2" customFormat="1" ht="12">
      <c r="A150" s="39"/>
      <c r="B150" s="40"/>
      <c r="C150" s="41"/>
      <c r="D150" s="218" t="s">
        <v>155</v>
      </c>
      <c r="E150" s="41"/>
      <c r="F150" s="219" t="s">
        <v>210</v>
      </c>
      <c r="G150" s="41"/>
      <c r="H150" s="41"/>
      <c r="I150" s="220"/>
      <c r="J150" s="41"/>
      <c r="K150" s="41"/>
      <c r="L150" s="45"/>
      <c r="M150" s="221"/>
      <c r="N150" s="222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155</v>
      </c>
      <c r="AU150" s="18" t="s">
        <v>81</v>
      </c>
    </row>
    <row r="151" spans="1:51" s="13" customFormat="1" ht="12">
      <c r="A151" s="13"/>
      <c r="B151" s="223"/>
      <c r="C151" s="224"/>
      <c r="D151" s="225" t="s">
        <v>157</v>
      </c>
      <c r="E151" s="226" t="s">
        <v>19</v>
      </c>
      <c r="F151" s="227" t="s">
        <v>211</v>
      </c>
      <c r="G151" s="224"/>
      <c r="H151" s="228">
        <v>0.423</v>
      </c>
      <c r="I151" s="229"/>
      <c r="J151" s="224"/>
      <c r="K151" s="224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157</v>
      </c>
      <c r="AU151" s="234" t="s">
        <v>81</v>
      </c>
      <c r="AV151" s="13" t="s">
        <v>81</v>
      </c>
      <c r="AW151" s="13" t="s">
        <v>33</v>
      </c>
      <c r="AX151" s="13" t="s">
        <v>71</v>
      </c>
      <c r="AY151" s="234" t="s">
        <v>147</v>
      </c>
    </row>
    <row r="152" spans="1:51" s="13" customFormat="1" ht="12">
      <c r="A152" s="13"/>
      <c r="B152" s="223"/>
      <c r="C152" s="224"/>
      <c r="D152" s="225" t="s">
        <v>157</v>
      </c>
      <c r="E152" s="226" t="s">
        <v>19</v>
      </c>
      <c r="F152" s="227" t="s">
        <v>212</v>
      </c>
      <c r="G152" s="224"/>
      <c r="H152" s="228">
        <v>1.404</v>
      </c>
      <c r="I152" s="229"/>
      <c r="J152" s="224"/>
      <c r="K152" s="224"/>
      <c r="L152" s="230"/>
      <c r="M152" s="231"/>
      <c r="N152" s="232"/>
      <c r="O152" s="232"/>
      <c r="P152" s="232"/>
      <c r="Q152" s="232"/>
      <c r="R152" s="232"/>
      <c r="S152" s="232"/>
      <c r="T152" s="23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157</v>
      </c>
      <c r="AU152" s="234" t="s">
        <v>81</v>
      </c>
      <c r="AV152" s="13" t="s">
        <v>81</v>
      </c>
      <c r="AW152" s="13" t="s">
        <v>33</v>
      </c>
      <c r="AX152" s="13" t="s">
        <v>71</v>
      </c>
      <c r="AY152" s="234" t="s">
        <v>147</v>
      </c>
    </row>
    <row r="153" spans="1:51" s="14" customFormat="1" ht="12">
      <c r="A153" s="14"/>
      <c r="B153" s="235"/>
      <c r="C153" s="236"/>
      <c r="D153" s="225" t="s">
        <v>157</v>
      </c>
      <c r="E153" s="237" t="s">
        <v>19</v>
      </c>
      <c r="F153" s="238" t="s">
        <v>159</v>
      </c>
      <c r="G153" s="236"/>
      <c r="H153" s="239">
        <v>1.827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5" t="s">
        <v>157</v>
      </c>
      <c r="AU153" s="245" t="s">
        <v>81</v>
      </c>
      <c r="AV153" s="14" t="s">
        <v>154</v>
      </c>
      <c r="AW153" s="14" t="s">
        <v>33</v>
      </c>
      <c r="AX153" s="14" t="s">
        <v>79</v>
      </c>
      <c r="AY153" s="245" t="s">
        <v>147</v>
      </c>
    </row>
    <row r="154" spans="1:65" s="2" customFormat="1" ht="21.75" customHeight="1">
      <c r="A154" s="39"/>
      <c r="B154" s="40"/>
      <c r="C154" s="205" t="s">
        <v>213</v>
      </c>
      <c r="D154" s="205" t="s">
        <v>149</v>
      </c>
      <c r="E154" s="206" t="s">
        <v>214</v>
      </c>
      <c r="F154" s="207" t="s">
        <v>215</v>
      </c>
      <c r="G154" s="208" t="s">
        <v>162</v>
      </c>
      <c r="H154" s="209">
        <v>14.481</v>
      </c>
      <c r="I154" s="210"/>
      <c r="J154" s="211">
        <f>ROUND(I154*H154,2)</f>
        <v>0</v>
      </c>
      <c r="K154" s="207" t="s">
        <v>153</v>
      </c>
      <c r="L154" s="45"/>
      <c r="M154" s="212" t="s">
        <v>19</v>
      </c>
      <c r="N154" s="213" t="s">
        <v>42</v>
      </c>
      <c r="O154" s="85"/>
      <c r="P154" s="214">
        <f>O154*H154</f>
        <v>0</v>
      </c>
      <c r="Q154" s="214">
        <v>2.501872204</v>
      </c>
      <c r="R154" s="214">
        <f>Q154*H154</f>
        <v>36.229611386124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154</v>
      </c>
      <c r="AT154" s="216" t="s">
        <v>149</v>
      </c>
      <c r="AU154" s="216" t="s">
        <v>81</v>
      </c>
      <c r="AY154" s="18" t="s">
        <v>147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79</v>
      </c>
      <c r="BK154" s="217">
        <f>ROUND(I154*H154,2)</f>
        <v>0</v>
      </c>
      <c r="BL154" s="18" t="s">
        <v>154</v>
      </c>
      <c r="BM154" s="216" t="s">
        <v>216</v>
      </c>
    </row>
    <row r="155" spans="1:47" s="2" customFormat="1" ht="12">
      <c r="A155" s="39"/>
      <c r="B155" s="40"/>
      <c r="C155" s="41"/>
      <c r="D155" s="218" t="s">
        <v>155</v>
      </c>
      <c r="E155" s="41"/>
      <c r="F155" s="219" t="s">
        <v>217</v>
      </c>
      <c r="G155" s="41"/>
      <c r="H155" s="41"/>
      <c r="I155" s="220"/>
      <c r="J155" s="41"/>
      <c r="K155" s="41"/>
      <c r="L155" s="45"/>
      <c r="M155" s="221"/>
      <c r="N155" s="222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155</v>
      </c>
      <c r="AU155" s="18" t="s">
        <v>81</v>
      </c>
    </row>
    <row r="156" spans="1:51" s="13" customFormat="1" ht="12">
      <c r="A156" s="13"/>
      <c r="B156" s="223"/>
      <c r="C156" s="224"/>
      <c r="D156" s="225" t="s">
        <v>157</v>
      </c>
      <c r="E156" s="226" t="s">
        <v>19</v>
      </c>
      <c r="F156" s="227" t="s">
        <v>218</v>
      </c>
      <c r="G156" s="224"/>
      <c r="H156" s="228">
        <v>9.757</v>
      </c>
      <c r="I156" s="229"/>
      <c r="J156" s="224"/>
      <c r="K156" s="224"/>
      <c r="L156" s="230"/>
      <c r="M156" s="231"/>
      <c r="N156" s="232"/>
      <c r="O156" s="232"/>
      <c r="P156" s="232"/>
      <c r="Q156" s="232"/>
      <c r="R156" s="232"/>
      <c r="S156" s="232"/>
      <c r="T156" s="23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4" t="s">
        <v>157</v>
      </c>
      <c r="AU156" s="234" t="s">
        <v>81</v>
      </c>
      <c r="AV156" s="13" t="s">
        <v>81</v>
      </c>
      <c r="AW156" s="13" t="s">
        <v>33</v>
      </c>
      <c r="AX156" s="13" t="s">
        <v>71</v>
      </c>
      <c r="AY156" s="234" t="s">
        <v>147</v>
      </c>
    </row>
    <row r="157" spans="1:51" s="13" customFormat="1" ht="12">
      <c r="A157" s="13"/>
      <c r="B157" s="223"/>
      <c r="C157" s="224"/>
      <c r="D157" s="225" t="s">
        <v>157</v>
      </c>
      <c r="E157" s="226" t="s">
        <v>19</v>
      </c>
      <c r="F157" s="227" t="s">
        <v>219</v>
      </c>
      <c r="G157" s="224"/>
      <c r="H157" s="228">
        <v>1.5</v>
      </c>
      <c r="I157" s="229"/>
      <c r="J157" s="224"/>
      <c r="K157" s="224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157</v>
      </c>
      <c r="AU157" s="234" t="s">
        <v>81</v>
      </c>
      <c r="AV157" s="13" t="s">
        <v>81</v>
      </c>
      <c r="AW157" s="13" t="s">
        <v>33</v>
      </c>
      <c r="AX157" s="13" t="s">
        <v>71</v>
      </c>
      <c r="AY157" s="234" t="s">
        <v>147</v>
      </c>
    </row>
    <row r="158" spans="1:51" s="13" customFormat="1" ht="12">
      <c r="A158" s="13"/>
      <c r="B158" s="223"/>
      <c r="C158" s="224"/>
      <c r="D158" s="225" t="s">
        <v>157</v>
      </c>
      <c r="E158" s="226" t="s">
        <v>19</v>
      </c>
      <c r="F158" s="227" t="s">
        <v>220</v>
      </c>
      <c r="G158" s="224"/>
      <c r="H158" s="228">
        <v>3.224</v>
      </c>
      <c r="I158" s="229"/>
      <c r="J158" s="224"/>
      <c r="K158" s="224"/>
      <c r="L158" s="230"/>
      <c r="M158" s="231"/>
      <c r="N158" s="232"/>
      <c r="O158" s="232"/>
      <c r="P158" s="232"/>
      <c r="Q158" s="232"/>
      <c r="R158" s="232"/>
      <c r="S158" s="232"/>
      <c r="T158" s="23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4" t="s">
        <v>157</v>
      </c>
      <c r="AU158" s="234" t="s">
        <v>81</v>
      </c>
      <c r="AV158" s="13" t="s">
        <v>81</v>
      </c>
      <c r="AW158" s="13" t="s">
        <v>33</v>
      </c>
      <c r="AX158" s="13" t="s">
        <v>71</v>
      </c>
      <c r="AY158" s="234" t="s">
        <v>147</v>
      </c>
    </row>
    <row r="159" spans="1:51" s="14" customFormat="1" ht="12">
      <c r="A159" s="14"/>
      <c r="B159" s="235"/>
      <c r="C159" s="236"/>
      <c r="D159" s="225" t="s">
        <v>157</v>
      </c>
      <c r="E159" s="237" t="s">
        <v>19</v>
      </c>
      <c r="F159" s="238" t="s">
        <v>159</v>
      </c>
      <c r="G159" s="236"/>
      <c r="H159" s="239">
        <v>14.481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5" t="s">
        <v>157</v>
      </c>
      <c r="AU159" s="245" t="s">
        <v>81</v>
      </c>
      <c r="AV159" s="14" t="s">
        <v>154</v>
      </c>
      <c r="AW159" s="14" t="s">
        <v>33</v>
      </c>
      <c r="AX159" s="14" t="s">
        <v>79</v>
      </c>
      <c r="AY159" s="245" t="s">
        <v>147</v>
      </c>
    </row>
    <row r="160" spans="1:65" s="2" customFormat="1" ht="16.5" customHeight="1">
      <c r="A160" s="39"/>
      <c r="B160" s="40"/>
      <c r="C160" s="205" t="s">
        <v>185</v>
      </c>
      <c r="D160" s="205" t="s">
        <v>149</v>
      </c>
      <c r="E160" s="206" t="s">
        <v>221</v>
      </c>
      <c r="F160" s="207" t="s">
        <v>222</v>
      </c>
      <c r="G160" s="208" t="s">
        <v>152</v>
      </c>
      <c r="H160" s="209">
        <v>12.189</v>
      </c>
      <c r="I160" s="210"/>
      <c r="J160" s="211">
        <f>ROUND(I160*H160,2)</f>
        <v>0</v>
      </c>
      <c r="K160" s="207" t="s">
        <v>153</v>
      </c>
      <c r="L160" s="45"/>
      <c r="M160" s="212" t="s">
        <v>19</v>
      </c>
      <c r="N160" s="213" t="s">
        <v>42</v>
      </c>
      <c r="O160" s="85"/>
      <c r="P160" s="214">
        <f>O160*H160</f>
        <v>0</v>
      </c>
      <c r="Q160" s="214">
        <v>0.0024719</v>
      </c>
      <c r="R160" s="214">
        <f>Q160*H160</f>
        <v>0.0301299891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154</v>
      </c>
      <c r="AT160" s="216" t="s">
        <v>149</v>
      </c>
      <c r="AU160" s="216" t="s">
        <v>81</v>
      </c>
      <c r="AY160" s="18" t="s">
        <v>147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79</v>
      </c>
      <c r="BK160" s="217">
        <f>ROUND(I160*H160,2)</f>
        <v>0</v>
      </c>
      <c r="BL160" s="18" t="s">
        <v>154</v>
      </c>
      <c r="BM160" s="216" t="s">
        <v>223</v>
      </c>
    </row>
    <row r="161" spans="1:47" s="2" customFormat="1" ht="12">
      <c r="A161" s="39"/>
      <c r="B161" s="40"/>
      <c r="C161" s="41"/>
      <c r="D161" s="218" t="s">
        <v>155</v>
      </c>
      <c r="E161" s="41"/>
      <c r="F161" s="219" t="s">
        <v>224</v>
      </c>
      <c r="G161" s="41"/>
      <c r="H161" s="41"/>
      <c r="I161" s="220"/>
      <c r="J161" s="41"/>
      <c r="K161" s="41"/>
      <c r="L161" s="45"/>
      <c r="M161" s="221"/>
      <c r="N161" s="222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155</v>
      </c>
      <c r="AU161" s="18" t="s">
        <v>81</v>
      </c>
    </row>
    <row r="162" spans="1:51" s="13" customFormat="1" ht="12">
      <c r="A162" s="13"/>
      <c r="B162" s="223"/>
      <c r="C162" s="224"/>
      <c r="D162" s="225" t="s">
        <v>157</v>
      </c>
      <c r="E162" s="226" t="s">
        <v>19</v>
      </c>
      <c r="F162" s="227" t="s">
        <v>225</v>
      </c>
      <c r="G162" s="224"/>
      <c r="H162" s="228">
        <v>1.361</v>
      </c>
      <c r="I162" s="229"/>
      <c r="J162" s="224"/>
      <c r="K162" s="224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157</v>
      </c>
      <c r="AU162" s="234" t="s">
        <v>81</v>
      </c>
      <c r="AV162" s="13" t="s">
        <v>81</v>
      </c>
      <c r="AW162" s="13" t="s">
        <v>33</v>
      </c>
      <c r="AX162" s="13" t="s">
        <v>71</v>
      </c>
      <c r="AY162" s="234" t="s">
        <v>147</v>
      </c>
    </row>
    <row r="163" spans="1:51" s="13" customFormat="1" ht="12">
      <c r="A163" s="13"/>
      <c r="B163" s="223"/>
      <c r="C163" s="224"/>
      <c r="D163" s="225" t="s">
        <v>157</v>
      </c>
      <c r="E163" s="226" t="s">
        <v>19</v>
      </c>
      <c r="F163" s="227" t="s">
        <v>226</v>
      </c>
      <c r="G163" s="224"/>
      <c r="H163" s="228">
        <v>4.86</v>
      </c>
      <c r="I163" s="229"/>
      <c r="J163" s="224"/>
      <c r="K163" s="224"/>
      <c r="L163" s="230"/>
      <c r="M163" s="231"/>
      <c r="N163" s="232"/>
      <c r="O163" s="232"/>
      <c r="P163" s="232"/>
      <c r="Q163" s="232"/>
      <c r="R163" s="232"/>
      <c r="S163" s="232"/>
      <c r="T163" s="23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4" t="s">
        <v>157</v>
      </c>
      <c r="AU163" s="234" t="s">
        <v>81</v>
      </c>
      <c r="AV163" s="13" t="s">
        <v>81</v>
      </c>
      <c r="AW163" s="13" t="s">
        <v>33</v>
      </c>
      <c r="AX163" s="13" t="s">
        <v>71</v>
      </c>
      <c r="AY163" s="234" t="s">
        <v>147</v>
      </c>
    </row>
    <row r="164" spans="1:51" s="13" customFormat="1" ht="12">
      <c r="A164" s="13"/>
      <c r="B164" s="223"/>
      <c r="C164" s="224"/>
      <c r="D164" s="225" t="s">
        <v>157</v>
      </c>
      <c r="E164" s="226" t="s">
        <v>19</v>
      </c>
      <c r="F164" s="227" t="s">
        <v>227</v>
      </c>
      <c r="G164" s="224"/>
      <c r="H164" s="228">
        <v>1.425</v>
      </c>
      <c r="I164" s="229"/>
      <c r="J164" s="224"/>
      <c r="K164" s="224"/>
      <c r="L164" s="230"/>
      <c r="M164" s="231"/>
      <c r="N164" s="232"/>
      <c r="O164" s="232"/>
      <c r="P164" s="232"/>
      <c r="Q164" s="232"/>
      <c r="R164" s="232"/>
      <c r="S164" s="232"/>
      <c r="T164" s="23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4" t="s">
        <v>157</v>
      </c>
      <c r="AU164" s="234" t="s">
        <v>81</v>
      </c>
      <c r="AV164" s="13" t="s">
        <v>81</v>
      </c>
      <c r="AW164" s="13" t="s">
        <v>33</v>
      </c>
      <c r="AX164" s="13" t="s">
        <v>71</v>
      </c>
      <c r="AY164" s="234" t="s">
        <v>147</v>
      </c>
    </row>
    <row r="165" spans="1:51" s="13" customFormat="1" ht="12">
      <c r="A165" s="13"/>
      <c r="B165" s="223"/>
      <c r="C165" s="224"/>
      <c r="D165" s="225" t="s">
        <v>157</v>
      </c>
      <c r="E165" s="226" t="s">
        <v>19</v>
      </c>
      <c r="F165" s="227" t="s">
        <v>228</v>
      </c>
      <c r="G165" s="224"/>
      <c r="H165" s="228">
        <v>4.543</v>
      </c>
      <c r="I165" s="229"/>
      <c r="J165" s="224"/>
      <c r="K165" s="224"/>
      <c r="L165" s="230"/>
      <c r="M165" s="231"/>
      <c r="N165" s="232"/>
      <c r="O165" s="232"/>
      <c r="P165" s="232"/>
      <c r="Q165" s="232"/>
      <c r="R165" s="232"/>
      <c r="S165" s="232"/>
      <c r="T165" s="23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4" t="s">
        <v>157</v>
      </c>
      <c r="AU165" s="234" t="s">
        <v>81</v>
      </c>
      <c r="AV165" s="13" t="s">
        <v>81</v>
      </c>
      <c r="AW165" s="13" t="s">
        <v>33</v>
      </c>
      <c r="AX165" s="13" t="s">
        <v>71</v>
      </c>
      <c r="AY165" s="234" t="s">
        <v>147</v>
      </c>
    </row>
    <row r="166" spans="1:51" s="14" customFormat="1" ht="12">
      <c r="A166" s="14"/>
      <c r="B166" s="235"/>
      <c r="C166" s="236"/>
      <c r="D166" s="225" t="s">
        <v>157</v>
      </c>
      <c r="E166" s="237" t="s">
        <v>19</v>
      </c>
      <c r="F166" s="238" t="s">
        <v>159</v>
      </c>
      <c r="G166" s="236"/>
      <c r="H166" s="239">
        <v>12.189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5" t="s">
        <v>157</v>
      </c>
      <c r="AU166" s="245" t="s">
        <v>81</v>
      </c>
      <c r="AV166" s="14" t="s">
        <v>154</v>
      </c>
      <c r="AW166" s="14" t="s">
        <v>33</v>
      </c>
      <c r="AX166" s="14" t="s">
        <v>79</v>
      </c>
      <c r="AY166" s="245" t="s">
        <v>147</v>
      </c>
    </row>
    <row r="167" spans="1:65" s="2" customFormat="1" ht="16.5" customHeight="1">
      <c r="A167" s="39"/>
      <c r="B167" s="40"/>
      <c r="C167" s="205" t="s">
        <v>229</v>
      </c>
      <c r="D167" s="205" t="s">
        <v>149</v>
      </c>
      <c r="E167" s="206" t="s">
        <v>230</v>
      </c>
      <c r="F167" s="207" t="s">
        <v>231</v>
      </c>
      <c r="G167" s="208" t="s">
        <v>152</v>
      </c>
      <c r="H167" s="209">
        <v>12.189</v>
      </c>
      <c r="I167" s="210"/>
      <c r="J167" s="211">
        <f>ROUND(I167*H167,2)</f>
        <v>0</v>
      </c>
      <c r="K167" s="207" t="s">
        <v>153</v>
      </c>
      <c r="L167" s="45"/>
      <c r="M167" s="212" t="s">
        <v>19</v>
      </c>
      <c r="N167" s="213" t="s">
        <v>42</v>
      </c>
      <c r="O167" s="85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154</v>
      </c>
      <c r="AT167" s="216" t="s">
        <v>149</v>
      </c>
      <c r="AU167" s="216" t="s">
        <v>81</v>
      </c>
      <c r="AY167" s="18" t="s">
        <v>147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79</v>
      </c>
      <c r="BK167" s="217">
        <f>ROUND(I167*H167,2)</f>
        <v>0</v>
      </c>
      <c r="BL167" s="18" t="s">
        <v>154</v>
      </c>
      <c r="BM167" s="216" t="s">
        <v>232</v>
      </c>
    </row>
    <row r="168" spans="1:47" s="2" customFormat="1" ht="12">
      <c r="A168" s="39"/>
      <c r="B168" s="40"/>
      <c r="C168" s="41"/>
      <c r="D168" s="218" t="s">
        <v>155</v>
      </c>
      <c r="E168" s="41"/>
      <c r="F168" s="219" t="s">
        <v>233</v>
      </c>
      <c r="G168" s="41"/>
      <c r="H168" s="41"/>
      <c r="I168" s="220"/>
      <c r="J168" s="41"/>
      <c r="K168" s="41"/>
      <c r="L168" s="45"/>
      <c r="M168" s="221"/>
      <c r="N168" s="222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155</v>
      </c>
      <c r="AU168" s="18" t="s">
        <v>81</v>
      </c>
    </row>
    <row r="169" spans="1:65" s="2" customFormat="1" ht="16.5" customHeight="1">
      <c r="A169" s="39"/>
      <c r="B169" s="40"/>
      <c r="C169" s="205" t="s">
        <v>191</v>
      </c>
      <c r="D169" s="205" t="s">
        <v>149</v>
      </c>
      <c r="E169" s="206" t="s">
        <v>234</v>
      </c>
      <c r="F169" s="207" t="s">
        <v>235</v>
      </c>
      <c r="G169" s="208" t="s">
        <v>190</v>
      </c>
      <c r="H169" s="209">
        <v>0.698</v>
      </c>
      <c r="I169" s="210"/>
      <c r="J169" s="211">
        <f>ROUND(I169*H169,2)</f>
        <v>0</v>
      </c>
      <c r="K169" s="207" t="s">
        <v>153</v>
      </c>
      <c r="L169" s="45"/>
      <c r="M169" s="212" t="s">
        <v>19</v>
      </c>
      <c r="N169" s="213" t="s">
        <v>42</v>
      </c>
      <c r="O169" s="85"/>
      <c r="P169" s="214">
        <f>O169*H169</f>
        <v>0</v>
      </c>
      <c r="Q169" s="214">
        <v>1.0627727797</v>
      </c>
      <c r="R169" s="214">
        <f>Q169*H169</f>
        <v>0.7418154002305999</v>
      </c>
      <c r="S169" s="214">
        <v>0</v>
      </c>
      <c r="T169" s="21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154</v>
      </c>
      <c r="AT169" s="216" t="s">
        <v>149</v>
      </c>
      <c r="AU169" s="216" t="s">
        <v>81</v>
      </c>
      <c r="AY169" s="18" t="s">
        <v>147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79</v>
      </c>
      <c r="BK169" s="217">
        <f>ROUND(I169*H169,2)</f>
        <v>0</v>
      </c>
      <c r="BL169" s="18" t="s">
        <v>154</v>
      </c>
      <c r="BM169" s="216" t="s">
        <v>236</v>
      </c>
    </row>
    <row r="170" spans="1:47" s="2" customFormat="1" ht="12">
      <c r="A170" s="39"/>
      <c r="B170" s="40"/>
      <c r="C170" s="41"/>
      <c r="D170" s="218" t="s">
        <v>155</v>
      </c>
      <c r="E170" s="41"/>
      <c r="F170" s="219" t="s">
        <v>237</v>
      </c>
      <c r="G170" s="41"/>
      <c r="H170" s="41"/>
      <c r="I170" s="220"/>
      <c r="J170" s="41"/>
      <c r="K170" s="41"/>
      <c r="L170" s="45"/>
      <c r="M170" s="221"/>
      <c r="N170" s="222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155</v>
      </c>
      <c r="AU170" s="18" t="s">
        <v>81</v>
      </c>
    </row>
    <row r="171" spans="1:51" s="13" customFormat="1" ht="12">
      <c r="A171" s="13"/>
      <c r="B171" s="223"/>
      <c r="C171" s="224"/>
      <c r="D171" s="225" t="s">
        <v>157</v>
      </c>
      <c r="E171" s="226" t="s">
        <v>19</v>
      </c>
      <c r="F171" s="227" t="s">
        <v>238</v>
      </c>
      <c r="G171" s="224"/>
      <c r="H171" s="228">
        <v>0.578</v>
      </c>
      <c r="I171" s="229"/>
      <c r="J171" s="224"/>
      <c r="K171" s="224"/>
      <c r="L171" s="230"/>
      <c r="M171" s="231"/>
      <c r="N171" s="232"/>
      <c r="O171" s="232"/>
      <c r="P171" s="232"/>
      <c r="Q171" s="232"/>
      <c r="R171" s="232"/>
      <c r="S171" s="232"/>
      <c r="T171" s="23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4" t="s">
        <v>157</v>
      </c>
      <c r="AU171" s="234" t="s">
        <v>81</v>
      </c>
      <c r="AV171" s="13" t="s">
        <v>81</v>
      </c>
      <c r="AW171" s="13" t="s">
        <v>33</v>
      </c>
      <c r="AX171" s="13" t="s">
        <v>71</v>
      </c>
      <c r="AY171" s="234" t="s">
        <v>147</v>
      </c>
    </row>
    <row r="172" spans="1:51" s="13" customFormat="1" ht="12">
      <c r="A172" s="13"/>
      <c r="B172" s="223"/>
      <c r="C172" s="224"/>
      <c r="D172" s="225" t="s">
        <v>157</v>
      </c>
      <c r="E172" s="226" t="s">
        <v>19</v>
      </c>
      <c r="F172" s="227" t="s">
        <v>239</v>
      </c>
      <c r="G172" s="224"/>
      <c r="H172" s="228">
        <v>0.079</v>
      </c>
      <c r="I172" s="229"/>
      <c r="J172" s="224"/>
      <c r="K172" s="224"/>
      <c r="L172" s="230"/>
      <c r="M172" s="231"/>
      <c r="N172" s="232"/>
      <c r="O172" s="232"/>
      <c r="P172" s="232"/>
      <c r="Q172" s="232"/>
      <c r="R172" s="232"/>
      <c r="S172" s="232"/>
      <c r="T172" s="23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4" t="s">
        <v>157</v>
      </c>
      <c r="AU172" s="234" t="s">
        <v>81</v>
      </c>
      <c r="AV172" s="13" t="s">
        <v>81</v>
      </c>
      <c r="AW172" s="13" t="s">
        <v>33</v>
      </c>
      <c r="AX172" s="13" t="s">
        <v>71</v>
      </c>
      <c r="AY172" s="234" t="s">
        <v>147</v>
      </c>
    </row>
    <row r="173" spans="1:51" s="13" customFormat="1" ht="12">
      <c r="A173" s="13"/>
      <c r="B173" s="223"/>
      <c r="C173" s="224"/>
      <c r="D173" s="225" t="s">
        <v>157</v>
      </c>
      <c r="E173" s="226" t="s">
        <v>19</v>
      </c>
      <c r="F173" s="227" t="s">
        <v>240</v>
      </c>
      <c r="G173" s="224"/>
      <c r="H173" s="228">
        <v>0.041</v>
      </c>
      <c r="I173" s="229"/>
      <c r="J173" s="224"/>
      <c r="K173" s="224"/>
      <c r="L173" s="230"/>
      <c r="M173" s="231"/>
      <c r="N173" s="232"/>
      <c r="O173" s="232"/>
      <c r="P173" s="232"/>
      <c r="Q173" s="232"/>
      <c r="R173" s="232"/>
      <c r="S173" s="232"/>
      <c r="T173" s="23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4" t="s">
        <v>157</v>
      </c>
      <c r="AU173" s="234" t="s">
        <v>81</v>
      </c>
      <c r="AV173" s="13" t="s">
        <v>81</v>
      </c>
      <c r="AW173" s="13" t="s">
        <v>33</v>
      </c>
      <c r="AX173" s="13" t="s">
        <v>71</v>
      </c>
      <c r="AY173" s="234" t="s">
        <v>147</v>
      </c>
    </row>
    <row r="174" spans="1:51" s="14" customFormat="1" ht="12">
      <c r="A174" s="14"/>
      <c r="B174" s="235"/>
      <c r="C174" s="236"/>
      <c r="D174" s="225" t="s">
        <v>157</v>
      </c>
      <c r="E174" s="237" t="s">
        <v>19</v>
      </c>
      <c r="F174" s="238" t="s">
        <v>159</v>
      </c>
      <c r="G174" s="236"/>
      <c r="H174" s="239">
        <v>0.698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5" t="s">
        <v>157</v>
      </c>
      <c r="AU174" s="245" t="s">
        <v>81</v>
      </c>
      <c r="AV174" s="14" t="s">
        <v>154</v>
      </c>
      <c r="AW174" s="14" t="s">
        <v>33</v>
      </c>
      <c r="AX174" s="14" t="s">
        <v>79</v>
      </c>
      <c r="AY174" s="245" t="s">
        <v>147</v>
      </c>
    </row>
    <row r="175" spans="1:65" s="2" customFormat="1" ht="16.5" customHeight="1">
      <c r="A175" s="39"/>
      <c r="B175" s="40"/>
      <c r="C175" s="205" t="s">
        <v>8</v>
      </c>
      <c r="D175" s="205" t="s">
        <v>149</v>
      </c>
      <c r="E175" s="206" t="s">
        <v>241</v>
      </c>
      <c r="F175" s="207" t="s">
        <v>242</v>
      </c>
      <c r="G175" s="208" t="s">
        <v>162</v>
      </c>
      <c r="H175" s="209">
        <v>20.318</v>
      </c>
      <c r="I175" s="210"/>
      <c r="J175" s="211">
        <f>ROUND(I175*H175,2)</f>
        <v>0</v>
      </c>
      <c r="K175" s="207" t="s">
        <v>153</v>
      </c>
      <c r="L175" s="45"/>
      <c r="M175" s="212" t="s">
        <v>19</v>
      </c>
      <c r="N175" s="213" t="s">
        <v>42</v>
      </c>
      <c r="O175" s="85"/>
      <c r="P175" s="214">
        <f>O175*H175</f>
        <v>0</v>
      </c>
      <c r="Q175" s="214">
        <v>2.301022204</v>
      </c>
      <c r="R175" s="214">
        <f>Q175*H175</f>
        <v>46.752169140872006</v>
      </c>
      <c r="S175" s="214">
        <v>0</v>
      </c>
      <c r="T175" s="21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6" t="s">
        <v>154</v>
      </c>
      <c r="AT175" s="216" t="s">
        <v>149</v>
      </c>
      <c r="AU175" s="216" t="s">
        <v>81</v>
      </c>
      <c r="AY175" s="18" t="s">
        <v>147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8" t="s">
        <v>79</v>
      </c>
      <c r="BK175" s="217">
        <f>ROUND(I175*H175,2)</f>
        <v>0</v>
      </c>
      <c r="BL175" s="18" t="s">
        <v>154</v>
      </c>
      <c r="BM175" s="216" t="s">
        <v>243</v>
      </c>
    </row>
    <row r="176" spans="1:47" s="2" customFormat="1" ht="12">
      <c r="A176" s="39"/>
      <c r="B176" s="40"/>
      <c r="C176" s="41"/>
      <c r="D176" s="218" t="s">
        <v>155</v>
      </c>
      <c r="E176" s="41"/>
      <c r="F176" s="219" t="s">
        <v>244</v>
      </c>
      <c r="G176" s="41"/>
      <c r="H176" s="41"/>
      <c r="I176" s="220"/>
      <c r="J176" s="41"/>
      <c r="K176" s="41"/>
      <c r="L176" s="45"/>
      <c r="M176" s="221"/>
      <c r="N176" s="222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155</v>
      </c>
      <c r="AU176" s="18" t="s">
        <v>81</v>
      </c>
    </row>
    <row r="177" spans="1:51" s="13" customFormat="1" ht="12">
      <c r="A177" s="13"/>
      <c r="B177" s="223"/>
      <c r="C177" s="224"/>
      <c r="D177" s="225" t="s">
        <v>157</v>
      </c>
      <c r="E177" s="226" t="s">
        <v>19</v>
      </c>
      <c r="F177" s="227" t="s">
        <v>164</v>
      </c>
      <c r="G177" s="224"/>
      <c r="H177" s="228">
        <v>2.792</v>
      </c>
      <c r="I177" s="229"/>
      <c r="J177" s="224"/>
      <c r="K177" s="224"/>
      <c r="L177" s="230"/>
      <c r="M177" s="231"/>
      <c r="N177" s="232"/>
      <c r="O177" s="232"/>
      <c r="P177" s="232"/>
      <c r="Q177" s="232"/>
      <c r="R177" s="232"/>
      <c r="S177" s="232"/>
      <c r="T177" s="23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4" t="s">
        <v>157</v>
      </c>
      <c r="AU177" s="234" t="s">
        <v>81</v>
      </c>
      <c r="AV177" s="13" t="s">
        <v>81</v>
      </c>
      <c r="AW177" s="13" t="s">
        <v>33</v>
      </c>
      <c r="AX177" s="13" t="s">
        <v>71</v>
      </c>
      <c r="AY177" s="234" t="s">
        <v>147</v>
      </c>
    </row>
    <row r="178" spans="1:51" s="13" customFormat="1" ht="12">
      <c r="A178" s="13"/>
      <c r="B178" s="223"/>
      <c r="C178" s="224"/>
      <c r="D178" s="225" t="s">
        <v>157</v>
      </c>
      <c r="E178" s="226" t="s">
        <v>19</v>
      </c>
      <c r="F178" s="227" t="s">
        <v>165</v>
      </c>
      <c r="G178" s="224"/>
      <c r="H178" s="228">
        <v>1.002</v>
      </c>
      <c r="I178" s="229"/>
      <c r="J178" s="224"/>
      <c r="K178" s="224"/>
      <c r="L178" s="230"/>
      <c r="M178" s="231"/>
      <c r="N178" s="232"/>
      <c r="O178" s="232"/>
      <c r="P178" s="232"/>
      <c r="Q178" s="232"/>
      <c r="R178" s="232"/>
      <c r="S178" s="232"/>
      <c r="T178" s="23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4" t="s">
        <v>157</v>
      </c>
      <c r="AU178" s="234" t="s">
        <v>81</v>
      </c>
      <c r="AV178" s="13" t="s">
        <v>81</v>
      </c>
      <c r="AW178" s="13" t="s">
        <v>33</v>
      </c>
      <c r="AX178" s="13" t="s">
        <v>71</v>
      </c>
      <c r="AY178" s="234" t="s">
        <v>147</v>
      </c>
    </row>
    <row r="179" spans="1:51" s="13" customFormat="1" ht="12">
      <c r="A179" s="13"/>
      <c r="B179" s="223"/>
      <c r="C179" s="224"/>
      <c r="D179" s="225" t="s">
        <v>157</v>
      </c>
      <c r="E179" s="226" t="s">
        <v>19</v>
      </c>
      <c r="F179" s="227" t="s">
        <v>166</v>
      </c>
      <c r="G179" s="224"/>
      <c r="H179" s="228">
        <v>16.524</v>
      </c>
      <c r="I179" s="229"/>
      <c r="J179" s="224"/>
      <c r="K179" s="224"/>
      <c r="L179" s="230"/>
      <c r="M179" s="231"/>
      <c r="N179" s="232"/>
      <c r="O179" s="232"/>
      <c r="P179" s="232"/>
      <c r="Q179" s="232"/>
      <c r="R179" s="232"/>
      <c r="S179" s="232"/>
      <c r="T179" s="23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4" t="s">
        <v>157</v>
      </c>
      <c r="AU179" s="234" t="s">
        <v>81</v>
      </c>
      <c r="AV179" s="13" t="s">
        <v>81</v>
      </c>
      <c r="AW179" s="13" t="s">
        <v>33</v>
      </c>
      <c r="AX179" s="13" t="s">
        <v>71</v>
      </c>
      <c r="AY179" s="234" t="s">
        <v>147</v>
      </c>
    </row>
    <row r="180" spans="1:51" s="14" customFormat="1" ht="12">
      <c r="A180" s="14"/>
      <c r="B180" s="235"/>
      <c r="C180" s="236"/>
      <c r="D180" s="225" t="s">
        <v>157</v>
      </c>
      <c r="E180" s="237" t="s">
        <v>19</v>
      </c>
      <c r="F180" s="238" t="s">
        <v>159</v>
      </c>
      <c r="G180" s="236"/>
      <c r="H180" s="239">
        <v>20.318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5" t="s">
        <v>157</v>
      </c>
      <c r="AU180" s="245" t="s">
        <v>81</v>
      </c>
      <c r="AV180" s="14" t="s">
        <v>154</v>
      </c>
      <c r="AW180" s="14" t="s">
        <v>33</v>
      </c>
      <c r="AX180" s="14" t="s">
        <v>79</v>
      </c>
      <c r="AY180" s="245" t="s">
        <v>147</v>
      </c>
    </row>
    <row r="181" spans="1:65" s="2" customFormat="1" ht="24.15" customHeight="1">
      <c r="A181" s="39"/>
      <c r="B181" s="40"/>
      <c r="C181" s="205" t="s">
        <v>195</v>
      </c>
      <c r="D181" s="205" t="s">
        <v>149</v>
      </c>
      <c r="E181" s="206" t="s">
        <v>245</v>
      </c>
      <c r="F181" s="207" t="s">
        <v>246</v>
      </c>
      <c r="G181" s="208" t="s">
        <v>152</v>
      </c>
      <c r="H181" s="209">
        <v>6.66</v>
      </c>
      <c r="I181" s="210"/>
      <c r="J181" s="211">
        <f>ROUND(I181*H181,2)</f>
        <v>0</v>
      </c>
      <c r="K181" s="207" t="s">
        <v>153</v>
      </c>
      <c r="L181" s="45"/>
      <c r="M181" s="212" t="s">
        <v>19</v>
      </c>
      <c r="N181" s="213" t="s">
        <v>42</v>
      </c>
      <c r="O181" s="85"/>
      <c r="P181" s="214">
        <f>O181*H181</f>
        <v>0</v>
      </c>
      <c r="Q181" s="214">
        <v>0.4968928</v>
      </c>
      <c r="R181" s="214">
        <f>Q181*H181</f>
        <v>3.3093060480000003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154</v>
      </c>
      <c r="AT181" s="216" t="s">
        <v>149</v>
      </c>
      <c r="AU181" s="216" t="s">
        <v>81</v>
      </c>
      <c r="AY181" s="18" t="s">
        <v>147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79</v>
      </c>
      <c r="BK181" s="217">
        <f>ROUND(I181*H181,2)</f>
        <v>0</v>
      </c>
      <c r="BL181" s="18" t="s">
        <v>154</v>
      </c>
      <c r="BM181" s="216" t="s">
        <v>247</v>
      </c>
    </row>
    <row r="182" spans="1:47" s="2" customFormat="1" ht="12">
      <c r="A182" s="39"/>
      <c r="B182" s="40"/>
      <c r="C182" s="41"/>
      <c r="D182" s="218" t="s">
        <v>155</v>
      </c>
      <c r="E182" s="41"/>
      <c r="F182" s="219" t="s">
        <v>248</v>
      </c>
      <c r="G182" s="41"/>
      <c r="H182" s="41"/>
      <c r="I182" s="220"/>
      <c r="J182" s="41"/>
      <c r="K182" s="41"/>
      <c r="L182" s="45"/>
      <c r="M182" s="221"/>
      <c r="N182" s="222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155</v>
      </c>
      <c r="AU182" s="18" t="s">
        <v>81</v>
      </c>
    </row>
    <row r="183" spans="1:51" s="13" customFormat="1" ht="12">
      <c r="A183" s="13"/>
      <c r="B183" s="223"/>
      <c r="C183" s="224"/>
      <c r="D183" s="225" t="s">
        <v>157</v>
      </c>
      <c r="E183" s="226" t="s">
        <v>19</v>
      </c>
      <c r="F183" s="227" t="s">
        <v>249</v>
      </c>
      <c r="G183" s="224"/>
      <c r="H183" s="228">
        <v>4.86</v>
      </c>
      <c r="I183" s="229"/>
      <c r="J183" s="224"/>
      <c r="K183" s="224"/>
      <c r="L183" s="230"/>
      <c r="M183" s="231"/>
      <c r="N183" s="232"/>
      <c r="O183" s="232"/>
      <c r="P183" s="232"/>
      <c r="Q183" s="232"/>
      <c r="R183" s="232"/>
      <c r="S183" s="232"/>
      <c r="T183" s="23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4" t="s">
        <v>157</v>
      </c>
      <c r="AU183" s="234" t="s">
        <v>81</v>
      </c>
      <c r="AV183" s="13" t="s">
        <v>81</v>
      </c>
      <c r="AW183" s="13" t="s">
        <v>33</v>
      </c>
      <c r="AX183" s="13" t="s">
        <v>71</v>
      </c>
      <c r="AY183" s="234" t="s">
        <v>147</v>
      </c>
    </row>
    <row r="184" spans="1:51" s="13" customFormat="1" ht="12">
      <c r="A184" s="13"/>
      <c r="B184" s="223"/>
      <c r="C184" s="224"/>
      <c r="D184" s="225" t="s">
        <v>157</v>
      </c>
      <c r="E184" s="226" t="s">
        <v>19</v>
      </c>
      <c r="F184" s="227" t="s">
        <v>250</v>
      </c>
      <c r="G184" s="224"/>
      <c r="H184" s="228">
        <v>1.8</v>
      </c>
      <c r="I184" s="229"/>
      <c r="J184" s="224"/>
      <c r="K184" s="224"/>
      <c r="L184" s="230"/>
      <c r="M184" s="231"/>
      <c r="N184" s="232"/>
      <c r="O184" s="232"/>
      <c r="P184" s="232"/>
      <c r="Q184" s="232"/>
      <c r="R184" s="232"/>
      <c r="S184" s="232"/>
      <c r="T184" s="23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4" t="s">
        <v>157</v>
      </c>
      <c r="AU184" s="234" t="s">
        <v>81</v>
      </c>
      <c r="AV184" s="13" t="s">
        <v>81</v>
      </c>
      <c r="AW184" s="13" t="s">
        <v>33</v>
      </c>
      <c r="AX184" s="13" t="s">
        <v>71</v>
      </c>
      <c r="AY184" s="234" t="s">
        <v>147</v>
      </c>
    </row>
    <row r="185" spans="1:51" s="14" customFormat="1" ht="12">
      <c r="A185" s="14"/>
      <c r="B185" s="235"/>
      <c r="C185" s="236"/>
      <c r="D185" s="225" t="s">
        <v>157</v>
      </c>
      <c r="E185" s="237" t="s">
        <v>19</v>
      </c>
      <c r="F185" s="238" t="s">
        <v>159</v>
      </c>
      <c r="G185" s="236"/>
      <c r="H185" s="239">
        <v>6.66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5" t="s">
        <v>157</v>
      </c>
      <c r="AU185" s="245" t="s">
        <v>81</v>
      </c>
      <c r="AV185" s="14" t="s">
        <v>154</v>
      </c>
      <c r="AW185" s="14" t="s">
        <v>33</v>
      </c>
      <c r="AX185" s="14" t="s">
        <v>79</v>
      </c>
      <c r="AY185" s="245" t="s">
        <v>147</v>
      </c>
    </row>
    <row r="186" spans="1:65" s="2" customFormat="1" ht="24.15" customHeight="1">
      <c r="A186" s="39"/>
      <c r="B186" s="40"/>
      <c r="C186" s="205" t="s">
        <v>251</v>
      </c>
      <c r="D186" s="205" t="s">
        <v>149</v>
      </c>
      <c r="E186" s="206" t="s">
        <v>252</v>
      </c>
      <c r="F186" s="207" t="s">
        <v>253</v>
      </c>
      <c r="G186" s="208" t="s">
        <v>152</v>
      </c>
      <c r="H186" s="209">
        <v>35.12</v>
      </c>
      <c r="I186" s="210"/>
      <c r="J186" s="211">
        <f>ROUND(I186*H186,2)</f>
        <v>0</v>
      </c>
      <c r="K186" s="207" t="s">
        <v>153</v>
      </c>
      <c r="L186" s="45"/>
      <c r="M186" s="212" t="s">
        <v>19</v>
      </c>
      <c r="N186" s="213" t="s">
        <v>42</v>
      </c>
      <c r="O186" s="85"/>
      <c r="P186" s="214">
        <f>O186*H186</f>
        <v>0</v>
      </c>
      <c r="Q186" s="214">
        <v>0.73403774</v>
      </c>
      <c r="R186" s="214">
        <f>Q186*H186</f>
        <v>25.779405428799997</v>
      </c>
      <c r="S186" s="214">
        <v>0</v>
      </c>
      <c r="T186" s="21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6" t="s">
        <v>154</v>
      </c>
      <c r="AT186" s="216" t="s">
        <v>149</v>
      </c>
      <c r="AU186" s="216" t="s">
        <v>81</v>
      </c>
      <c r="AY186" s="18" t="s">
        <v>147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79</v>
      </c>
      <c r="BK186" s="217">
        <f>ROUND(I186*H186,2)</f>
        <v>0</v>
      </c>
      <c r="BL186" s="18" t="s">
        <v>154</v>
      </c>
      <c r="BM186" s="216" t="s">
        <v>254</v>
      </c>
    </row>
    <row r="187" spans="1:47" s="2" customFormat="1" ht="12">
      <c r="A187" s="39"/>
      <c r="B187" s="40"/>
      <c r="C187" s="41"/>
      <c r="D187" s="218" t="s">
        <v>155</v>
      </c>
      <c r="E187" s="41"/>
      <c r="F187" s="219" t="s">
        <v>255</v>
      </c>
      <c r="G187" s="41"/>
      <c r="H187" s="41"/>
      <c r="I187" s="220"/>
      <c r="J187" s="41"/>
      <c r="K187" s="41"/>
      <c r="L187" s="45"/>
      <c r="M187" s="221"/>
      <c r="N187" s="222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155</v>
      </c>
      <c r="AU187" s="18" t="s">
        <v>81</v>
      </c>
    </row>
    <row r="188" spans="1:51" s="13" customFormat="1" ht="12">
      <c r="A188" s="13"/>
      <c r="B188" s="223"/>
      <c r="C188" s="224"/>
      <c r="D188" s="225" t="s">
        <v>157</v>
      </c>
      <c r="E188" s="226" t="s">
        <v>19</v>
      </c>
      <c r="F188" s="227" t="s">
        <v>256</v>
      </c>
      <c r="G188" s="224"/>
      <c r="H188" s="228">
        <v>35.12</v>
      </c>
      <c r="I188" s="229"/>
      <c r="J188" s="224"/>
      <c r="K188" s="224"/>
      <c r="L188" s="230"/>
      <c r="M188" s="231"/>
      <c r="N188" s="232"/>
      <c r="O188" s="232"/>
      <c r="P188" s="232"/>
      <c r="Q188" s="232"/>
      <c r="R188" s="232"/>
      <c r="S188" s="232"/>
      <c r="T188" s="23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4" t="s">
        <v>157</v>
      </c>
      <c r="AU188" s="234" t="s">
        <v>81</v>
      </c>
      <c r="AV188" s="13" t="s">
        <v>81</v>
      </c>
      <c r="AW188" s="13" t="s">
        <v>33</v>
      </c>
      <c r="AX188" s="13" t="s">
        <v>71</v>
      </c>
      <c r="AY188" s="234" t="s">
        <v>147</v>
      </c>
    </row>
    <row r="189" spans="1:51" s="14" customFormat="1" ht="12">
      <c r="A189" s="14"/>
      <c r="B189" s="235"/>
      <c r="C189" s="236"/>
      <c r="D189" s="225" t="s">
        <v>157</v>
      </c>
      <c r="E189" s="237" t="s">
        <v>19</v>
      </c>
      <c r="F189" s="238" t="s">
        <v>159</v>
      </c>
      <c r="G189" s="236"/>
      <c r="H189" s="239">
        <v>35.12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5" t="s">
        <v>157</v>
      </c>
      <c r="AU189" s="245" t="s">
        <v>81</v>
      </c>
      <c r="AV189" s="14" t="s">
        <v>154</v>
      </c>
      <c r="AW189" s="14" t="s">
        <v>33</v>
      </c>
      <c r="AX189" s="14" t="s">
        <v>79</v>
      </c>
      <c r="AY189" s="245" t="s">
        <v>147</v>
      </c>
    </row>
    <row r="190" spans="1:65" s="2" customFormat="1" ht="24.15" customHeight="1">
      <c r="A190" s="39"/>
      <c r="B190" s="40"/>
      <c r="C190" s="205" t="s">
        <v>201</v>
      </c>
      <c r="D190" s="205" t="s">
        <v>149</v>
      </c>
      <c r="E190" s="206" t="s">
        <v>257</v>
      </c>
      <c r="F190" s="207" t="s">
        <v>258</v>
      </c>
      <c r="G190" s="208" t="s">
        <v>152</v>
      </c>
      <c r="H190" s="209">
        <v>5.688</v>
      </c>
      <c r="I190" s="210"/>
      <c r="J190" s="211">
        <f>ROUND(I190*H190,2)</f>
        <v>0</v>
      </c>
      <c r="K190" s="207" t="s">
        <v>153</v>
      </c>
      <c r="L190" s="45"/>
      <c r="M190" s="212" t="s">
        <v>19</v>
      </c>
      <c r="N190" s="213" t="s">
        <v>42</v>
      </c>
      <c r="O190" s="85"/>
      <c r="P190" s="214">
        <f>O190*H190</f>
        <v>0</v>
      </c>
      <c r="Q190" s="214">
        <v>1.02036055</v>
      </c>
      <c r="R190" s="214">
        <f>Q190*H190</f>
        <v>5.803810808399999</v>
      </c>
      <c r="S190" s="214">
        <v>0</v>
      </c>
      <c r="T190" s="215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6" t="s">
        <v>154</v>
      </c>
      <c r="AT190" s="216" t="s">
        <v>149</v>
      </c>
      <c r="AU190" s="216" t="s">
        <v>81</v>
      </c>
      <c r="AY190" s="18" t="s">
        <v>147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8" t="s">
        <v>79</v>
      </c>
      <c r="BK190" s="217">
        <f>ROUND(I190*H190,2)</f>
        <v>0</v>
      </c>
      <c r="BL190" s="18" t="s">
        <v>154</v>
      </c>
      <c r="BM190" s="216" t="s">
        <v>259</v>
      </c>
    </row>
    <row r="191" spans="1:47" s="2" customFormat="1" ht="12">
      <c r="A191" s="39"/>
      <c r="B191" s="40"/>
      <c r="C191" s="41"/>
      <c r="D191" s="218" t="s">
        <v>155</v>
      </c>
      <c r="E191" s="41"/>
      <c r="F191" s="219" t="s">
        <v>260</v>
      </c>
      <c r="G191" s="41"/>
      <c r="H191" s="41"/>
      <c r="I191" s="220"/>
      <c r="J191" s="41"/>
      <c r="K191" s="41"/>
      <c r="L191" s="45"/>
      <c r="M191" s="221"/>
      <c r="N191" s="222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155</v>
      </c>
      <c r="AU191" s="18" t="s">
        <v>81</v>
      </c>
    </row>
    <row r="192" spans="1:51" s="13" customFormat="1" ht="12">
      <c r="A192" s="13"/>
      <c r="B192" s="223"/>
      <c r="C192" s="224"/>
      <c r="D192" s="225" t="s">
        <v>157</v>
      </c>
      <c r="E192" s="226" t="s">
        <v>19</v>
      </c>
      <c r="F192" s="227" t="s">
        <v>261</v>
      </c>
      <c r="G192" s="224"/>
      <c r="H192" s="228">
        <v>5.688</v>
      </c>
      <c r="I192" s="229"/>
      <c r="J192" s="224"/>
      <c r="K192" s="224"/>
      <c r="L192" s="230"/>
      <c r="M192" s="231"/>
      <c r="N192" s="232"/>
      <c r="O192" s="232"/>
      <c r="P192" s="232"/>
      <c r="Q192" s="232"/>
      <c r="R192" s="232"/>
      <c r="S192" s="232"/>
      <c r="T192" s="23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4" t="s">
        <v>157</v>
      </c>
      <c r="AU192" s="234" t="s">
        <v>81</v>
      </c>
      <c r="AV192" s="13" t="s">
        <v>81</v>
      </c>
      <c r="AW192" s="13" t="s">
        <v>33</v>
      </c>
      <c r="AX192" s="13" t="s">
        <v>71</v>
      </c>
      <c r="AY192" s="234" t="s">
        <v>147</v>
      </c>
    </row>
    <row r="193" spans="1:51" s="14" customFormat="1" ht="12">
      <c r="A193" s="14"/>
      <c r="B193" s="235"/>
      <c r="C193" s="236"/>
      <c r="D193" s="225" t="s">
        <v>157</v>
      </c>
      <c r="E193" s="237" t="s">
        <v>19</v>
      </c>
      <c r="F193" s="238" t="s">
        <v>159</v>
      </c>
      <c r="G193" s="236"/>
      <c r="H193" s="239">
        <v>5.688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5" t="s">
        <v>157</v>
      </c>
      <c r="AU193" s="245" t="s">
        <v>81</v>
      </c>
      <c r="AV193" s="14" t="s">
        <v>154</v>
      </c>
      <c r="AW193" s="14" t="s">
        <v>33</v>
      </c>
      <c r="AX193" s="14" t="s">
        <v>79</v>
      </c>
      <c r="AY193" s="245" t="s">
        <v>147</v>
      </c>
    </row>
    <row r="194" spans="1:65" s="2" customFormat="1" ht="24.15" customHeight="1">
      <c r="A194" s="39"/>
      <c r="B194" s="40"/>
      <c r="C194" s="205" t="s">
        <v>262</v>
      </c>
      <c r="D194" s="205" t="s">
        <v>149</v>
      </c>
      <c r="E194" s="206" t="s">
        <v>263</v>
      </c>
      <c r="F194" s="207" t="s">
        <v>264</v>
      </c>
      <c r="G194" s="208" t="s">
        <v>152</v>
      </c>
      <c r="H194" s="209">
        <v>3.6</v>
      </c>
      <c r="I194" s="210"/>
      <c r="J194" s="211">
        <f>ROUND(I194*H194,2)</f>
        <v>0</v>
      </c>
      <c r="K194" s="207" t="s">
        <v>153</v>
      </c>
      <c r="L194" s="45"/>
      <c r="M194" s="212" t="s">
        <v>19</v>
      </c>
      <c r="N194" s="213" t="s">
        <v>42</v>
      </c>
      <c r="O194" s="85"/>
      <c r="P194" s="214">
        <f>O194*H194</f>
        <v>0</v>
      </c>
      <c r="Q194" s="214">
        <v>1.23815085</v>
      </c>
      <c r="R194" s="214">
        <f>Q194*H194</f>
        <v>4.45734306</v>
      </c>
      <c r="S194" s="214">
        <v>0</v>
      </c>
      <c r="T194" s="215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6" t="s">
        <v>154</v>
      </c>
      <c r="AT194" s="216" t="s">
        <v>149</v>
      </c>
      <c r="AU194" s="216" t="s">
        <v>81</v>
      </c>
      <c r="AY194" s="18" t="s">
        <v>147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8" t="s">
        <v>79</v>
      </c>
      <c r="BK194" s="217">
        <f>ROUND(I194*H194,2)</f>
        <v>0</v>
      </c>
      <c r="BL194" s="18" t="s">
        <v>154</v>
      </c>
      <c r="BM194" s="216" t="s">
        <v>265</v>
      </c>
    </row>
    <row r="195" spans="1:47" s="2" customFormat="1" ht="12">
      <c r="A195" s="39"/>
      <c r="B195" s="40"/>
      <c r="C195" s="41"/>
      <c r="D195" s="218" t="s">
        <v>155</v>
      </c>
      <c r="E195" s="41"/>
      <c r="F195" s="219" t="s">
        <v>266</v>
      </c>
      <c r="G195" s="41"/>
      <c r="H195" s="41"/>
      <c r="I195" s="220"/>
      <c r="J195" s="41"/>
      <c r="K195" s="41"/>
      <c r="L195" s="45"/>
      <c r="M195" s="221"/>
      <c r="N195" s="222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155</v>
      </c>
      <c r="AU195" s="18" t="s">
        <v>81</v>
      </c>
    </row>
    <row r="196" spans="1:51" s="13" customFormat="1" ht="12">
      <c r="A196" s="13"/>
      <c r="B196" s="223"/>
      <c r="C196" s="224"/>
      <c r="D196" s="225" t="s">
        <v>157</v>
      </c>
      <c r="E196" s="226" t="s">
        <v>19</v>
      </c>
      <c r="F196" s="227" t="s">
        <v>267</v>
      </c>
      <c r="G196" s="224"/>
      <c r="H196" s="228">
        <v>3.6</v>
      </c>
      <c r="I196" s="229"/>
      <c r="J196" s="224"/>
      <c r="K196" s="224"/>
      <c r="L196" s="230"/>
      <c r="M196" s="231"/>
      <c r="N196" s="232"/>
      <c r="O196" s="232"/>
      <c r="P196" s="232"/>
      <c r="Q196" s="232"/>
      <c r="R196" s="232"/>
      <c r="S196" s="232"/>
      <c r="T196" s="23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4" t="s">
        <v>157</v>
      </c>
      <c r="AU196" s="234" t="s">
        <v>81</v>
      </c>
      <c r="AV196" s="13" t="s">
        <v>81</v>
      </c>
      <c r="AW196" s="13" t="s">
        <v>33</v>
      </c>
      <c r="AX196" s="13" t="s">
        <v>71</v>
      </c>
      <c r="AY196" s="234" t="s">
        <v>147</v>
      </c>
    </row>
    <row r="197" spans="1:51" s="14" customFormat="1" ht="12">
      <c r="A197" s="14"/>
      <c r="B197" s="235"/>
      <c r="C197" s="236"/>
      <c r="D197" s="225" t="s">
        <v>157</v>
      </c>
      <c r="E197" s="237" t="s">
        <v>19</v>
      </c>
      <c r="F197" s="238" t="s">
        <v>159</v>
      </c>
      <c r="G197" s="236"/>
      <c r="H197" s="239">
        <v>3.6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5" t="s">
        <v>157</v>
      </c>
      <c r="AU197" s="245" t="s">
        <v>81</v>
      </c>
      <c r="AV197" s="14" t="s">
        <v>154</v>
      </c>
      <c r="AW197" s="14" t="s">
        <v>33</v>
      </c>
      <c r="AX197" s="14" t="s">
        <v>79</v>
      </c>
      <c r="AY197" s="245" t="s">
        <v>147</v>
      </c>
    </row>
    <row r="198" spans="1:65" s="2" customFormat="1" ht="33" customHeight="1">
      <c r="A198" s="39"/>
      <c r="B198" s="40"/>
      <c r="C198" s="205" t="s">
        <v>209</v>
      </c>
      <c r="D198" s="205" t="s">
        <v>149</v>
      </c>
      <c r="E198" s="206" t="s">
        <v>268</v>
      </c>
      <c r="F198" s="207" t="s">
        <v>269</v>
      </c>
      <c r="G198" s="208" t="s">
        <v>190</v>
      </c>
      <c r="H198" s="209">
        <v>0.31</v>
      </c>
      <c r="I198" s="210"/>
      <c r="J198" s="211">
        <f>ROUND(I198*H198,2)</f>
        <v>0</v>
      </c>
      <c r="K198" s="207" t="s">
        <v>153</v>
      </c>
      <c r="L198" s="45"/>
      <c r="M198" s="212" t="s">
        <v>19</v>
      </c>
      <c r="N198" s="213" t="s">
        <v>42</v>
      </c>
      <c r="O198" s="85"/>
      <c r="P198" s="214">
        <f>O198*H198</f>
        <v>0</v>
      </c>
      <c r="Q198" s="214">
        <v>1.05940312</v>
      </c>
      <c r="R198" s="214">
        <f>Q198*H198</f>
        <v>0.3284149672</v>
      </c>
      <c r="S198" s="214">
        <v>0</v>
      </c>
      <c r="T198" s="21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6" t="s">
        <v>154</v>
      </c>
      <c r="AT198" s="216" t="s">
        <v>149</v>
      </c>
      <c r="AU198" s="216" t="s">
        <v>81</v>
      </c>
      <c r="AY198" s="18" t="s">
        <v>147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8" t="s">
        <v>79</v>
      </c>
      <c r="BK198" s="217">
        <f>ROUND(I198*H198,2)</f>
        <v>0</v>
      </c>
      <c r="BL198" s="18" t="s">
        <v>154</v>
      </c>
      <c r="BM198" s="216" t="s">
        <v>270</v>
      </c>
    </row>
    <row r="199" spans="1:47" s="2" customFormat="1" ht="12">
      <c r="A199" s="39"/>
      <c r="B199" s="40"/>
      <c r="C199" s="41"/>
      <c r="D199" s="218" t="s">
        <v>155</v>
      </c>
      <c r="E199" s="41"/>
      <c r="F199" s="219" t="s">
        <v>271</v>
      </c>
      <c r="G199" s="41"/>
      <c r="H199" s="41"/>
      <c r="I199" s="220"/>
      <c r="J199" s="41"/>
      <c r="K199" s="41"/>
      <c r="L199" s="45"/>
      <c r="M199" s="221"/>
      <c r="N199" s="222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155</v>
      </c>
      <c r="AU199" s="18" t="s">
        <v>81</v>
      </c>
    </row>
    <row r="200" spans="1:51" s="13" customFormat="1" ht="12">
      <c r="A200" s="13"/>
      <c r="B200" s="223"/>
      <c r="C200" s="224"/>
      <c r="D200" s="225" t="s">
        <v>157</v>
      </c>
      <c r="E200" s="226" t="s">
        <v>19</v>
      </c>
      <c r="F200" s="227" t="s">
        <v>272</v>
      </c>
      <c r="G200" s="224"/>
      <c r="H200" s="228">
        <v>0.012</v>
      </c>
      <c r="I200" s="229"/>
      <c r="J200" s="224"/>
      <c r="K200" s="224"/>
      <c r="L200" s="230"/>
      <c r="M200" s="231"/>
      <c r="N200" s="232"/>
      <c r="O200" s="232"/>
      <c r="P200" s="232"/>
      <c r="Q200" s="232"/>
      <c r="R200" s="232"/>
      <c r="S200" s="232"/>
      <c r="T200" s="23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4" t="s">
        <v>157</v>
      </c>
      <c r="AU200" s="234" t="s">
        <v>81</v>
      </c>
      <c r="AV200" s="13" t="s">
        <v>81</v>
      </c>
      <c r="AW200" s="13" t="s">
        <v>33</v>
      </c>
      <c r="AX200" s="13" t="s">
        <v>71</v>
      </c>
      <c r="AY200" s="234" t="s">
        <v>147</v>
      </c>
    </row>
    <row r="201" spans="1:51" s="13" customFormat="1" ht="12">
      <c r="A201" s="13"/>
      <c r="B201" s="223"/>
      <c r="C201" s="224"/>
      <c r="D201" s="225" t="s">
        <v>157</v>
      </c>
      <c r="E201" s="226" t="s">
        <v>19</v>
      </c>
      <c r="F201" s="227" t="s">
        <v>273</v>
      </c>
      <c r="G201" s="224"/>
      <c r="H201" s="228">
        <v>0.053</v>
      </c>
      <c r="I201" s="229"/>
      <c r="J201" s="224"/>
      <c r="K201" s="224"/>
      <c r="L201" s="230"/>
      <c r="M201" s="231"/>
      <c r="N201" s="232"/>
      <c r="O201" s="232"/>
      <c r="P201" s="232"/>
      <c r="Q201" s="232"/>
      <c r="R201" s="232"/>
      <c r="S201" s="232"/>
      <c r="T201" s="23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4" t="s">
        <v>157</v>
      </c>
      <c r="AU201" s="234" t="s">
        <v>81</v>
      </c>
      <c r="AV201" s="13" t="s">
        <v>81</v>
      </c>
      <c r="AW201" s="13" t="s">
        <v>33</v>
      </c>
      <c r="AX201" s="13" t="s">
        <v>71</v>
      </c>
      <c r="AY201" s="234" t="s">
        <v>147</v>
      </c>
    </row>
    <row r="202" spans="1:51" s="13" customFormat="1" ht="12">
      <c r="A202" s="13"/>
      <c r="B202" s="223"/>
      <c r="C202" s="224"/>
      <c r="D202" s="225" t="s">
        <v>157</v>
      </c>
      <c r="E202" s="226" t="s">
        <v>19</v>
      </c>
      <c r="F202" s="227" t="s">
        <v>274</v>
      </c>
      <c r="G202" s="224"/>
      <c r="H202" s="228">
        <v>0.245</v>
      </c>
      <c r="I202" s="229"/>
      <c r="J202" s="224"/>
      <c r="K202" s="224"/>
      <c r="L202" s="230"/>
      <c r="M202" s="231"/>
      <c r="N202" s="232"/>
      <c r="O202" s="232"/>
      <c r="P202" s="232"/>
      <c r="Q202" s="232"/>
      <c r="R202" s="232"/>
      <c r="S202" s="232"/>
      <c r="T202" s="23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4" t="s">
        <v>157</v>
      </c>
      <c r="AU202" s="234" t="s">
        <v>81</v>
      </c>
      <c r="AV202" s="13" t="s">
        <v>81</v>
      </c>
      <c r="AW202" s="13" t="s">
        <v>33</v>
      </c>
      <c r="AX202" s="13" t="s">
        <v>71</v>
      </c>
      <c r="AY202" s="234" t="s">
        <v>147</v>
      </c>
    </row>
    <row r="203" spans="1:51" s="14" customFormat="1" ht="12">
      <c r="A203" s="14"/>
      <c r="B203" s="235"/>
      <c r="C203" s="236"/>
      <c r="D203" s="225" t="s">
        <v>157</v>
      </c>
      <c r="E203" s="237" t="s">
        <v>19</v>
      </c>
      <c r="F203" s="238" t="s">
        <v>159</v>
      </c>
      <c r="G203" s="236"/>
      <c r="H203" s="239">
        <v>0.31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5" t="s">
        <v>157</v>
      </c>
      <c r="AU203" s="245" t="s">
        <v>81</v>
      </c>
      <c r="AV203" s="14" t="s">
        <v>154</v>
      </c>
      <c r="AW203" s="14" t="s">
        <v>33</v>
      </c>
      <c r="AX203" s="14" t="s">
        <v>79</v>
      </c>
      <c r="AY203" s="245" t="s">
        <v>147</v>
      </c>
    </row>
    <row r="204" spans="1:63" s="12" customFormat="1" ht="22.8" customHeight="1">
      <c r="A204" s="12"/>
      <c r="B204" s="189"/>
      <c r="C204" s="190"/>
      <c r="D204" s="191" t="s">
        <v>70</v>
      </c>
      <c r="E204" s="203" t="s">
        <v>167</v>
      </c>
      <c r="F204" s="203" t="s">
        <v>275</v>
      </c>
      <c r="G204" s="190"/>
      <c r="H204" s="190"/>
      <c r="I204" s="193"/>
      <c r="J204" s="204">
        <f>BK204</f>
        <v>0</v>
      </c>
      <c r="K204" s="190"/>
      <c r="L204" s="195"/>
      <c r="M204" s="196"/>
      <c r="N204" s="197"/>
      <c r="O204" s="197"/>
      <c r="P204" s="198">
        <f>SUM(P205:P306)</f>
        <v>0</v>
      </c>
      <c r="Q204" s="197"/>
      <c r="R204" s="198">
        <f>SUM(R205:R306)</f>
        <v>131.07613592006402</v>
      </c>
      <c r="S204" s="197"/>
      <c r="T204" s="199">
        <f>SUM(T205:T306)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0" t="s">
        <v>79</v>
      </c>
      <c r="AT204" s="201" t="s">
        <v>70</v>
      </c>
      <c r="AU204" s="201" t="s">
        <v>79</v>
      </c>
      <c r="AY204" s="200" t="s">
        <v>147</v>
      </c>
      <c r="BK204" s="202">
        <f>SUM(BK205:BK306)</f>
        <v>0</v>
      </c>
    </row>
    <row r="205" spans="1:65" s="2" customFormat="1" ht="24.15" customHeight="1">
      <c r="A205" s="39"/>
      <c r="B205" s="40"/>
      <c r="C205" s="205" t="s">
        <v>7</v>
      </c>
      <c r="D205" s="205" t="s">
        <v>149</v>
      </c>
      <c r="E205" s="206" t="s">
        <v>276</v>
      </c>
      <c r="F205" s="207" t="s">
        <v>277</v>
      </c>
      <c r="G205" s="208" t="s">
        <v>162</v>
      </c>
      <c r="H205" s="209">
        <v>0.506</v>
      </c>
      <c r="I205" s="210"/>
      <c r="J205" s="211">
        <f>ROUND(I205*H205,2)</f>
        <v>0</v>
      </c>
      <c r="K205" s="207" t="s">
        <v>153</v>
      </c>
      <c r="L205" s="45"/>
      <c r="M205" s="212" t="s">
        <v>19</v>
      </c>
      <c r="N205" s="213" t="s">
        <v>42</v>
      </c>
      <c r="O205" s="85"/>
      <c r="P205" s="214">
        <f>O205*H205</f>
        <v>0</v>
      </c>
      <c r="Q205" s="214">
        <v>1.8775</v>
      </c>
      <c r="R205" s="214">
        <f>Q205*H205</f>
        <v>0.9500149999999999</v>
      </c>
      <c r="S205" s="214">
        <v>0</v>
      </c>
      <c r="T205" s="215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6" t="s">
        <v>154</v>
      </c>
      <c r="AT205" s="216" t="s">
        <v>149</v>
      </c>
      <c r="AU205" s="216" t="s">
        <v>81</v>
      </c>
      <c r="AY205" s="18" t="s">
        <v>147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8" t="s">
        <v>79</v>
      </c>
      <c r="BK205" s="217">
        <f>ROUND(I205*H205,2)</f>
        <v>0</v>
      </c>
      <c r="BL205" s="18" t="s">
        <v>154</v>
      </c>
      <c r="BM205" s="216" t="s">
        <v>278</v>
      </c>
    </row>
    <row r="206" spans="1:47" s="2" customFormat="1" ht="12">
      <c r="A206" s="39"/>
      <c r="B206" s="40"/>
      <c r="C206" s="41"/>
      <c r="D206" s="218" t="s">
        <v>155</v>
      </c>
      <c r="E206" s="41"/>
      <c r="F206" s="219" t="s">
        <v>279</v>
      </c>
      <c r="G206" s="41"/>
      <c r="H206" s="41"/>
      <c r="I206" s="220"/>
      <c r="J206" s="41"/>
      <c r="K206" s="41"/>
      <c r="L206" s="45"/>
      <c r="M206" s="221"/>
      <c r="N206" s="222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155</v>
      </c>
      <c r="AU206" s="18" t="s">
        <v>81</v>
      </c>
    </row>
    <row r="207" spans="1:51" s="13" customFormat="1" ht="12">
      <c r="A207" s="13"/>
      <c r="B207" s="223"/>
      <c r="C207" s="224"/>
      <c r="D207" s="225" t="s">
        <v>157</v>
      </c>
      <c r="E207" s="226" t="s">
        <v>19</v>
      </c>
      <c r="F207" s="227" t="s">
        <v>280</v>
      </c>
      <c r="G207" s="224"/>
      <c r="H207" s="228">
        <v>0.506</v>
      </c>
      <c r="I207" s="229"/>
      <c r="J207" s="224"/>
      <c r="K207" s="224"/>
      <c r="L207" s="230"/>
      <c r="M207" s="231"/>
      <c r="N207" s="232"/>
      <c r="O207" s="232"/>
      <c r="P207" s="232"/>
      <c r="Q207" s="232"/>
      <c r="R207" s="232"/>
      <c r="S207" s="232"/>
      <c r="T207" s="23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4" t="s">
        <v>157</v>
      </c>
      <c r="AU207" s="234" t="s">
        <v>81</v>
      </c>
      <c r="AV207" s="13" t="s">
        <v>81</v>
      </c>
      <c r="AW207" s="13" t="s">
        <v>33</v>
      </c>
      <c r="AX207" s="13" t="s">
        <v>71</v>
      </c>
      <c r="AY207" s="234" t="s">
        <v>147</v>
      </c>
    </row>
    <row r="208" spans="1:51" s="14" customFormat="1" ht="12">
      <c r="A208" s="14"/>
      <c r="B208" s="235"/>
      <c r="C208" s="236"/>
      <c r="D208" s="225" t="s">
        <v>157</v>
      </c>
      <c r="E208" s="237" t="s">
        <v>19</v>
      </c>
      <c r="F208" s="238" t="s">
        <v>159</v>
      </c>
      <c r="G208" s="236"/>
      <c r="H208" s="239">
        <v>0.506</v>
      </c>
      <c r="I208" s="240"/>
      <c r="J208" s="236"/>
      <c r="K208" s="236"/>
      <c r="L208" s="241"/>
      <c r="M208" s="242"/>
      <c r="N208" s="243"/>
      <c r="O208" s="243"/>
      <c r="P208" s="243"/>
      <c r="Q208" s="243"/>
      <c r="R208" s="243"/>
      <c r="S208" s="243"/>
      <c r="T208" s="24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5" t="s">
        <v>157</v>
      </c>
      <c r="AU208" s="245" t="s">
        <v>81</v>
      </c>
      <c r="AV208" s="14" t="s">
        <v>154</v>
      </c>
      <c r="AW208" s="14" t="s">
        <v>33</v>
      </c>
      <c r="AX208" s="14" t="s">
        <v>79</v>
      </c>
      <c r="AY208" s="245" t="s">
        <v>147</v>
      </c>
    </row>
    <row r="209" spans="1:65" s="2" customFormat="1" ht="24.15" customHeight="1">
      <c r="A209" s="39"/>
      <c r="B209" s="40"/>
      <c r="C209" s="205" t="s">
        <v>216</v>
      </c>
      <c r="D209" s="205" t="s">
        <v>149</v>
      </c>
      <c r="E209" s="206" t="s">
        <v>281</v>
      </c>
      <c r="F209" s="207" t="s">
        <v>282</v>
      </c>
      <c r="G209" s="208" t="s">
        <v>162</v>
      </c>
      <c r="H209" s="209">
        <v>0.523</v>
      </c>
      <c r="I209" s="210"/>
      <c r="J209" s="211">
        <f>ROUND(I209*H209,2)</f>
        <v>0</v>
      </c>
      <c r="K209" s="207" t="s">
        <v>153</v>
      </c>
      <c r="L209" s="45"/>
      <c r="M209" s="212" t="s">
        <v>19</v>
      </c>
      <c r="N209" s="213" t="s">
        <v>42</v>
      </c>
      <c r="O209" s="85"/>
      <c r="P209" s="214">
        <f>O209*H209</f>
        <v>0</v>
      </c>
      <c r="Q209" s="214">
        <v>1.8775</v>
      </c>
      <c r="R209" s="214">
        <f>Q209*H209</f>
        <v>0.9819325</v>
      </c>
      <c r="S209" s="214">
        <v>0</v>
      </c>
      <c r="T209" s="21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6" t="s">
        <v>154</v>
      </c>
      <c r="AT209" s="216" t="s">
        <v>149</v>
      </c>
      <c r="AU209" s="216" t="s">
        <v>81</v>
      </c>
      <c r="AY209" s="18" t="s">
        <v>147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79</v>
      </c>
      <c r="BK209" s="217">
        <f>ROUND(I209*H209,2)</f>
        <v>0</v>
      </c>
      <c r="BL209" s="18" t="s">
        <v>154</v>
      </c>
      <c r="BM209" s="216" t="s">
        <v>283</v>
      </c>
    </row>
    <row r="210" spans="1:47" s="2" customFormat="1" ht="12">
      <c r="A210" s="39"/>
      <c r="B210" s="40"/>
      <c r="C210" s="41"/>
      <c r="D210" s="218" t="s">
        <v>155</v>
      </c>
      <c r="E210" s="41"/>
      <c r="F210" s="219" t="s">
        <v>284</v>
      </c>
      <c r="G210" s="41"/>
      <c r="H210" s="41"/>
      <c r="I210" s="220"/>
      <c r="J210" s="41"/>
      <c r="K210" s="41"/>
      <c r="L210" s="45"/>
      <c r="M210" s="221"/>
      <c r="N210" s="222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155</v>
      </c>
      <c r="AU210" s="18" t="s">
        <v>81</v>
      </c>
    </row>
    <row r="211" spans="1:51" s="13" customFormat="1" ht="12">
      <c r="A211" s="13"/>
      <c r="B211" s="223"/>
      <c r="C211" s="224"/>
      <c r="D211" s="225" t="s">
        <v>157</v>
      </c>
      <c r="E211" s="226" t="s">
        <v>19</v>
      </c>
      <c r="F211" s="227" t="s">
        <v>285</v>
      </c>
      <c r="G211" s="224"/>
      <c r="H211" s="228">
        <v>0.523</v>
      </c>
      <c r="I211" s="229"/>
      <c r="J211" s="224"/>
      <c r="K211" s="224"/>
      <c r="L211" s="230"/>
      <c r="M211" s="231"/>
      <c r="N211" s="232"/>
      <c r="O211" s="232"/>
      <c r="P211" s="232"/>
      <c r="Q211" s="232"/>
      <c r="R211" s="232"/>
      <c r="S211" s="232"/>
      <c r="T211" s="23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4" t="s">
        <v>157</v>
      </c>
      <c r="AU211" s="234" t="s">
        <v>81</v>
      </c>
      <c r="AV211" s="13" t="s">
        <v>81</v>
      </c>
      <c r="AW211" s="13" t="s">
        <v>33</v>
      </c>
      <c r="AX211" s="13" t="s">
        <v>71</v>
      </c>
      <c r="AY211" s="234" t="s">
        <v>147</v>
      </c>
    </row>
    <row r="212" spans="1:51" s="14" customFormat="1" ht="12">
      <c r="A212" s="14"/>
      <c r="B212" s="235"/>
      <c r="C212" s="236"/>
      <c r="D212" s="225" t="s">
        <v>157</v>
      </c>
      <c r="E212" s="237" t="s">
        <v>19</v>
      </c>
      <c r="F212" s="238" t="s">
        <v>159</v>
      </c>
      <c r="G212" s="236"/>
      <c r="H212" s="239">
        <v>0.523</v>
      </c>
      <c r="I212" s="240"/>
      <c r="J212" s="236"/>
      <c r="K212" s="236"/>
      <c r="L212" s="241"/>
      <c r="M212" s="242"/>
      <c r="N212" s="243"/>
      <c r="O212" s="243"/>
      <c r="P212" s="243"/>
      <c r="Q212" s="243"/>
      <c r="R212" s="243"/>
      <c r="S212" s="243"/>
      <c r="T212" s="24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5" t="s">
        <v>157</v>
      </c>
      <c r="AU212" s="245" t="s">
        <v>81</v>
      </c>
      <c r="AV212" s="14" t="s">
        <v>154</v>
      </c>
      <c r="AW212" s="14" t="s">
        <v>33</v>
      </c>
      <c r="AX212" s="14" t="s">
        <v>79</v>
      </c>
      <c r="AY212" s="245" t="s">
        <v>147</v>
      </c>
    </row>
    <row r="213" spans="1:65" s="2" customFormat="1" ht="24.15" customHeight="1">
      <c r="A213" s="39"/>
      <c r="B213" s="40"/>
      <c r="C213" s="205" t="s">
        <v>286</v>
      </c>
      <c r="D213" s="205" t="s">
        <v>149</v>
      </c>
      <c r="E213" s="206" t="s">
        <v>287</v>
      </c>
      <c r="F213" s="207" t="s">
        <v>288</v>
      </c>
      <c r="G213" s="208" t="s">
        <v>152</v>
      </c>
      <c r="H213" s="209">
        <v>4.254</v>
      </c>
      <c r="I213" s="210"/>
      <c r="J213" s="211">
        <f>ROUND(I213*H213,2)</f>
        <v>0</v>
      </c>
      <c r="K213" s="207" t="s">
        <v>153</v>
      </c>
      <c r="L213" s="45"/>
      <c r="M213" s="212" t="s">
        <v>19</v>
      </c>
      <c r="N213" s="213" t="s">
        <v>42</v>
      </c>
      <c r="O213" s="85"/>
      <c r="P213" s="214">
        <f>O213*H213</f>
        <v>0</v>
      </c>
      <c r="Q213" s="214">
        <v>0.1853944</v>
      </c>
      <c r="R213" s="214">
        <f>Q213*H213</f>
        <v>0.7886677775999998</v>
      </c>
      <c r="S213" s="214">
        <v>0</v>
      </c>
      <c r="T213" s="21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6" t="s">
        <v>154</v>
      </c>
      <c r="AT213" s="216" t="s">
        <v>149</v>
      </c>
      <c r="AU213" s="216" t="s">
        <v>81</v>
      </c>
      <c r="AY213" s="18" t="s">
        <v>147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79</v>
      </c>
      <c r="BK213" s="217">
        <f>ROUND(I213*H213,2)</f>
        <v>0</v>
      </c>
      <c r="BL213" s="18" t="s">
        <v>154</v>
      </c>
      <c r="BM213" s="216" t="s">
        <v>289</v>
      </c>
    </row>
    <row r="214" spans="1:47" s="2" customFormat="1" ht="12">
      <c r="A214" s="39"/>
      <c r="B214" s="40"/>
      <c r="C214" s="41"/>
      <c r="D214" s="218" t="s">
        <v>155</v>
      </c>
      <c r="E214" s="41"/>
      <c r="F214" s="219" t="s">
        <v>290</v>
      </c>
      <c r="G214" s="41"/>
      <c r="H214" s="41"/>
      <c r="I214" s="220"/>
      <c r="J214" s="41"/>
      <c r="K214" s="41"/>
      <c r="L214" s="45"/>
      <c r="M214" s="221"/>
      <c r="N214" s="222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155</v>
      </c>
      <c r="AU214" s="18" t="s">
        <v>81</v>
      </c>
    </row>
    <row r="215" spans="1:51" s="13" customFormat="1" ht="12">
      <c r="A215" s="13"/>
      <c r="B215" s="223"/>
      <c r="C215" s="224"/>
      <c r="D215" s="225" t="s">
        <v>157</v>
      </c>
      <c r="E215" s="226" t="s">
        <v>19</v>
      </c>
      <c r="F215" s="227" t="s">
        <v>291</v>
      </c>
      <c r="G215" s="224"/>
      <c r="H215" s="228">
        <v>4.254</v>
      </c>
      <c r="I215" s="229"/>
      <c r="J215" s="224"/>
      <c r="K215" s="224"/>
      <c r="L215" s="230"/>
      <c r="M215" s="231"/>
      <c r="N215" s="232"/>
      <c r="O215" s="232"/>
      <c r="P215" s="232"/>
      <c r="Q215" s="232"/>
      <c r="R215" s="232"/>
      <c r="S215" s="232"/>
      <c r="T215" s="23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4" t="s">
        <v>157</v>
      </c>
      <c r="AU215" s="234" t="s">
        <v>81</v>
      </c>
      <c r="AV215" s="13" t="s">
        <v>81</v>
      </c>
      <c r="AW215" s="13" t="s">
        <v>33</v>
      </c>
      <c r="AX215" s="13" t="s">
        <v>71</v>
      </c>
      <c r="AY215" s="234" t="s">
        <v>147</v>
      </c>
    </row>
    <row r="216" spans="1:51" s="14" customFormat="1" ht="12">
      <c r="A216" s="14"/>
      <c r="B216" s="235"/>
      <c r="C216" s="236"/>
      <c r="D216" s="225" t="s">
        <v>157</v>
      </c>
      <c r="E216" s="237" t="s">
        <v>19</v>
      </c>
      <c r="F216" s="238" t="s">
        <v>159</v>
      </c>
      <c r="G216" s="236"/>
      <c r="H216" s="239">
        <v>4.254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5" t="s">
        <v>157</v>
      </c>
      <c r="AU216" s="245" t="s">
        <v>81</v>
      </c>
      <c r="AV216" s="14" t="s">
        <v>154</v>
      </c>
      <c r="AW216" s="14" t="s">
        <v>33</v>
      </c>
      <c r="AX216" s="14" t="s">
        <v>79</v>
      </c>
      <c r="AY216" s="245" t="s">
        <v>147</v>
      </c>
    </row>
    <row r="217" spans="1:65" s="2" customFormat="1" ht="24.15" customHeight="1">
      <c r="A217" s="39"/>
      <c r="B217" s="40"/>
      <c r="C217" s="205" t="s">
        <v>223</v>
      </c>
      <c r="D217" s="205" t="s">
        <v>149</v>
      </c>
      <c r="E217" s="206" t="s">
        <v>292</v>
      </c>
      <c r="F217" s="207" t="s">
        <v>293</v>
      </c>
      <c r="G217" s="208" t="s">
        <v>152</v>
      </c>
      <c r="H217" s="209">
        <v>1.854</v>
      </c>
      <c r="I217" s="210"/>
      <c r="J217" s="211">
        <f>ROUND(I217*H217,2)</f>
        <v>0</v>
      </c>
      <c r="K217" s="207" t="s">
        <v>153</v>
      </c>
      <c r="L217" s="45"/>
      <c r="M217" s="212" t="s">
        <v>19</v>
      </c>
      <c r="N217" s="213" t="s">
        <v>42</v>
      </c>
      <c r="O217" s="85"/>
      <c r="P217" s="214">
        <f>O217*H217</f>
        <v>0</v>
      </c>
      <c r="Q217" s="214">
        <v>0.1875</v>
      </c>
      <c r="R217" s="214">
        <f>Q217*H217</f>
        <v>0.347625</v>
      </c>
      <c r="S217" s="214">
        <v>0</v>
      </c>
      <c r="T217" s="21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154</v>
      </c>
      <c r="AT217" s="216" t="s">
        <v>149</v>
      </c>
      <c r="AU217" s="216" t="s">
        <v>81</v>
      </c>
      <c r="AY217" s="18" t="s">
        <v>147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79</v>
      </c>
      <c r="BK217" s="217">
        <f>ROUND(I217*H217,2)</f>
        <v>0</v>
      </c>
      <c r="BL217" s="18" t="s">
        <v>154</v>
      </c>
      <c r="BM217" s="216" t="s">
        <v>294</v>
      </c>
    </row>
    <row r="218" spans="1:47" s="2" customFormat="1" ht="12">
      <c r="A218" s="39"/>
      <c r="B218" s="40"/>
      <c r="C218" s="41"/>
      <c r="D218" s="218" t="s">
        <v>155</v>
      </c>
      <c r="E218" s="41"/>
      <c r="F218" s="219" t="s">
        <v>295</v>
      </c>
      <c r="G218" s="41"/>
      <c r="H218" s="41"/>
      <c r="I218" s="220"/>
      <c r="J218" s="41"/>
      <c r="K218" s="41"/>
      <c r="L218" s="45"/>
      <c r="M218" s="221"/>
      <c r="N218" s="222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155</v>
      </c>
      <c r="AU218" s="18" t="s">
        <v>81</v>
      </c>
    </row>
    <row r="219" spans="1:51" s="13" customFormat="1" ht="12">
      <c r="A219" s="13"/>
      <c r="B219" s="223"/>
      <c r="C219" s="224"/>
      <c r="D219" s="225" t="s">
        <v>157</v>
      </c>
      <c r="E219" s="226" t="s">
        <v>19</v>
      </c>
      <c r="F219" s="227" t="s">
        <v>296</v>
      </c>
      <c r="G219" s="224"/>
      <c r="H219" s="228">
        <v>1.854</v>
      </c>
      <c r="I219" s="229"/>
      <c r="J219" s="224"/>
      <c r="K219" s="224"/>
      <c r="L219" s="230"/>
      <c r="M219" s="231"/>
      <c r="N219" s="232"/>
      <c r="O219" s="232"/>
      <c r="P219" s="232"/>
      <c r="Q219" s="232"/>
      <c r="R219" s="232"/>
      <c r="S219" s="232"/>
      <c r="T219" s="23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4" t="s">
        <v>157</v>
      </c>
      <c r="AU219" s="234" t="s">
        <v>81</v>
      </c>
      <c r="AV219" s="13" t="s">
        <v>81</v>
      </c>
      <c r="AW219" s="13" t="s">
        <v>33</v>
      </c>
      <c r="AX219" s="13" t="s">
        <v>71</v>
      </c>
      <c r="AY219" s="234" t="s">
        <v>147</v>
      </c>
    </row>
    <row r="220" spans="1:51" s="14" customFormat="1" ht="12">
      <c r="A220" s="14"/>
      <c r="B220" s="235"/>
      <c r="C220" s="236"/>
      <c r="D220" s="225" t="s">
        <v>157</v>
      </c>
      <c r="E220" s="237" t="s">
        <v>19</v>
      </c>
      <c r="F220" s="238" t="s">
        <v>159</v>
      </c>
      <c r="G220" s="236"/>
      <c r="H220" s="239">
        <v>1.854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5" t="s">
        <v>157</v>
      </c>
      <c r="AU220" s="245" t="s">
        <v>81</v>
      </c>
      <c r="AV220" s="14" t="s">
        <v>154</v>
      </c>
      <c r="AW220" s="14" t="s">
        <v>33</v>
      </c>
      <c r="AX220" s="14" t="s">
        <v>79</v>
      </c>
      <c r="AY220" s="245" t="s">
        <v>147</v>
      </c>
    </row>
    <row r="221" spans="1:65" s="2" customFormat="1" ht="24.15" customHeight="1">
      <c r="A221" s="39"/>
      <c r="B221" s="40"/>
      <c r="C221" s="205" t="s">
        <v>297</v>
      </c>
      <c r="D221" s="205" t="s">
        <v>149</v>
      </c>
      <c r="E221" s="206" t="s">
        <v>298</v>
      </c>
      <c r="F221" s="207" t="s">
        <v>299</v>
      </c>
      <c r="G221" s="208" t="s">
        <v>152</v>
      </c>
      <c r="H221" s="209">
        <v>5.345</v>
      </c>
      <c r="I221" s="210"/>
      <c r="J221" s="211">
        <f>ROUND(I221*H221,2)</f>
        <v>0</v>
      </c>
      <c r="K221" s="207" t="s">
        <v>153</v>
      </c>
      <c r="L221" s="45"/>
      <c r="M221" s="212" t="s">
        <v>19</v>
      </c>
      <c r="N221" s="213" t="s">
        <v>42</v>
      </c>
      <c r="O221" s="85"/>
      <c r="P221" s="214">
        <f>O221*H221</f>
        <v>0</v>
      </c>
      <c r="Q221" s="214">
        <v>0.182057</v>
      </c>
      <c r="R221" s="214">
        <f>Q221*H221</f>
        <v>0.973094665</v>
      </c>
      <c r="S221" s="214">
        <v>0</v>
      </c>
      <c r="T221" s="21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6" t="s">
        <v>154</v>
      </c>
      <c r="AT221" s="216" t="s">
        <v>149</v>
      </c>
      <c r="AU221" s="216" t="s">
        <v>81</v>
      </c>
      <c r="AY221" s="18" t="s">
        <v>147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8" t="s">
        <v>79</v>
      </c>
      <c r="BK221" s="217">
        <f>ROUND(I221*H221,2)</f>
        <v>0</v>
      </c>
      <c r="BL221" s="18" t="s">
        <v>154</v>
      </c>
      <c r="BM221" s="216" t="s">
        <v>300</v>
      </c>
    </row>
    <row r="222" spans="1:47" s="2" customFormat="1" ht="12">
      <c r="A222" s="39"/>
      <c r="B222" s="40"/>
      <c r="C222" s="41"/>
      <c r="D222" s="218" t="s">
        <v>155</v>
      </c>
      <c r="E222" s="41"/>
      <c r="F222" s="219" t="s">
        <v>301</v>
      </c>
      <c r="G222" s="41"/>
      <c r="H222" s="41"/>
      <c r="I222" s="220"/>
      <c r="J222" s="41"/>
      <c r="K222" s="41"/>
      <c r="L222" s="45"/>
      <c r="M222" s="221"/>
      <c r="N222" s="222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155</v>
      </c>
      <c r="AU222" s="18" t="s">
        <v>81</v>
      </c>
    </row>
    <row r="223" spans="1:51" s="13" customFormat="1" ht="12">
      <c r="A223" s="13"/>
      <c r="B223" s="223"/>
      <c r="C223" s="224"/>
      <c r="D223" s="225" t="s">
        <v>157</v>
      </c>
      <c r="E223" s="226" t="s">
        <v>19</v>
      </c>
      <c r="F223" s="227" t="s">
        <v>302</v>
      </c>
      <c r="G223" s="224"/>
      <c r="H223" s="228">
        <v>5.345</v>
      </c>
      <c r="I223" s="229"/>
      <c r="J223" s="224"/>
      <c r="K223" s="224"/>
      <c r="L223" s="230"/>
      <c r="M223" s="231"/>
      <c r="N223" s="232"/>
      <c r="O223" s="232"/>
      <c r="P223" s="232"/>
      <c r="Q223" s="232"/>
      <c r="R223" s="232"/>
      <c r="S223" s="232"/>
      <c r="T223" s="23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4" t="s">
        <v>157</v>
      </c>
      <c r="AU223" s="234" t="s">
        <v>81</v>
      </c>
      <c r="AV223" s="13" t="s">
        <v>81</v>
      </c>
      <c r="AW223" s="13" t="s">
        <v>33</v>
      </c>
      <c r="AX223" s="13" t="s">
        <v>71</v>
      </c>
      <c r="AY223" s="234" t="s">
        <v>147</v>
      </c>
    </row>
    <row r="224" spans="1:51" s="14" customFormat="1" ht="12">
      <c r="A224" s="14"/>
      <c r="B224" s="235"/>
      <c r="C224" s="236"/>
      <c r="D224" s="225" t="s">
        <v>157</v>
      </c>
      <c r="E224" s="237" t="s">
        <v>19</v>
      </c>
      <c r="F224" s="238" t="s">
        <v>159</v>
      </c>
      <c r="G224" s="236"/>
      <c r="H224" s="239">
        <v>5.345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5" t="s">
        <v>157</v>
      </c>
      <c r="AU224" s="245" t="s">
        <v>81</v>
      </c>
      <c r="AV224" s="14" t="s">
        <v>154</v>
      </c>
      <c r="AW224" s="14" t="s">
        <v>33</v>
      </c>
      <c r="AX224" s="14" t="s">
        <v>79</v>
      </c>
      <c r="AY224" s="245" t="s">
        <v>147</v>
      </c>
    </row>
    <row r="225" spans="1:65" s="2" customFormat="1" ht="24.15" customHeight="1">
      <c r="A225" s="39"/>
      <c r="B225" s="40"/>
      <c r="C225" s="205" t="s">
        <v>232</v>
      </c>
      <c r="D225" s="205" t="s">
        <v>149</v>
      </c>
      <c r="E225" s="206" t="s">
        <v>303</v>
      </c>
      <c r="F225" s="207" t="s">
        <v>304</v>
      </c>
      <c r="G225" s="208" t="s">
        <v>152</v>
      </c>
      <c r="H225" s="209">
        <v>77.276</v>
      </c>
      <c r="I225" s="210"/>
      <c r="J225" s="211">
        <f>ROUND(I225*H225,2)</f>
        <v>0</v>
      </c>
      <c r="K225" s="207" t="s">
        <v>153</v>
      </c>
      <c r="L225" s="45"/>
      <c r="M225" s="212" t="s">
        <v>19</v>
      </c>
      <c r="N225" s="213" t="s">
        <v>42</v>
      </c>
      <c r="O225" s="85"/>
      <c r="P225" s="214">
        <f>O225*H225</f>
        <v>0</v>
      </c>
      <c r="Q225" s="214">
        <v>0.269048</v>
      </c>
      <c r="R225" s="214">
        <f>Q225*H225</f>
        <v>20.790953248</v>
      </c>
      <c r="S225" s="214">
        <v>0</v>
      </c>
      <c r="T225" s="215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6" t="s">
        <v>154</v>
      </c>
      <c r="AT225" s="216" t="s">
        <v>149</v>
      </c>
      <c r="AU225" s="216" t="s">
        <v>81</v>
      </c>
      <c r="AY225" s="18" t="s">
        <v>147</v>
      </c>
      <c r="BE225" s="217">
        <f>IF(N225="základní",J225,0)</f>
        <v>0</v>
      </c>
      <c r="BF225" s="217">
        <f>IF(N225="snížená",J225,0)</f>
        <v>0</v>
      </c>
      <c r="BG225" s="217">
        <f>IF(N225="zákl. přenesená",J225,0)</f>
        <v>0</v>
      </c>
      <c r="BH225" s="217">
        <f>IF(N225="sníž. přenesená",J225,0)</f>
        <v>0</v>
      </c>
      <c r="BI225" s="217">
        <f>IF(N225="nulová",J225,0)</f>
        <v>0</v>
      </c>
      <c r="BJ225" s="18" t="s">
        <v>79</v>
      </c>
      <c r="BK225" s="217">
        <f>ROUND(I225*H225,2)</f>
        <v>0</v>
      </c>
      <c r="BL225" s="18" t="s">
        <v>154</v>
      </c>
      <c r="BM225" s="216" t="s">
        <v>305</v>
      </c>
    </row>
    <row r="226" spans="1:47" s="2" customFormat="1" ht="12">
      <c r="A226" s="39"/>
      <c r="B226" s="40"/>
      <c r="C226" s="41"/>
      <c r="D226" s="218" t="s">
        <v>155</v>
      </c>
      <c r="E226" s="41"/>
      <c r="F226" s="219" t="s">
        <v>306</v>
      </c>
      <c r="G226" s="41"/>
      <c r="H226" s="41"/>
      <c r="I226" s="220"/>
      <c r="J226" s="41"/>
      <c r="K226" s="41"/>
      <c r="L226" s="45"/>
      <c r="M226" s="221"/>
      <c r="N226" s="222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155</v>
      </c>
      <c r="AU226" s="18" t="s">
        <v>81</v>
      </c>
    </row>
    <row r="227" spans="1:51" s="13" customFormat="1" ht="12">
      <c r="A227" s="13"/>
      <c r="B227" s="223"/>
      <c r="C227" s="224"/>
      <c r="D227" s="225" t="s">
        <v>157</v>
      </c>
      <c r="E227" s="226" t="s">
        <v>19</v>
      </c>
      <c r="F227" s="227" t="s">
        <v>307</v>
      </c>
      <c r="G227" s="224"/>
      <c r="H227" s="228">
        <v>65.801</v>
      </c>
      <c r="I227" s="229"/>
      <c r="J227" s="224"/>
      <c r="K227" s="224"/>
      <c r="L227" s="230"/>
      <c r="M227" s="231"/>
      <c r="N227" s="232"/>
      <c r="O227" s="232"/>
      <c r="P227" s="232"/>
      <c r="Q227" s="232"/>
      <c r="R227" s="232"/>
      <c r="S227" s="232"/>
      <c r="T227" s="23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4" t="s">
        <v>157</v>
      </c>
      <c r="AU227" s="234" t="s">
        <v>81</v>
      </c>
      <c r="AV227" s="13" t="s">
        <v>81</v>
      </c>
      <c r="AW227" s="13" t="s">
        <v>33</v>
      </c>
      <c r="AX227" s="13" t="s">
        <v>71</v>
      </c>
      <c r="AY227" s="234" t="s">
        <v>147</v>
      </c>
    </row>
    <row r="228" spans="1:51" s="13" customFormat="1" ht="12">
      <c r="A228" s="13"/>
      <c r="B228" s="223"/>
      <c r="C228" s="224"/>
      <c r="D228" s="225" t="s">
        <v>157</v>
      </c>
      <c r="E228" s="226" t="s">
        <v>19</v>
      </c>
      <c r="F228" s="227" t="s">
        <v>308</v>
      </c>
      <c r="G228" s="224"/>
      <c r="H228" s="228">
        <v>11.475</v>
      </c>
      <c r="I228" s="229"/>
      <c r="J228" s="224"/>
      <c r="K228" s="224"/>
      <c r="L228" s="230"/>
      <c r="M228" s="231"/>
      <c r="N228" s="232"/>
      <c r="O228" s="232"/>
      <c r="P228" s="232"/>
      <c r="Q228" s="232"/>
      <c r="R228" s="232"/>
      <c r="S228" s="232"/>
      <c r="T228" s="23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4" t="s">
        <v>157</v>
      </c>
      <c r="AU228" s="234" t="s">
        <v>81</v>
      </c>
      <c r="AV228" s="13" t="s">
        <v>81</v>
      </c>
      <c r="AW228" s="13" t="s">
        <v>33</v>
      </c>
      <c r="AX228" s="13" t="s">
        <v>71</v>
      </c>
      <c r="AY228" s="234" t="s">
        <v>147</v>
      </c>
    </row>
    <row r="229" spans="1:51" s="14" customFormat="1" ht="12">
      <c r="A229" s="14"/>
      <c r="B229" s="235"/>
      <c r="C229" s="236"/>
      <c r="D229" s="225" t="s">
        <v>157</v>
      </c>
      <c r="E229" s="237" t="s">
        <v>19</v>
      </c>
      <c r="F229" s="238" t="s">
        <v>159</v>
      </c>
      <c r="G229" s="236"/>
      <c r="H229" s="239">
        <v>77.276</v>
      </c>
      <c r="I229" s="240"/>
      <c r="J229" s="236"/>
      <c r="K229" s="236"/>
      <c r="L229" s="241"/>
      <c r="M229" s="242"/>
      <c r="N229" s="243"/>
      <c r="O229" s="243"/>
      <c r="P229" s="243"/>
      <c r="Q229" s="243"/>
      <c r="R229" s="243"/>
      <c r="S229" s="243"/>
      <c r="T229" s="24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5" t="s">
        <v>157</v>
      </c>
      <c r="AU229" s="245" t="s">
        <v>81</v>
      </c>
      <c r="AV229" s="14" t="s">
        <v>154</v>
      </c>
      <c r="AW229" s="14" t="s">
        <v>33</v>
      </c>
      <c r="AX229" s="14" t="s">
        <v>79</v>
      </c>
      <c r="AY229" s="245" t="s">
        <v>147</v>
      </c>
    </row>
    <row r="230" spans="1:65" s="2" customFormat="1" ht="21.75" customHeight="1">
      <c r="A230" s="39"/>
      <c r="B230" s="40"/>
      <c r="C230" s="205" t="s">
        <v>309</v>
      </c>
      <c r="D230" s="205" t="s">
        <v>149</v>
      </c>
      <c r="E230" s="206" t="s">
        <v>310</v>
      </c>
      <c r="F230" s="207" t="s">
        <v>311</v>
      </c>
      <c r="G230" s="208" t="s">
        <v>152</v>
      </c>
      <c r="H230" s="209">
        <v>7.8</v>
      </c>
      <c r="I230" s="210"/>
      <c r="J230" s="211">
        <f>ROUND(I230*H230,2)</f>
        <v>0</v>
      </c>
      <c r="K230" s="207" t="s">
        <v>153</v>
      </c>
      <c r="L230" s="45"/>
      <c r="M230" s="212" t="s">
        <v>19</v>
      </c>
      <c r="N230" s="213" t="s">
        <v>42</v>
      </c>
      <c r="O230" s="85"/>
      <c r="P230" s="214">
        <f>O230*H230</f>
        <v>0</v>
      </c>
      <c r="Q230" s="214">
        <v>0.22898</v>
      </c>
      <c r="R230" s="214">
        <f>Q230*H230</f>
        <v>1.786044</v>
      </c>
      <c r="S230" s="214">
        <v>0</v>
      </c>
      <c r="T230" s="215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6" t="s">
        <v>154</v>
      </c>
      <c r="AT230" s="216" t="s">
        <v>149</v>
      </c>
      <c r="AU230" s="216" t="s">
        <v>81</v>
      </c>
      <c r="AY230" s="18" t="s">
        <v>147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8" t="s">
        <v>79</v>
      </c>
      <c r="BK230" s="217">
        <f>ROUND(I230*H230,2)</f>
        <v>0</v>
      </c>
      <c r="BL230" s="18" t="s">
        <v>154</v>
      </c>
      <c r="BM230" s="216" t="s">
        <v>312</v>
      </c>
    </row>
    <row r="231" spans="1:47" s="2" customFormat="1" ht="12">
      <c r="A231" s="39"/>
      <c r="B231" s="40"/>
      <c r="C231" s="41"/>
      <c r="D231" s="218" t="s">
        <v>155</v>
      </c>
      <c r="E231" s="41"/>
      <c r="F231" s="219" t="s">
        <v>313</v>
      </c>
      <c r="G231" s="41"/>
      <c r="H231" s="41"/>
      <c r="I231" s="220"/>
      <c r="J231" s="41"/>
      <c r="K231" s="41"/>
      <c r="L231" s="45"/>
      <c r="M231" s="221"/>
      <c r="N231" s="222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155</v>
      </c>
      <c r="AU231" s="18" t="s">
        <v>81</v>
      </c>
    </row>
    <row r="232" spans="1:51" s="13" customFormat="1" ht="12">
      <c r="A232" s="13"/>
      <c r="B232" s="223"/>
      <c r="C232" s="224"/>
      <c r="D232" s="225" t="s">
        <v>157</v>
      </c>
      <c r="E232" s="226" t="s">
        <v>19</v>
      </c>
      <c r="F232" s="227" t="s">
        <v>314</v>
      </c>
      <c r="G232" s="224"/>
      <c r="H232" s="228">
        <v>7.8</v>
      </c>
      <c r="I232" s="229"/>
      <c r="J232" s="224"/>
      <c r="K232" s="224"/>
      <c r="L232" s="230"/>
      <c r="M232" s="231"/>
      <c r="N232" s="232"/>
      <c r="O232" s="232"/>
      <c r="P232" s="232"/>
      <c r="Q232" s="232"/>
      <c r="R232" s="232"/>
      <c r="S232" s="232"/>
      <c r="T232" s="23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4" t="s">
        <v>157</v>
      </c>
      <c r="AU232" s="234" t="s">
        <v>81</v>
      </c>
      <c r="AV232" s="13" t="s">
        <v>81</v>
      </c>
      <c r="AW232" s="13" t="s">
        <v>33</v>
      </c>
      <c r="AX232" s="13" t="s">
        <v>71</v>
      </c>
      <c r="AY232" s="234" t="s">
        <v>147</v>
      </c>
    </row>
    <row r="233" spans="1:51" s="14" customFormat="1" ht="12">
      <c r="A233" s="14"/>
      <c r="B233" s="235"/>
      <c r="C233" s="236"/>
      <c r="D233" s="225" t="s">
        <v>157</v>
      </c>
      <c r="E233" s="237" t="s">
        <v>19</v>
      </c>
      <c r="F233" s="238" t="s">
        <v>159</v>
      </c>
      <c r="G233" s="236"/>
      <c r="H233" s="239">
        <v>7.8</v>
      </c>
      <c r="I233" s="240"/>
      <c r="J233" s="236"/>
      <c r="K233" s="236"/>
      <c r="L233" s="241"/>
      <c r="M233" s="242"/>
      <c r="N233" s="243"/>
      <c r="O233" s="243"/>
      <c r="P233" s="243"/>
      <c r="Q233" s="243"/>
      <c r="R233" s="243"/>
      <c r="S233" s="243"/>
      <c r="T233" s="24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5" t="s">
        <v>157</v>
      </c>
      <c r="AU233" s="245" t="s">
        <v>81</v>
      </c>
      <c r="AV233" s="14" t="s">
        <v>154</v>
      </c>
      <c r="AW233" s="14" t="s">
        <v>33</v>
      </c>
      <c r="AX233" s="14" t="s">
        <v>79</v>
      </c>
      <c r="AY233" s="245" t="s">
        <v>147</v>
      </c>
    </row>
    <row r="234" spans="1:65" s="2" customFormat="1" ht="24.15" customHeight="1">
      <c r="A234" s="39"/>
      <c r="B234" s="40"/>
      <c r="C234" s="205" t="s">
        <v>236</v>
      </c>
      <c r="D234" s="205" t="s">
        <v>149</v>
      </c>
      <c r="E234" s="206" t="s">
        <v>315</v>
      </c>
      <c r="F234" s="207" t="s">
        <v>316</v>
      </c>
      <c r="G234" s="208" t="s">
        <v>152</v>
      </c>
      <c r="H234" s="209">
        <v>53.242</v>
      </c>
      <c r="I234" s="210"/>
      <c r="J234" s="211">
        <f>ROUND(I234*H234,2)</f>
        <v>0</v>
      </c>
      <c r="K234" s="207" t="s">
        <v>153</v>
      </c>
      <c r="L234" s="45"/>
      <c r="M234" s="212" t="s">
        <v>19</v>
      </c>
      <c r="N234" s="213" t="s">
        <v>42</v>
      </c>
      <c r="O234" s="85"/>
      <c r="P234" s="214">
        <f>O234*H234</f>
        <v>0</v>
      </c>
      <c r="Q234" s="214">
        <v>0.17721</v>
      </c>
      <c r="R234" s="214">
        <f>Q234*H234</f>
        <v>9.43501482</v>
      </c>
      <c r="S234" s="214">
        <v>0</v>
      </c>
      <c r="T234" s="21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154</v>
      </c>
      <c r="AT234" s="216" t="s">
        <v>149</v>
      </c>
      <c r="AU234" s="216" t="s">
        <v>81</v>
      </c>
      <c r="AY234" s="18" t="s">
        <v>147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79</v>
      </c>
      <c r="BK234" s="217">
        <f>ROUND(I234*H234,2)</f>
        <v>0</v>
      </c>
      <c r="BL234" s="18" t="s">
        <v>154</v>
      </c>
      <c r="BM234" s="216" t="s">
        <v>317</v>
      </c>
    </row>
    <row r="235" spans="1:47" s="2" customFormat="1" ht="12">
      <c r="A235" s="39"/>
      <c r="B235" s="40"/>
      <c r="C235" s="41"/>
      <c r="D235" s="218" t="s">
        <v>155</v>
      </c>
      <c r="E235" s="41"/>
      <c r="F235" s="219" t="s">
        <v>318</v>
      </c>
      <c r="G235" s="41"/>
      <c r="H235" s="41"/>
      <c r="I235" s="220"/>
      <c r="J235" s="41"/>
      <c r="K235" s="41"/>
      <c r="L235" s="45"/>
      <c r="M235" s="221"/>
      <c r="N235" s="222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155</v>
      </c>
      <c r="AU235" s="18" t="s">
        <v>81</v>
      </c>
    </row>
    <row r="236" spans="1:51" s="13" customFormat="1" ht="12">
      <c r="A236" s="13"/>
      <c r="B236" s="223"/>
      <c r="C236" s="224"/>
      <c r="D236" s="225" t="s">
        <v>157</v>
      </c>
      <c r="E236" s="226" t="s">
        <v>19</v>
      </c>
      <c r="F236" s="227" t="s">
        <v>319</v>
      </c>
      <c r="G236" s="224"/>
      <c r="H236" s="228">
        <v>53.242</v>
      </c>
      <c r="I236" s="229"/>
      <c r="J236" s="224"/>
      <c r="K236" s="224"/>
      <c r="L236" s="230"/>
      <c r="M236" s="231"/>
      <c r="N236" s="232"/>
      <c r="O236" s="232"/>
      <c r="P236" s="232"/>
      <c r="Q236" s="232"/>
      <c r="R236" s="232"/>
      <c r="S236" s="232"/>
      <c r="T236" s="23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4" t="s">
        <v>157</v>
      </c>
      <c r="AU236" s="234" t="s">
        <v>81</v>
      </c>
      <c r="AV236" s="13" t="s">
        <v>81</v>
      </c>
      <c r="AW236" s="13" t="s">
        <v>33</v>
      </c>
      <c r="AX236" s="13" t="s">
        <v>71</v>
      </c>
      <c r="AY236" s="234" t="s">
        <v>147</v>
      </c>
    </row>
    <row r="237" spans="1:51" s="14" customFormat="1" ht="12">
      <c r="A237" s="14"/>
      <c r="B237" s="235"/>
      <c r="C237" s="236"/>
      <c r="D237" s="225" t="s">
        <v>157</v>
      </c>
      <c r="E237" s="237" t="s">
        <v>19</v>
      </c>
      <c r="F237" s="238" t="s">
        <v>159</v>
      </c>
      <c r="G237" s="236"/>
      <c r="H237" s="239">
        <v>53.242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5" t="s">
        <v>157</v>
      </c>
      <c r="AU237" s="245" t="s">
        <v>81</v>
      </c>
      <c r="AV237" s="14" t="s">
        <v>154</v>
      </c>
      <c r="AW237" s="14" t="s">
        <v>33</v>
      </c>
      <c r="AX237" s="14" t="s">
        <v>79</v>
      </c>
      <c r="AY237" s="245" t="s">
        <v>147</v>
      </c>
    </row>
    <row r="238" spans="1:65" s="2" customFormat="1" ht="24.15" customHeight="1">
      <c r="A238" s="39"/>
      <c r="B238" s="40"/>
      <c r="C238" s="205" t="s">
        <v>320</v>
      </c>
      <c r="D238" s="205" t="s">
        <v>149</v>
      </c>
      <c r="E238" s="206" t="s">
        <v>321</v>
      </c>
      <c r="F238" s="207" t="s">
        <v>322</v>
      </c>
      <c r="G238" s="208" t="s">
        <v>152</v>
      </c>
      <c r="H238" s="209">
        <v>71.609</v>
      </c>
      <c r="I238" s="210"/>
      <c r="J238" s="211">
        <f>ROUND(I238*H238,2)</f>
        <v>0</v>
      </c>
      <c r="K238" s="207" t="s">
        <v>153</v>
      </c>
      <c r="L238" s="45"/>
      <c r="M238" s="212" t="s">
        <v>19</v>
      </c>
      <c r="N238" s="213" t="s">
        <v>42</v>
      </c>
      <c r="O238" s="85"/>
      <c r="P238" s="214">
        <f>O238*H238</f>
        <v>0</v>
      </c>
      <c r="Q238" s="214">
        <v>0.21272</v>
      </c>
      <c r="R238" s="214">
        <f>Q238*H238</f>
        <v>15.232666479999999</v>
      </c>
      <c r="S238" s="214">
        <v>0</v>
      </c>
      <c r="T238" s="215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16" t="s">
        <v>154</v>
      </c>
      <c r="AT238" s="216" t="s">
        <v>149</v>
      </c>
      <c r="AU238" s="216" t="s">
        <v>81</v>
      </c>
      <c r="AY238" s="18" t="s">
        <v>147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18" t="s">
        <v>79</v>
      </c>
      <c r="BK238" s="217">
        <f>ROUND(I238*H238,2)</f>
        <v>0</v>
      </c>
      <c r="BL238" s="18" t="s">
        <v>154</v>
      </c>
      <c r="BM238" s="216" t="s">
        <v>323</v>
      </c>
    </row>
    <row r="239" spans="1:47" s="2" customFormat="1" ht="12">
      <c r="A239" s="39"/>
      <c r="B239" s="40"/>
      <c r="C239" s="41"/>
      <c r="D239" s="218" t="s">
        <v>155</v>
      </c>
      <c r="E239" s="41"/>
      <c r="F239" s="219" t="s">
        <v>324</v>
      </c>
      <c r="G239" s="41"/>
      <c r="H239" s="41"/>
      <c r="I239" s="220"/>
      <c r="J239" s="41"/>
      <c r="K239" s="41"/>
      <c r="L239" s="45"/>
      <c r="M239" s="221"/>
      <c r="N239" s="222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155</v>
      </c>
      <c r="AU239" s="18" t="s">
        <v>81</v>
      </c>
    </row>
    <row r="240" spans="1:51" s="13" customFormat="1" ht="12">
      <c r="A240" s="13"/>
      <c r="B240" s="223"/>
      <c r="C240" s="224"/>
      <c r="D240" s="225" t="s">
        <v>157</v>
      </c>
      <c r="E240" s="226" t="s">
        <v>19</v>
      </c>
      <c r="F240" s="227" t="s">
        <v>325</v>
      </c>
      <c r="G240" s="224"/>
      <c r="H240" s="228">
        <v>23.098</v>
      </c>
      <c r="I240" s="229"/>
      <c r="J240" s="224"/>
      <c r="K240" s="224"/>
      <c r="L240" s="230"/>
      <c r="M240" s="231"/>
      <c r="N240" s="232"/>
      <c r="O240" s="232"/>
      <c r="P240" s="232"/>
      <c r="Q240" s="232"/>
      <c r="R240" s="232"/>
      <c r="S240" s="232"/>
      <c r="T240" s="23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4" t="s">
        <v>157</v>
      </c>
      <c r="AU240" s="234" t="s">
        <v>81</v>
      </c>
      <c r="AV240" s="13" t="s">
        <v>81</v>
      </c>
      <c r="AW240" s="13" t="s">
        <v>33</v>
      </c>
      <c r="AX240" s="13" t="s">
        <v>71</v>
      </c>
      <c r="AY240" s="234" t="s">
        <v>147</v>
      </c>
    </row>
    <row r="241" spans="1:51" s="13" customFormat="1" ht="12">
      <c r="A241" s="13"/>
      <c r="B241" s="223"/>
      <c r="C241" s="224"/>
      <c r="D241" s="225" t="s">
        <v>157</v>
      </c>
      <c r="E241" s="226" t="s">
        <v>19</v>
      </c>
      <c r="F241" s="227" t="s">
        <v>326</v>
      </c>
      <c r="G241" s="224"/>
      <c r="H241" s="228">
        <v>48.511</v>
      </c>
      <c r="I241" s="229"/>
      <c r="J241" s="224"/>
      <c r="K241" s="224"/>
      <c r="L241" s="230"/>
      <c r="M241" s="231"/>
      <c r="N241" s="232"/>
      <c r="O241" s="232"/>
      <c r="P241" s="232"/>
      <c r="Q241" s="232"/>
      <c r="R241" s="232"/>
      <c r="S241" s="232"/>
      <c r="T241" s="23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4" t="s">
        <v>157</v>
      </c>
      <c r="AU241" s="234" t="s">
        <v>81</v>
      </c>
      <c r="AV241" s="13" t="s">
        <v>81</v>
      </c>
      <c r="AW241" s="13" t="s">
        <v>33</v>
      </c>
      <c r="AX241" s="13" t="s">
        <v>71</v>
      </c>
      <c r="AY241" s="234" t="s">
        <v>147</v>
      </c>
    </row>
    <row r="242" spans="1:51" s="14" customFormat="1" ht="12">
      <c r="A242" s="14"/>
      <c r="B242" s="235"/>
      <c r="C242" s="236"/>
      <c r="D242" s="225" t="s">
        <v>157</v>
      </c>
      <c r="E242" s="237" t="s">
        <v>19</v>
      </c>
      <c r="F242" s="238" t="s">
        <v>159</v>
      </c>
      <c r="G242" s="236"/>
      <c r="H242" s="239">
        <v>71.60900000000001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5" t="s">
        <v>157</v>
      </c>
      <c r="AU242" s="245" t="s">
        <v>81</v>
      </c>
      <c r="AV242" s="14" t="s">
        <v>154</v>
      </c>
      <c r="AW242" s="14" t="s">
        <v>33</v>
      </c>
      <c r="AX242" s="14" t="s">
        <v>79</v>
      </c>
      <c r="AY242" s="245" t="s">
        <v>147</v>
      </c>
    </row>
    <row r="243" spans="1:65" s="2" customFormat="1" ht="24.15" customHeight="1">
      <c r="A243" s="39"/>
      <c r="B243" s="40"/>
      <c r="C243" s="205" t="s">
        <v>243</v>
      </c>
      <c r="D243" s="205" t="s">
        <v>149</v>
      </c>
      <c r="E243" s="206" t="s">
        <v>327</v>
      </c>
      <c r="F243" s="207" t="s">
        <v>328</v>
      </c>
      <c r="G243" s="208" t="s">
        <v>329</v>
      </c>
      <c r="H243" s="209">
        <v>4</v>
      </c>
      <c r="I243" s="210"/>
      <c r="J243" s="211">
        <f>ROUND(I243*H243,2)</f>
        <v>0</v>
      </c>
      <c r="K243" s="207" t="s">
        <v>153</v>
      </c>
      <c r="L243" s="45"/>
      <c r="M243" s="212" t="s">
        <v>19</v>
      </c>
      <c r="N243" s="213" t="s">
        <v>42</v>
      </c>
      <c r="O243" s="85"/>
      <c r="P243" s="214">
        <f>O243*H243</f>
        <v>0</v>
      </c>
      <c r="Q243" s="214">
        <v>0.06826</v>
      </c>
      <c r="R243" s="214">
        <f>Q243*H243</f>
        <v>0.27304</v>
      </c>
      <c r="S243" s="214">
        <v>0</v>
      </c>
      <c r="T243" s="215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6" t="s">
        <v>154</v>
      </c>
      <c r="AT243" s="216" t="s">
        <v>149</v>
      </c>
      <c r="AU243" s="216" t="s">
        <v>81</v>
      </c>
      <c r="AY243" s="18" t="s">
        <v>147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8" t="s">
        <v>79</v>
      </c>
      <c r="BK243" s="217">
        <f>ROUND(I243*H243,2)</f>
        <v>0</v>
      </c>
      <c r="BL243" s="18" t="s">
        <v>154</v>
      </c>
      <c r="BM243" s="216" t="s">
        <v>330</v>
      </c>
    </row>
    <row r="244" spans="1:47" s="2" customFormat="1" ht="12">
      <c r="A244" s="39"/>
      <c r="B244" s="40"/>
      <c r="C244" s="41"/>
      <c r="D244" s="218" t="s">
        <v>155</v>
      </c>
      <c r="E244" s="41"/>
      <c r="F244" s="219" t="s">
        <v>331</v>
      </c>
      <c r="G244" s="41"/>
      <c r="H244" s="41"/>
      <c r="I244" s="220"/>
      <c r="J244" s="41"/>
      <c r="K244" s="41"/>
      <c r="L244" s="45"/>
      <c r="M244" s="221"/>
      <c r="N244" s="222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155</v>
      </c>
      <c r="AU244" s="18" t="s">
        <v>81</v>
      </c>
    </row>
    <row r="245" spans="1:51" s="13" customFormat="1" ht="12">
      <c r="A245" s="13"/>
      <c r="B245" s="223"/>
      <c r="C245" s="224"/>
      <c r="D245" s="225" t="s">
        <v>157</v>
      </c>
      <c r="E245" s="226" t="s">
        <v>19</v>
      </c>
      <c r="F245" s="227" t="s">
        <v>332</v>
      </c>
      <c r="G245" s="224"/>
      <c r="H245" s="228">
        <v>4</v>
      </c>
      <c r="I245" s="229"/>
      <c r="J245" s="224"/>
      <c r="K245" s="224"/>
      <c r="L245" s="230"/>
      <c r="M245" s="231"/>
      <c r="N245" s="232"/>
      <c r="O245" s="232"/>
      <c r="P245" s="232"/>
      <c r="Q245" s="232"/>
      <c r="R245" s="232"/>
      <c r="S245" s="232"/>
      <c r="T245" s="23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4" t="s">
        <v>157</v>
      </c>
      <c r="AU245" s="234" t="s">
        <v>81</v>
      </c>
      <c r="AV245" s="13" t="s">
        <v>81</v>
      </c>
      <c r="AW245" s="13" t="s">
        <v>33</v>
      </c>
      <c r="AX245" s="13" t="s">
        <v>71</v>
      </c>
      <c r="AY245" s="234" t="s">
        <v>147</v>
      </c>
    </row>
    <row r="246" spans="1:51" s="14" customFormat="1" ht="12">
      <c r="A246" s="14"/>
      <c r="B246" s="235"/>
      <c r="C246" s="236"/>
      <c r="D246" s="225" t="s">
        <v>157</v>
      </c>
      <c r="E246" s="237" t="s">
        <v>19</v>
      </c>
      <c r="F246" s="238" t="s">
        <v>159</v>
      </c>
      <c r="G246" s="236"/>
      <c r="H246" s="239">
        <v>4</v>
      </c>
      <c r="I246" s="240"/>
      <c r="J246" s="236"/>
      <c r="K246" s="236"/>
      <c r="L246" s="241"/>
      <c r="M246" s="242"/>
      <c r="N246" s="243"/>
      <c r="O246" s="243"/>
      <c r="P246" s="243"/>
      <c r="Q246" s="243"/>
      <c r="R246" s="243"/>
      <c r="S246" s="243"/>
      <c r="T246" s="24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5" t="s">
        <v>157</v>
      </c>
      <c r="AU246" s="245" t="s">
        <v>81</v>
      </c>
      <c r="AV246" s="14" t="s">
        <v>154</v>
      </c>
      <c r="AW246" s="14" t="s">
        <v>33</v>
      </c>
      <c r="AX246" s="14" t="s">
        <v>79</v>
      </c>
      <c r="AY246" s="245" t="s">
        <v>147</v>
      </c>
    </row>
    <row r="247" spans="1:65" s="2" customFormat="1" ht="21.75" customHeight="1">
      <c r="A247" s="39"/>
      <c r="B247" s="40"/>
      <c r="C247" s="205" t="s">
        <v>333</v>
      </c>
      <c r="D247" s="205" t="s">
        <v>149</v>
      </c>
      <c r="E247" s="206" t="s">
        <v>334</v>
      </c>
      <c r="F247" s="207" t="s">
        <v>335</v>
      </c>
      <c r="G247" s="208" t="s">
        <v>329</v>
      </c>
      <c r="H247" s="209">
        <v>16</v>
      </c>
      <c r="I247" s="210"/>
      <c r="J247" s="211">
        <f>ROUND(I247*H247,2)</f>
        <v>0</v>
      </c>
      <c r="K247" s="207" t="s">
        <v>153</v>
      </c>
      <c r="L247" s="45"/>
      <c r="M247" s="212" t="s">
        <v>19</v>
      </c>
      <c r="N247" s="213" t="s">
        <v>42</v>
      </c>
      <c r="O247" s="85"/>
      <c r="P247" s="214">
        <f>O247*H247</f>
        <v>0</v>
      </c>
      <c r="Q247" s="214">
        <v>0.054548</v>
      </c>
      <c r="R247" s="214">
        <f>Q247*H247</f>
        <v>0.872768</v>
      </c>
      <c r="S247" s="214">
        <v>0</v>
      </c>
      <c r="T247" s="215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6" t="s">
        <v>154</v>
      </c>
      <c r="AT247" s="216" t="s">
        <v>149</v>
      </c>
      <c r="AU247" s="216" t="s">
        <v>81</v>
      </c>
      <c r="AY247" s="18" t="s">
        <v>147</v>
      </c>
      <c r="BE247" s="217">
        <f>IF(N247="základní",J247,0)</f>
        <v>0</v>
      </c>
      <c r="BF247" s="217">
        <f>IF(N247="snížená",J247,0)</f>
        <v>0</v>
      </c>
      <c r="BG247" s="217">
        <f>IF(N247="zákl. přenesená",J247,0)</f>
        <v>0</v>
      </c>
      <c r="BH247" s="217">
        <f>IF(N247="sníž. přenesená",J247,0)</f>
        <v>0</v>
      </c>
      <c r="BI247" s="217">
        <f>IF(N247="nulová",J247,0)</f>
        <v>0</v>
      </c>
      <c r="BJ247" s="18" t="s">
        <v>79</v>
      </c>
      <c r="BK247" s="217">
        <f>ROUND(I247*H247,2)</f>
        <v>0</v>
      </c>
      <c r="BL247" s="18" t="s">
        <v>154</v>
      </c>
      <c r="BM247" s="216" t="s">
        <v>336</v>
      </c>
    </row>
    <row r="248" spans="1:47" s="2" customFormat="1" ht="12">
      <c r="A248" s="39"/>
      <c r="B248" s="40"/>
      <c r="C248" s="41"/>
      <c r="D248" s="218" t="s">
        <v>155</v>
      </c>
      <c r="E248" s="41"/>
      <c r="F248" s="219" t="s">
        <v>337</v>
      </c>
      <c r="G248" s="41"/>
      <c r="H248" s="41"/>
      <c r="I248" s="220"/>
      <c r="J248" s="41"/>
      <c r="K248" s="41"/>
      <c r="L248" s="45"/>
      <c r="M248" s="221"/>
      <c r="N248" s="222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155</v>
      </c>
      <c r="AU248" s="18" t="s">
        <v>81</v>
      </c>
    </row>
    <row r="249" spans="1:51" s="13" customFormat="1" ht="12">
      <c r="A249" s="13"/>
      <c r="B249" s="223"/>
      <c r="C249" s="224"/>
      <c r="D249" s="225" t="s">
        <v>157</v>
      </c>
      <c r="E249" s="226" t="s">
        <v>19</v>
      </c>
      <c r="F249" s="227" t="s">
        <v>338</v>
      </c>
      <c r="G249" s="224"/>
      <c r="H249" s="228">
        <v>16</v>
      </c>
      <c r="I249" s="229"/>
      <c r="J249" s="224"/>
      <c r="K249" s="224"/>
      <c r="L249" s="230"/>
      <c r="M249" s="231"/>
      <c r="N249" s="232"/>
      <c r="O249" s="232"/>
      <c r="P249" s="232"/>
      <c r="Q249" s="232"/>
      <c r="R249" s="232"/>
      <c r="S249" s="232"/>
      <c r="T249" s="23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4" t="s">
        <v>157</v>
      </c>
      <c r="AU249" s="234" t="s">
        <v>81</v>
      </c>
      <c r="AV249" s="13" t="s">
        <v>81</v>
      </c>
      <c r="AW249" s="13" t="s">
        <v>33</v>
      </c>
      <c r="AX249" s="13" t="s">
        <v>71</v>
      </c>
      <c r="AY249" s="234" t="s">
        <v>147</v>
      </c>
    </row>
    <row r="250" spans="1:51" s="14" customFormat="1" ht="12">
      <c r="A250" s="14"/>
      <c r="B250" s="235"/>
      <c r="C250" s="236"/>
      <c r="D250" s="225" t="s">
        <v>157</v>
      </c>
      <c r="E250" s="237" t="s">
        <v>19</v>
      </c>
      <c r="F250" s="238" t="s">
        <v>159</v>
      </c>
      <c r="G250" s="236"/>
      <c r="H250" s="239">
        <v>16</v>
      </c>
      <c r="I250" s="240"/>
      <c r="J250" s="236"/>
      <c r="K250" s="236"/>
      <c r="L250" s="241"/>
      <c r="M250" s="242"/>
      <c r="N250" s="243"/>
      <c r="O250" s="243"/>
      <c r="P250" s="243"/>
      <c r="Q250" s="243"/>
      <c r="R250" s="243"/>
      <c r="S250" s="243"/>
      <c r="T250" s="24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5" t="s">
        <v>157</v>
      </c>
      <c r="AU250" s="245" t="s">
        <v>81</v>
      </c>
      <c r="AV250" s="14" t="s">
        <v>154</v>
      </c>
      <c r="AW250" s="14" t="s">
        <v>33</v>
      </c>
      <c r="AX250" s="14" t="s">
        <v>79</v>
      </c>
      <c r="AY250" s="245" t="s">
        <v>147</v>
      </c>
    </row>
    <row r="251" spans="1:65" s="2" customFormat="1" ht="21.75" customHeight="1">
      <c r="A251" s="39"/>
      <c r="B251" s="40"/>
      <c r="C251" s="205" t="s">
        <v>247</v>
      </c>
      <c r="D251" s="205" t="s">
        <v>149</v>
      </c>
      <c r="E251" s="206" t="s">
        <v>339</v>
      </c>
      <c r="F251" s="207" t="s">
        <v>340</v>
      </c>
      <c r="G251" s="208" t="s">
        <v>329</v>
      </c>
      <c r="H251" s="209">
        <v>8</v>
      </c>
      <c r="I251" s="210"/>
      <c r="J251" s="211">
        <f>ROUND(I251*H251,2)</f>
        <v>0</v>
      </c>
      <c r="K251" s="207" t="s">
        <v>153</v>
      </c>
      <c r="L251" s="45"/>
      <c r="M251" s="212" t="s">
        <v>19</v>
      </c>
      <c r="N251" s="213" t="s">
        <v>42</v>
      </c>
      <c r="O251" s="85"/>
      <c r="P251" s="214">
        <f>O251*H251</f>
        <v>0</v>
      </c>
      <c r="Q251" s="214">
        <v>0.118048</v>
      </c>
      <c r="R251" s="214">
        <f>Q251*H251</f>
        <v>0.944384</v>
      </c>
      <c r="S251" s="214">
        <v>0</v>
      </c>
      <c r="T251" s="215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16" t="s">
        <v>154</v>
      </c>
      <c r="AT251" s="216" t="s">
        <v>149</v>
      </c>
      <c r="AU251" s="216" t="s">
        <v>81</v>
      </c>
      <c r="AY251" s="18" t="s">
        <v>147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18" t="s">
        <v>79</v>
      </c>
      <c r="BK251" s="217">
        <f>ROUND(I251*H251,2)</f>
        <v>0</v>
      </c>
      <c r="BL251" s="18" t="s">
        <v>154</v>
      </c>
      <c r="BM251" s="216" t="s">
        <v>341</v>
      </c>
    </row>
    <row r="252" spans="1:47" s="2" customFormat="1" ht="12">
      <c r="A252" s="39"/>
      <c r="B252" s="40"/>
      <c r="C252" s="41"/>
      <c r="D252" s="218" t="s">
        <v>155</v>
      </c>
      <c r="E252" s="41"/>
      <c r="F252" s="219" t="s">
        <v>342</v>
      </c>
      <c r="G252" s="41"/>
      <c r="H252" s="41"/>
      <c r="I252" s="220"/>
      <c r="J252" s="41"/>
      <c r="K252" s="41"/>
      <c r="L252" s="45"/>
      <c r="M252" s="221"/>
      <c r="N252" s="222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155</v>
      </c>
      <c r="AU252" s="18" t="s">
        <v>81</v>
      </c>
    </row>
    <row r="253" spans="1:51" s="13" customFormat="1" ht="12">
      <c r="A253" s="13"/>
      <c r="B253" s="223"/>
      <c r="C253" s="224"/>
      <c r="D253" s="225" t="s">
        <v>157</v>
      </c>
      <c r="E253" s="226" t="s">
        <v>19</v>
      </c>
      <c r="F253" s="227" t="s">
        <v>343</v>
      </c>
      <c r="G253" s="224"/>
      <c r="H253" s="228">
        <v>8</v>
      </c>
      <c r="I253" s="229"/>
      <c r="J253" s="224"/>
      <c r="K253" s="224"/>
      <c r="L253" s="230"/>
      <c r="M253" s="231"/>
      <c r="N253" s="232"/>
      <c r="O253" s="232"/>
      <c r="P253" s="232"/>
      <c r="Q253" s="232"/>
      <c r="R253" s="232"/>
      <c r="S253" s="232"/>
      <c r="T253" s="23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4" t="s">
        <v>157</v>
      </c>
      <c r="AU253" s="234" t="s">
        <v>81</v>
      </c>
      <c r="AV253" s="13" t="s">
        <v>81</v>
      </c>
      <c r="AW253" s="13" t="s">
        <v>33</v>
      </c>
      <c r="AX253" s="13" t="s">
        <v>71</v>
      </c>
      <c r="AY253" s="234" t="s">
        <v>147</v>
      </c>
    </row>
    <row r="254" spans="1:51" s="14" customFormat="1" ht="12">
      <c r="A254" s="14"/>
      <c r="B254" s="235"/>
      <c r="C254" s="236"/>
      <c r="D254" s="225" t="s">
        <v>157</v>
      </c>
      <c r="E254" s="237" t="s">
        <v>19</v>
      </c>
      <c r="F254" s="238" t="s">
        <v>159</v>
      </c>
      <c r="G254" s="236"/>
      <c r="H254" s="239">
        <v>8</v>
      </c>
      <c r="I254" s="240"/>
      <c r="J254" s="236"/>
      <c r="K254" s="236"/>
      <c r="L254" s="241"/>
      <c r="M254" s="242"/>
      <c r="N254" s="243"/>
      <c r="O254" s="243"/>
      <c r="P254" s="243"/>
      <c r="Q254" s="243"/>
      <c r="R254" s="243"/>
      <c r="S254" s="243"/>
      <c r="T254" s="24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5" t="s">
        <v>157</v>
      </c>
      <c r="AU254" s="245" t="s">
        <v>81</v>
      </c>
      <c r="AV254" s="14" t="s">
        <v>154</v>
      </c>
      <c r="AW254" s="14" t="s">
        <v>33</v>
      </c>
      <c r="AX254" s="14" t="s">
        <v>79</v>
      </c>
      <c r="AY254" s="245" t="s">
        <v>147</v>
      </c>
    </row>
    <row r="255" spans="1:65" s="2" customFormat="1" ht="24.15" customHeight="1">
      <c r="A255" s="39"/>
      <c r="B255" s="40"/>
      <c r="C255" s="205" t="s">
        <v>344</v>
      </c>
      <c r="D255" s="205" t="s">
        <v>149</v>
      </c>
      <c r="E255" s="206" t="s">
        <v>345</v>
      </c>
      <c r="F255" s="207" t="s">
        <v>346</v>
      </c>
      <c r="G255" s="208" t="s">
        <v>190</v>
      </c>
      <c r="H255" s="209">
        <v>0.022</v>
      </c>
      <c r="I255" s="210"/>
      <c r="J255" s="211">
        <f>ROUND(I255*H255,2)</f>
        <v>0</v>
      </c>
      <c r="K255" s="207" t="s">
        <v>153</v>
      </c>
      <c r="L255" s="45"/>
      <c r="M255" s="212" t="s">
        <v>19</v>
      </c>
      <c r="N255" s="213" t="s">
        <v>42</v>
      </c>
      <c r="O255" s="85"/>
      <c r="P255" s="214">
        <f>O255*H255</f>
        <v>0</v>
      </c>
      <c r="Q255" s="214">
        <v>0.019536</v>
      </c>
      <c r="R255" s="214">
        <f>Q255*H255</f>
        <v>0.000429792</v>
      </c>
      <c r="S255" s="214">
        <v>0</v>
      </c>
      <c r="T255" s="215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6" t="s">
        <v>154</v>
      </c>
      <c r="AT255" s="216" t="s">
        <v>149</v>
      </c>
      <c r="AU255" s="216" t="s">
        <v>81</v>
      </c>
      <c r="AY255" s="18" t="s">
        <v>147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18" t="s">
        <v>79</v>
      </c>
      <c r="BK255" s="217">
        <f>ROUND(I255*H255,2)</f>
        <v>0</v>
      </c>
      <c r="BL255" s="18" t="s">
        <v>154</v>
      </c>
      <c r="BM255" s="216" t="s">
        <v>347</v>
      </c>
    </row>
    <row r="256" spans="1:47" s="2" customFormat="1" ht="12">
      <c r="A256" s="39"/>
      <c r="B256" s="40"/>
      <c r="C256" s="41"/>
      <c r="D256" s="218" t="s">
        <v>155</v>
      </c>
      <c r="E256" s="41"/>
      <c r="F256" s="219" t="s">
        <v>348</v>
      </c>
      <c r="G256" s="41"/>
      <c r="H256" s="41"/>
      <c r="I256" s="220"/>
      <c r="J256" s="41"/>
      <c r="K256" s="41"/>
      <c r="L256" s="45"/>
      <c r="M256" s="221"/>
      <c r="N256" s="222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155</v>
      </c>
      <c r="AU256" s="18" t="s">
        <v>81</v>
      </c>
    </row>
    <row r="257" spans="1:51" s="13" customFormat="1" ht="12">
      <c r="A257" s="13"/>
      <c r="B257" s="223"/>
      <c r="C257" s="224"/>
      <c r="D257" s="225" t="s">
        <v>157</v>
      </c>
      <c r="E257" s="226" t="s">
        <v>19</v>
      </c>
      <c r="F257" s="227" t="s">
        <v>349</v>
      </c>
      <c r="G257" s="224"/>
      <c r="H257" s="228">
        <v>0.022</v>
      </c>
      <c r="I257" s="229"/>
      <c r="J257" s="224"/>
      <c r="K257" s="224"/>
      <c r="L257" s="230"/>
      <c r="M257" s="231"/>
      <c r="N257" s="232"/>
      <c r="O257" s="232"/>
      <c r="P257" s="232"/>
      <c r="Q257" s="232"/>
      <c r="R257" s="232"/>
      <c r="S257" s="232"/>
      <c r="T257" s="23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4" t="s">
        <v>157</v>
      </c>
      <c r="AU257" s="234" t="s">
        <v>81</v>
      </c>
      <c r="AV257" s="13" t="s">
        <v>81</v>
      </c>
      <c r="AW257" s="13" t="s">
        <v>33</v>
      </c>
      <c r="AX257" s="13" t="s">
        <v>71</v>
      </c>
      <c r="AY257" s="234" t="s">
        <v>147</v>
      </c>
    </row>
    <row r="258" spans="1:51" s="14" customFormat="1" ht="12">
      <c r="A258" s="14"/>
      <c r="B258" s="235"/>
      <c r="C258" s="236"/>
      <c r="D258" s="225" t="s">
        <v>157</v>
      </c>
      <c r="E258" s="237" t="s">
        <v>19</v>
      </c>
      <c r="F258" s="238" t="s">
        <v>159</v>
      </c>
      <c r="G258" s="236"/>
      <c r="H258" s="239">
        <v>0.022</v>
      </c>
      <c r="I258" s="240"/>
      <c r="J258" s="236"/>
      <c r="K258" s="236"/>
      <c r="L258" s="241"/>
      <c r="M258" s="242"/>
      <c r="N258" s="243"/>
      <c r="O258" s="243"/>
      <c r="P258" s="243"/>
      <c r="Q258" s="243"/>
      <c r="R258" s="243"/>
      <c r="S258" s="243"/>
      <c r="T258" s="24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5" t="s">
        <v>157</v>
      </c>
      <c r="AU258" s="245" t="s">
        <v>81</v>
      </c>
      <c r="AV258" s="14" t="s">
        <v>154</v>
      </c>
      <c r="AW258" s="14" t="s">
        <v>33</v>
      </c>
      <c r="AX258" s="14" t="s">
        <v>79</v>
      </c>
      <c r="AY258" s="245" t="s">
        <v>147</v>
      </c>
    </row>
    <row r="259" spans="1:65" s="2" customFormat="1" ht="16.5" customHeight="1">
      <c r="A259" s="39"/>
      <c r="B259" s="40"/>
      <c r="C259" s="246" t="s">
        <v>254</v>
      </c>
      <c r="D259" s="246" t="s">
        <v>350</v>
      </c>
      <c r="E259" s="247" t="s">
        <v>351</v>
      </c>
      <c r="F259" s="248" t="s">
        <v>352</v>
      </c>
      <c r="G259" s="249" t="s">
        <v>190</v>
      </c>
      <c r="H259" s="250">
        <v>0.023</v>
      </c>
      <c r="I259" s="251"/>
      <c r="J259" s="252">
        <f>ROUND(I259*H259,2)</f>
        <v>0</v>
      </c>
      <c r="K259" s="248" t="s">
        <v>153</v>
      </c>
      <c r="L259" s="253"/>
      <c r="M259" s="254" t="s">
        <v>19</v>
      </c>
      <c r="N259" s="255" t="s">
        <v>42</v>
      </c>
      <c r="O259" s="85"/>
      <c r="P259" s="214">
        <f>O259*H259</f>
        <v>0</v>
      </c>
      <c r="Q259" s="214">
        <v>1</v>
      </c>
      <c r="R259" s="214">
        <f>Q259*H259</f>
        <v>0.023</v>
      </c>
      <c r="S259" s="214">
        <v>0</v>
      </c>
      <c r="T259" s="215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16" t="s">
        <v>174</v>
      </c>
      <c r="AT259" s="216" t="s">
        <v>350</v>
      </c>
      <c r="AU259" s="216" t="s">
        <v>81</v>
      </c>
      <c r="AY259" s="18" t="s">
        <v>147</v>
      </c>
      <c r="BE259" s="217">
        <f>IF(N259="základní",J259,0)</f>
        <v>0</v>
      </c>
      <c r="BF259" s="217">
        <f>IF(N259="snížená",J259,0)</f>
        <v>0</v>
      </c>
      <c r="BG259" s="217">
        <f>IF(N259="zákl. přenesená",J259,0)</f>
        <v>0</v>
      </c>
      <c r="BH259" s="217">
        <f>IF(N259="sníž. přenesená",J259,0)</f>
        <v>0</v>
      </c>
      <c r="BI259" s="217">
        <f>IF(N259="nulová",J259,0)</f>
        <v>0</v>
      </c>
      <c r="BJ259" s="18" t="s">
        <v>79</v>
      </c>
      <c r="BK259" s="217">
        <f>ROUND(I259*H259,2)</f>
        <v>0</v>
      </c>
      <c r="BL259" s="18" t="s">
        <v>154</v>
      </c>
      <c r="BM259" s="216" t="s">
        <v>353</v>
      </c>
    </row>
    <row r="260" spans="1:51" s="13" customFormat="1" ht="12">
      <c r="A260" s="13"/>
      <c r="B260" s="223"/>
      <c r="C260" s="224"/>
      <c r="D260" s="225" t="s">
        <v>157</v>
      </c>
      <c r="E260" s="226" t="s">
        <v>19</v>
      </c>
      <c r="F260" s="227" t="s">
        <v>354</v>
      </c>
      <c r="G260" s="224"/>
      <c r="H260" s="228">
        <v>0.023</v>
      </c>
      <c r="I260" s="229"/>
      <c r="J260" s="224"/>
      <c r="K260" s="224"/>
      <c r="L260" s="230"/>
      <c r="M260" s="231"/>
      <c r="N260" s="232"/>
      <c r="O260" s="232"/>
      <c r="P260" s="232"/>
      <c r="Q260" s="232"/>
      <c r="R260" s="232"/>
      <c r="S260" s="232"/>
      <c r="T260" s="23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4" t="s">
        <v>157</v>
      </c>
      <c r="AU260" s="234" t="s">
        <v>81</v>
      </c>
      <c r="AV260" s="13" t="s">
        <v>81</v>
      </c>
      <c r="AW260" s="13" t="s">
        <v>33</v>
      </c>
      <c r="AX260" s="13" t="s">
        <v>71</v>
      </c>
      <c r="AY260" s="234" t="s">
        <v>147</v>
      </c>
    </row>
    <row r="261" spans="1:51" s="14" customFormat="1" ht="12">
      <c r="A261" s="14"/>
      <c r="B261" s="235"/>
      <c r="C261" s="236"/>
      <c r="D261" s="225" t="s">
        <v>157</v>
      </c>
      <c r="E261" s="237" t="s">
        <v>19</v>
      </c>
      <c r="F261" s="238" t="s">
        <v>159</v>
      </c>
      <c r="G261" s="236"/>
      <c r="H261" s="239">
        <v>0.023</v>
      </c>
      <c r="I261" s="240"/>
      <c r="J261" s="236"/>
      <c r="K261" s="236"/>
      <c r="L261" s="241"/>
      <c r="M261" s="242"/>
      <c r="N261" s="243"/>
      <c r="O261" s="243"/>
      <c r="P261" s="243"/>
      <c r="Q261" s="243"/>
      <c r="R261" s="243"/>
      <c r="S261" s="243"/>
      <c r="T261" s="24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5" t="s">
        <v>157</v>
      </c>
      <c r="AU261" s="245" t="s">
        <v>81</v>
      </c>
      <c r="AV261" s="14" t="s">
        <v>154</v>
      </c>
      <c r="AW261" s="14" t="s">
        <v>33</v>
      </c>
      <c r="AX261" s="14" t="s">
        <v>79</v>
      </c>
      <c r="AY261" s="245" t="s">
        <v>147</v>
      </c>
    </row>
    <row r="262" spans="1:65" s="2" customFormat="1" ht="24.15" customHeight="1">
      <c r="A262" s="39"/>
      <c r="B262" s="40"/>
      <c r="C262" s="205" t="s">
        <v>355</v>
      </c>
      <c r="D262" s="205" t="s">
        <v>149</v>
      </c>
      <c r="E262" s="206" t="s">
        <v>356</v>
      </c>
      <c r="F262" s="207" t="s">
        <v>357</v>
      </c>
      <c r="G262" s="208" t="s">
        <v>190</v>
      </c>
      <c r="H262" s="209">
        <v>0.416</v>
      </c>
      <c r="I262" s="210"/>
      <c r="J262" s="211">
        <f>ROUND(I262*H262,2)</f>
        <v>0</v>
      </c>
      <c r="K262" s="207" t="s">
        <v>153</v>
      </c>
      <c r="L262" s="45"/>
      <c r="M262" s="212" t="s">
        <v>19</v>
      </c>
      <c r="N262" s="213" t="s">
        <v>42</v>
      </c>
      <c r="O262" s="85"/>
      <c r="P262" s="214">
        <f>O262*H262</f>
        <v>0</v>
      </c>
      <c r="Q262" s="214">
        <v>0.017094</v>
      </c>
      <c r="R262" s="214">
        <f>Q262*H262</f>
        <v>0.007111104</v>
      </c>
      <c r="S262" s="214">
        <v>0</v>
      </c>
      <c r="T262" s="215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6" t="s">
        <v>154</v>
      </c>
      <c r="AT262" s="216" t="s">
        <v>149</v>
      </c>
      <c r="AU262" s="216" t="s">
        <v>81</v>
      </c>
      <c r="AY262" s="18" t="s">
        <v>147</v>
      </c>
      <c r="BE262" s="217">
        <f>IF(N262="základní",J262,0)</f>
        <v>0</v>
      </c>
      <c r="BF262" s="217">
        <f>IF(N262="snížená",J262,0)</f>
        <v>0</v>
      </c>
      <c r="BG262" s="217">
        <f>IF(N262="zákl. přenesená",J262,0)</f>
        <v>0</v>
      </c>
      <c r="BH262" s="217">
        <f>IF(N262="sníž. přenesená",J262,0)</f>
        <v>0</v>
      </c>
      <c r="BI262" s="217">
        <f>IF(N262="nulová",J262,0)</f>
        <v>0</v>
      </c>
      <c r="BJ262" s="18" t="s">
        <v>79</v>
      </c>
      <c r="BK262" s="217">
        <f>ROUND(I262*H262,2)</f>
        <v>0</v>
      </c>
      <c r="BL262" s="18" t="s">
        <v>154</v>
      </c>
      <c r="BM262" s="216" t="s">
        <v>358</v>
      </c>
    </row>
    <row r="263" spans="1:47" s="2" customFormat="1" ht="12">
      <c r="A263" s="39"/>
      <c r="B263" s="40"/>
      <c r="C263" s="41"/>
      <c r="D263" s="218" t="s">
        <v>155</v>
      </c>
      <c r="E263" s="41"/>
      <c r="F263" s="219" t="s">
        <v>359</v>
      </c>
      <c r="G263" s="41"/>
      <c r="H263" s="41"/>
      <c r="I263" s="220"/>
      <c r="J263" s="41"/>
      <c r="K263" s="41"/>
      <c r="L263" s="45"/>
      <c r="M263" s="221"/>
      <c r="N263" s="222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155</v>
      </c>
      <c r="AU263" s="18" t="s">
        <v>81</v>
      </c>
    </row>
    <row r="264" spans="1:51" s="13" customFormat="1" ht="12">
      <c r="A264" s="13"/>
      <c r="B264" s="223"/>
      <c r="C264" s="224"/>
      <c r="D264" s="225" t="s">
        <v>157</v>
      </c>
      <c r="E264" s="226" t="s">
        <v>19</v>
      </c>
      <c r="F264" s="227" t="s">
        <v>360</v>
      </c>
      <c r="G264" s="224"/>
      <c r="H264" s="228">
        <v>0.416</v>
      </c>
      <c r="I264" s="229"/>
      <c r="J264" s="224"/>
      <c r="K264" s="224"/>
      <c r="L264" s="230"/>
      <c r="M264" s="231"/>
      <c r="N264" s="232"/>
      <c r="O264" s="232"/>
      <c r="P264" s="232"/>
      <c r="Q264" s="232"/>
      <c r="R264" s="232"/>
      <c r="S264" s="232"/>
      <c r="T264" s="23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4" t="s">
        <v>157</v>
      </c>
      <c r="AU264" s="234" t="s">
        <v>81</v>
      </c>
      <c r="AV264" s="13" t="s">
        <v>81</v>
      </c>
      <c r="AW264" s="13" t="s">
        <v>33</v>
      </c>
      <c r="AX264" s="13" t="s">
        <v>71</v>
      </c>
      <c r="AY264" s="234" t="s">
        <v>147</v>
      </c>
    </row>
    <row r="265" spans="1:51" s="14" customFormat="1" ht="12">
      <c r="A265" s="14"/>
      <c r="B265" s="235"/>
      <c r="C265" s="236"/>
      <c r="D265" s="225" t="s">
        <v>157</v>
      </c>
      <c r="E265" s="237" t="s">
        <v>19</v>
      </c>
      <c r="F265" s="238" t="s">
        <v>159</v>
      </c>
      <c r="G265" s="236"/>
      <c r="H265" s="239">
        <v>0.416</v>
      </c>
      <c r="I265" s="240"/>
      <c r="J265" s="236"/>
      <c r="K265" s="236"/>
      <c r="L265" s="241"/>
      <c r="M265" s="242"/>
      <c r="N265" s="243"/>
      <c r="O265" s="243"/>
      <c r="P265" s="243"/>
      <c r="Q265" s="243"/>
      <c r="R265" s="243"/>
      <c r="S265" s="243"/>
      <c r="T265" s="24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5" t="s">
        <v>157</v>
      </c>
      <c r="AU265" s="245" t="s">
        <v>81</v>
      </c>
      <c r="AV265" s="14" t="s">
        <v>154</v>
      </c>
      <c r="AW265" s="14" t="s">
        <v>33</v>
      </c>
      <c r="AX265" s="14" t="s">
        <v>79</v>
      </c>
      <c r="AY265" s="245" t="s">
        <v>147</v>
      </c>
    </row>
    <row r="266" spans="1:65" s="2" customFormat="1" ht="16.5" customHeight="1">
      <c r="A266" s="39"/>
      <c r="B266" s="40"/>
      <c r="C266" s="246" t="s">
        <v>259</v>
      </c>
      <c r="D266" s="246" t="s">
        <v>350</v>
      </c>
      <c r="E266" s="247" t="s">
        <v>361</v>
      </c>
      <c r="F266" s="248" t="s">
        <v>362</v>
      </c>
      <c r="G266" s="249" t="s">
        <v>190</v>
      </c>
      <c r="H266" s="250">
        <v>0.437</v>
      </c>
      <c r="I266" s="251"/>
      <c r="J266" s="252">
        <f>ROUND(I266*H266,2)</f>
        <v>0</v>
      </c>
      <c r="K266" s="248" t="s">
        <v>153</v>
      </c>
      <c r="L266" s="253"/>
      <c r="M266" s="254" t="s">
        <v>19</v>
      </c>
      <c r="N266" s="255" t="s">
        <v>42</v>
      </c>
      <c r="O266" s="85"/>
      <c r="P266" s="214">
        <f>O266*H266</f>
        <v>0</v>
      </c>
      <c r="Q266" s="214">
        <v>1</v>
      </c>
      <c r="R266" s="214">
        <f>Q266*H266</f>
        <v>0.437</v>
      </c>
      <c r="S266" s="214">
        <v>0</v>
      </c>
      <c r="T266" s="215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16" t="s">
        <v>174</v>
      </c>
      <c r="AT266" s="216" t="s">
        <v>350</v>
      </c>
      <c r="AU266" s="216" t="s">
        <v>81</v>
      </c>
      <c r="AY266" s="18" t="s">
        <v>147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8" t="s">
        <v>79</v>
      </c>
      <c r="BK266" s="217">
        <f>ROUND(I266*H266,2)</f>
        <v>0</v>
      </c>
      <c r="BL266" s="18" t="s">
        <v>154</v>
      </c>
      <c r="BM266" s="216" t="s">
        <v>363</v>
      </c>
    </row>
    <row r="267" spans="1:51" s="13" customFormat="1" ht="12">
      <c r="A267" s="13"/>
      <c r="B267" s="223"/>
      <c r="C267" s="224"/>
      <c r="D267" s="225" t="s">
        <v>157</v>
      </c>
      <c r="E267" s="226" t="s">
        <v>19</v>
      </c>
      <c r="F267" s="227" t="s">
        <v>364</v>
      </c>
      <c r="G267" s="224"/>
      <c r="H267" s="228">
        <v>0.437</v>
      </c>
      <c r="I267" s="229"/>
      <c r="J267" s="224"/>
      <c r="K267" s="224"/>
      <c r="L267" s="230"/>
      <c r="M267" s="231"/>
      <c r="N267" s="232"/>
      <c r="O267" s="232"/>
      <c r="P267" s="232"/>
      <c r="Q267" s="232"/>
      <c r="R267" s="232"/>
      <c r="S267" s="232"/>
      <c r="T267" s="23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4" t="s">
        <v>157</v>
      </c>
      <c r="AU267" s="234" t="s">
        <v>81</v>
      </c>
      <c r="AV267" s="13" t="s">
        <v>81</v>
      </c>
      <c r="AW267" s="13" t="s">
        <v>33</v>
      </c>
      <c r="AX267" s="13" t="s">
        <v>71</v>
      </c>
      <c r="AY267" s="234" t="s">
        <v>147</v>
      </c>
    </row>
    <row r="268" spans="1:51" s="14" customFormat="1" ht="12">
      <c r="A268" s="14"/>
      <c r="B268" s="235"/>
      <c r="C268" s="236"/>
      <c r="D268" s="225" t="s">
        <v>157</v>
      </c>
      <c r="E268" s="237" t="s">
        <v>19</v>
      </c>
      <c r="F268" s="238" t="s">
        <v>159</v>
      </c>
      <c r="G268" s="236"/>
      <c r="H268" s="239">
        <v>0.437</v>
      </c>
      <c r="I268" s="240"/>
      <c r="J268" s="236"/>
      <c r="K268" s="236"/>
      <c r="L268" s="241"/>
      <c r="M268" s="242"/>
      <c r="N268" s="243"/>
      <c r="O268" s="243"/>
      <c r="P268" s="243"/>
      <c r="Q268" s="243"/>
      <c r="R268" s="243"/>
      <c r="S268" s="243"/>
      <c r="T268" s="24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5" t="s">
        <v>157</v>
      </c>
      <c r="AU268" s="245" t="s">
        <v>81</v>
      </c>
      <c r="AV268" s="14" t="s">
        <v>154</v>
      </c>
      <c r="AW268" s="14" t="s">
        <v>33</v>
      </c>
      <c r="AX268" s="14" t="s">
        <v>79</v>
      </c>
      <c r="AY268" s="245" t="s">
        <v>147</v>
      </c>
    </row>
    <row r="269" spans="1:65" s="2" customFormat="1" ht="16.5" customHeight="1">
      <c r="A269" s="39"/>
      <c r="B269" s="40"/>
      <c r="C269" s="205" t="s">
        <v>365</v>
      </c>
      <c r="D269" s="205" t="s">
        <v>149</v>
      </c>
      <c r="E269" s="206" t="s">
        <v>366</v>
      </c>
      <c r="F269" s="207" t="s">
        <v>367</v>
      </c>
      <c r="G269" s="208" t="s">
        <v>190</v>
      </c>
      <c r="H269" s="209">
        <v>0.158</v>
      </c>
      <c r="I269" s="210"/>
      <c r="J269" s="211">
        <f>ROUND(I269*H269,2)</f>
        <v>0</v>
      </c>
      <c r="K269" s="207" t="s">
        <v>153</v>
      </c>
      <c r="L269" s="45"/>
      <c r="M269" s="212" t="s">
        <v>19</v>
      </c>
      <c r="N269" s="213" t="s">
        <v>42</v>
      </c>
      <c r="O269" s="85"/>
      <c r="P269" s="214">
        <f>O269*H269</f>
        <v>0</v>
      </c>
      <c r="Q269" s="214">
        <v>1.09</v>
      </c>
      <c r="R269" s="214">
        <f>Q269*H269</f>
        <v>0.17222</v>
      </c>
      <c r="S269" s="214">
        <v>0</v>
      </c>
      <c r="T269" s="215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16" t="s">
        <v>154</v>
      </c>
      <c r="AT269" s="216" t="s">
        <v>149</v>
      </c>
      <c r="AU269" s="216" t="s">
        <v>81</v>
      </c>
      <c r="AY269" s="18" t="s">
        <v>147</v>
      </c>
      <c r="BE269" s="217">
        <f>IF(N269="základní",J269,0)</f>
        <v>0</v>
      </c>
      <c r="BF269" s="217">
        <f>IF(N269="snížená",J269,0)</f>
        <v>0</v>
      </c>
      <c r="BG269" s="217">
        <f>IF(N269="zákl. přenesená",J269,0)</f>
        <v>0</v>
      </c>
      <c r="BH269" s="217">
        <f>IF(N269="sníž. přenesená",J269,0)</f>
        <v>0</v>
      </c>
      <c r="BI269" s="217">
        <f>IF(N269="nulová",J269,0)</f>
        <v>0</v>
      </c>
      <c r="BJ269" s="18" t="s">
        <v>79</v>
      </c>
      <c r="BK269" s="217">
        <f>ROUND(I269*H269,2)</f>
        <v>0</v>
      </c>
      <c r="BL269" s="18" t="s">
        <v>154</v>
      </c>
      <c r="BM269" s="216" t="s">
        <v>368</v>
      </c>
    </row>
    <row r="270" spans="1:47" s="2" customFormat="1" ht="12">
      <c r="A270" s="39"/>
      <c r="B270" s="40"/>
      <c r="C270" s="41"/>
      <c r="D270" s="218" t="s">
        <v>155</v>
      </c>
      <c r="E270" s="41"/>
      <c r="F270" s="219" t="s">
        <v>369</v>
      </c>
      <c r="G270" s="41"/>
      <c r="H270" s="41"/>
      <c r="I270" s="220"/>
      <c r="J270" s="41"/>
      <c r="K270" s="41"/>
      <c r="L270" s="45"/>
      <c r="M270" s="221"/>
      <c r="N270" s="222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155</v>
      </c>
      <c r="AU270" s="18" t="s">
        <v>81</v>
      </c>
    </row>
    <row r="271" spans="1:51" s="13" customFormat="1" ht="12">
      <c r="A271" s="13"/>
      <c r="B271" s="223"/>
      <c r="C271" s="224"/>
      <c r="D271" s="225" t="s">
        <v>157</v>
      </c>
      <c r="E271" s="226" t="s">
        <v>19</v>
      </c>
      <c r="F271" s="227" t="s">
        <v>370</v>
      </c>
      <c r="G271" s="224"/>
      <c r="H271" s="228">
        <v>0.056</v>
      </c>
      <c r="I271" s="229"/>
      <c r="J271" s="224"/>
      <c r="K271" s="224"/>
      <c r="L271" s="230"/>
      <c r="M271" s="231"/>
      <c r="N271" s="232"/>
      <c r="O271" s="232"/>
      <c r="P271" s="232"/>
      <c r="Q271" s="232"/>
      <c r="R271" s="232"/>
      <c r="S271" s="232"/>
      <c r="T271" s="23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4" t="s">
        <v>157</v>
      </c>
      <c r="AU271" s="234" t="s">
        <v>81</v>
      </c>
      <c r="AV271" s="13" t="s">
        <v>81</v>
      </c>
      <c r="AW271" s="13" t="s">
        <v>33</v>
      </c>
      <c r="AX271" s="13" t="s">
        <v>71</v>
      </c>
      <c r="AY271" s="234" t="s">
        <v>147</v>
      </c>
    </row>
    <row r="272" spans="1:51" s="13" customFormat="1" ht="12">
      <c r="A272" s="13"/>
      <c r="B272" s="223"/>
      <c r="C272" s="224"/>
      <c r="D272" s="225" t="s">
        <v>157</v>
      </c>
      <c r="E272" s="226" t="s">
        <v>19</v>
      </c>
      <c r="F272" s="227" t="s">
        <v>371</v>
      </c>
      <c r="G272" s="224"/>
      <c r="H272" s="228">
        <v>0.06</v>
      </c>
      <c r="I272" s="229"/>
      <c r="J272" s="224"/>
      <c r="K272" s="224"/>
      <c r="L272" s="230"/>
      <c r="M272" s="231"/>
      <c r="N272" s="232"/>
      <c r="O272" s="232"/>
      <c r="P272" s="232"/>
      <c r="Q272" s="232"/>
      <c r="R272" s="232"/>
      <c r="S272" s="232"/>
      <c r="T272" s="23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4" t="s">
        <v>157</v>
      </c>
      <c r="AU272" s="234" t="s">
        <v>81</v>
      </c>
      <c r="AV272" s="13" t="s">
        <v>81</v>
      </c>
      <c r="AW272" s="13" t="s">
        <v>33</v>
      </c>
      <c r="AX272" s="13" t="s">
        <v>71</v>
      </c>
      <c r="AY272" s="234" t="s">
        <v>147</v>
      </c>
    </row>
    <row r="273" spans="1:51" s="13" customFormat="1" ht="12">
      <c r="A273" s="13"/>
      <c r="B273" s="223"/>
      <c r="C273" s="224"/>
      <c r="D273" s="225" t="s">
        <v>157</v>
      </c>
      <c r="E273" s="226" t="s">
        <v>19</v>
      </c>
      <c r="F273" s="227" t="s">
        <v>372</v>
      </c>
      <c r="G273" s="224"/>
      <c r="H273" s="228">
        <v>0.042</v>
      </c>
      <c r="I273" s="229"/>
      <c r="J273" s="224"/>
      <c r="K273" s="224"/>
      <c r="L273" s="230"/>
      <c r="M273" s="231"/>
      <c r="N273" s="232"/>
      <c r="O273" s="232"/>
      <c r="P273" s="232"/>
      <c r="Q273" s="232"/>
      <c r="R273" s="232"/>
      <c r="S273" s="232"/>
      <c r="T273" s="23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4" t="s">
        <v>157</v>
      </c>
      <c r="AU273" s="234" t="s">
        <v>81</v>
      </c>
      <c r="AV273" s="13" t="s">
        <v>81</v>
      </c>
      <c r="AW273" s="13" t="s">
        <v>33</v>
      </c>
      <c r="AX273" s="13" t="s">
        <v>71</v>
      </c>
      <c r="AY273" s="234" t="s">
        <v>147</v>
      </c>
    </row>
    <row r="274" spans="1:51" s="14" customFormat="1" ht="12">
      <c r="A274" s="14"/>
      <c r="B274" s="235"/>
      <c r="C274" s="236"/>
      <c r="D274" s="225" t="s">
        <v>157</v>
      </c>
      <c r="E274" s="237" t="s">
        <v>19</v>
      </c>
      <c r="F274" s="238" t="s">
        <v>159</v>
      </c>
      <c r="G274" s="236"/>
      <c r="H274" s="239">
        <v>0.158</v>
      </c>
      <c r="I274" s="240"/>
      <c r="J274" s="236"/>
      <c r="K274" s="236"/>
      <c r="L274" s="241"/>
      <c r="M274" s="242"/>
      <c r="N274" s="243"/>
      <c r="O274" s="243"/>
      <c r="P274" s="243"/>
      <c r="Q274" s="243"/>
      <c r="R274" s="243"/>
      <c r="S274" s="243"/>
      <c r="T274" s="24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5" t="s">
        <v>157</v>
      </c>
      <c r="AU274" s="245" t="s">
        <v>81</v>
      </c>
      <c r="AV274" s="14" t="s">
        <v>154</v>
      </c>
      <c r="AW274" s="14" t="s">
        <v>33</v>
      </c>
      <c r="AX274" s="14" t="s">
        <v>79</v>
      </c>
      <c r="AY274" s="245" t="s">
        <v>147</v>
      </c>
    </row>
    <row r="275" spans="1:65" s="2" customFormat="1" ht="24.15" customHeight="1">
      <c r="A275" s="39"/>
      <c r="B275" s="40"/>
      <c r="C275" s="205" t="s">
        <v>265</v>
      </c>
      <c r="D275" s="205" t="s">
        <v>149</v>
      </c>
      <c r="E275" s="206" t="s">
        <v>373</v>
      </c>
      <c r="F275" s="207" t="s">
        <v>374</v>
      </c>
      <c r="G275" s="208" t="s">
        <v>152</v>
      </c>
      <c r="H275" s="209">
        <v>0.697</v>
      </c>
      <c r="I275" s="210"/>
      <c r="J275" s="211">
        <f>ROUND(I275*H275,2)</f>
        <v>0</v>
      </c>
      <c r="K275" s="207" t="s">
        <v>153</v>
      </c>
      <c r="L275" s="45"/>
      <c r="M275" s="212" t="s">
        <v>19</v>
      </c>
      <c r="N275" s="213" t="s">
        <v>42</v>
      </c>
      <c r="O275" s="85"/>
      <c r="P275" s="214">
        <f>O275*H275</f>
        <v>0</v>
      </c>
      <c r="Q275" s="214">
        <v>0.06307</v>
      </c>
      <c r="R275" s="214">
        <f>Q275*H275</f>
        <v>0.04395979</v>
      </c>
      <c r="S275" s="214">
        <v>0</v>
      </c>
      <c r="T275" s="215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16" t="s">
        <v>154</v>
      </c>
      <c r="AT275" s="216" t="s">
        <v>149</v>
      </c>
      <c r="AU275" s="216" t="s">
        <v>81</v>
      </c>
      <c r="AY275" s="18" t="s">
        <v>147</v>
      </c>
      <c r="BE275" s="217">
        <f>IF(N275="základní",J275,0)</f>
        <v>0</v>
      </c>
      <c r="BF275" s="217">
        <f>IF(N275="snížená",J275,0)</f>
        <v>0</v>
      </c>
      <c r="BG275" s="217">
        <f>IF(N275="zákl. přenesená",J275,0)</f>
        <v>0</v>
      </c>
      <c r="BH275" s="217">
        <f>IF(N275="sníž. přenesená",J275,0)</f>
        <v>0</v>
      </c>
      <c r="BI275" s="217">
        <f>IF(N275="nulová",J275,0)</f>
        <v>0</v>
      </c>
      <c r="BJ275" s="18" t="s">
        <v>79</v>
      </c>
      <c r="BK275" s="217">
        <f>ROUND(I275*H275,2)</f>
        <v>0</v>
      </c>
      <c r="BL275" s="18" t="s">
        <v>154</v>
      </c>
      <c r="BM275" s="216" t="s">
        <v>375</v>
      </c>
    </row>
    <row r="276" spans="1:47" s="2" customFormat="1" ht="12">
      <c r="A276" s="39"/>
      <c r="B276" s="40"/>
      <c r="C276" s="41"/>
      <c r="D276" s="218" t="s">
        <v>155</v>
      </c>
      <c r="E276" s="41"/>
      <c r="F276" s="219" t="s">
        <v>376</v>
      </c>
      <c r="G276" s="41"/>
      <c r="H276" s="41"/>
      <c r="I276" s="220"/>
      <c r="J276" s="41"/>
      <c r="K276" s="41"/>
      <c r="L276" s="45"/>
      <c r="M276" s="221"/>
      <c r="N276" s="222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155</v>
      </c>
      <c r="AU276" s="18" t="s">
        <v>81</v>
      </c>
    </row>
    <row r="277" spans="1:51" s="13" customFormat="1" ht="12">
      <c r="A277" s="13"/>
      <c r="B277" s="223"/>
      <c r="C277" s="224"/>
      <c r="D277" s="225" t="s">
        <v>157</v>
      </c>
      <c r="E277" s="226" t="s">
        <v>19</v>
      </c>
      <c r="F277" s="227" t="s">
        <v>377</v>
      </c>
      <c r="G277" s="224"/>
      <c r="H277" s="228">
        <v>0.697</v>
      </c>
      <c r="I277" s="229"/>
      <c r="J277" s="224"/>
      <c r="K277" s="224"/>
      <c r="L277" s="230"/>
      <c r="M277" s="231"/>
      <c r="N277" s="232"/>
      <c r="O277" s="232"/>
      <c r="P277" s="232"/>
      <c r="Q277" s="232"/>
      <c r="R277" s="232"/>
      <c r="S277" s="232"/>
      <c r="T277" s="23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4" t="s">
        <v>157</v>
      </c>
      <c r="AU277" s="234" t="s">
        <v>81</v>
      </c>
      <c r="AV277" s="13" t="s">
        <v>81</v>
      </c>
      <c r="AW277" s="13" t="s">
        <v>33</v>
      </c>
      <c r="AX277" s="13" t="s">
        <v>71</v>
      </c>
      <c r="AY277" s="234" t="s">
        <v>147</v>
      </c>
    </row>
    <row r="278" spans="1:51" s="14" customFormat="1" ht="12">
      <c r="A278" s="14"/>
      <c r="B278" s="235"/>
      <c r="C278" s="236"/>
      <c r="D278" s="225" t="s">
        <v>157</v>
      </c>
      <c r="E278" s="237" t="s">
        <v>19</v>
      </c>
      <c r="F278" s="238" t="s">
        <v>159</v>
      </c>
      <c r="G278" s="236"/>
      <c r="H278" s="239">
        <v>0.697</v>
      </c>
      <c r="I278" s="240"/>
      <c r="J278" s="236"/>
      <c r="K278" s="236"/>
      <c r="L278" s="241"/>
      <c r="M278" s="242"/>
      <c r="N278" s="243"/>
      <c r="O278" s="243"/>
      <c r="P278" s="243"/>
      <c r="Q278" s="243"/>
      <c r="R278" s="243"/>
      <c r="S278" s="243"/>
      <c r="T278" s="24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5" t="s">
        <v>157</v>
      </c>
      <c r="AU278" s="245" t="s">
        <v>81</v>
      </c>
      <c r="AV278" s="14" t="s">
        <v>154</v>
      </c>
      <c r="AW278" s="14" t="s">
        <v>33</v>
      </c>
      <c r="AX278" s="14" t="s">
        <v>79</v>
      </c>
      <c r="AY278" s="245" t="s">
        <v>147</v>
      </c>
    </row>
    <row r="279" spans="1:65" s="2" customFormat="1" ht="24.15" customHeight="1">
      <c r="A279" s="39"/>
      <c r="B279" s="40"/>
      <c r="C279" s="205" t="s">
        <v>378</v>
      </c>
      <c r="D279" s="205" t="s">
        <v>149</v>
      </c>
      <c r="E279" s="206" t="s">
        <v>379</v>
      </c>
      <c r="F279" s="207" t="s">
        <v>380</v>
      </c>
      <c r="G279" s="208" t="s">
        <v>152</v>
      </c>
      <c r="H279" s="209">
        <v>2.691</v>
      </c>
      <c r="I279" s="210"/>
      <c r="J279" s="211">
        <f>ROUND(I279*H279,2)</f>
        <v>0</v>
      </c>
      <c r="K279" s="207" t="s">
        <v>153</v>
      </c>
      <c r="L279" s="45"/>
      <c r="M279" s="212" t="s">
        <v>19</v>
      </c>
      <c r="N279" s="213" t="s">
        <v>42</v>
      </c>
      <c r="O279" s="85"/>
      <c r="P279" s="214">
        <f>O279*H279</f>
        <v>0</v>
      </c>
      <c r="Q279" s="214">
        <v>0.06197</v>
      </c>
      <c r="R279" s="214">
        <f>Q279*H279</f>
        <v>0.16676127</v>
      </c>
      <c r="S279" s="214">
        <v>0</v>
      </c>
      <c r="T279" s="215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16" t="s">
        <v>154</v>
      </c>
      <c r="AT279" s="216" t="s">
        <v>149</v>
      </c>
      <c r="AU279" s="216" t="s">
        <v>81</v>
      </c>
      <c r="AY279" s="18" t="s">
        <v>147</v>
      </c>
      <c r="BE279" s="217">
        <f>IF(N279="základní",J279,0)</f>
        <v>0</v>
      </c>
      <c r="BF279" s="217">
        <f>IF(N279="snížená",J279,0)</f>
        <v>0</v>
      </c>
      <c r="BG279" s="217">
        <f>IF(N279="zákl. přenesená",J279,0)</f>
        <v>0</v>
      </c>
      <c r="BH279" s="217">
        <f>IF(N279="sníž. přenesená",J279,0)</f>
        <v>0</v>
      </c>
      <c r="BI279" s="217">
        <f>IF(N279="nulová",J279,0)</f>
        <v>0</v>
      </c>
      <c r="BJ279" s="18" t="s">
        <v>79</v>
      </c>
      <c r="BK279" s="217">
        <f>ROUND(I279*H279,2)</f>
        <v>0</v>
      </c>
      <c r="BL279" s="18" t="s">
        <v>154</v>
      </c>
      <c r="BM279" s="216" t="s">
        <v>381</v>
      </c>
    </row>
    <row r="280" spans="1:47" s="2" customFormat="1" ht="12">
      <c r="A280" s="39"/>
      <c r="B280" s="40"/>
      <c r="C280" s="41"/>
      <c r="D280" s="218" t="s">
        <v>155</v>
      </c>
      <c r="E280" s="41"/>
      <c r="F280" s="219" t="s">
        <v>382</v>
      </c>
      <c r="G280" s="41"/>
      <c r="H280" s="41"/>
      <c r="I280" s="220"/>
      <c r="J280" s="41"/>
      <c r="K280" s="41"/>
      <c r="L280" s="45"/>
      <c r="M280" s="221"/>
      <c r="N280" s="222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155</v>
      </c>
      <c r="AU280" s="18" t="s">
        <v>81</v>
      </c>
    </row>
    <row r="281" spans="1:51" s="13" customFormat="1" ht="12">
      <c r="A281" s="13"/>
      <c r="B281" s="223"/>
      <c r="C281" s="224"/>
      <c r="D281" s="225" t="s">
        <v>157</v>
      </c>
      <c r="E281" s="226" t="s">
        <v>19</v>
      </c>
      <c r="F281" s="227" t="s">
        <v>383</v>
      </c>
      <c r="G281" s="224"/>
      <c r="H281" s="228">
        <v>2.691</v>
      </c>
      <c r="I281" s="229"/>
      <c r="J281" s="224"/>
      <c r="K281" s="224"/>
      <c r="L281" s="230"/>
      <c r="M281" s="231"/>
      <c r="N281" s="232"/>
      <c r="O281" s="232"/>
      <c r="P281" s="232"/>
      <c r="Q281" s="232"/>
      <c r="R281" s="232"/>
      <c r="S281" s="232"/>
      <c r="T281" s="23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4" t="s">
        <v>157</v>
      </c>
      <c r="AU281" s="234" t="s">
        <v>81</v>
      </c>
      <c r="AV281" s="13" t="s">
        <v>81</v>
      </c>
      <c r="AW281" s="13" t="s">
        <v>33</v>
      </c>
      <c r="AX281" s="13" t="s">
        <v>71</v>
      </c>
      <c r="AY281" s="234" t="s">
        <v>147</v>
      </c>
    </row>
    <row r="282" spans="1:51" s="14" customFormat="1" ht="12">
      <c r="A282" s="14"/>
      <c r="B282" s="235"/>
      <c r="C282" s="236"/>
      <c r="D282" s="225" t="s">
        <v>157</v>
      </c>
      <c r="E282" s="237" t="s">
        <v>19</v>
      </c>
      <c r="F282" s="238" t="s">
        <v>159</v>
      </c>
      <c r="G282" s="236"/>
      <c r="H282" s="239">
        <v>2.691</v>
      </c>
      <c r="I282" s="240"/>
      <c r="J282" s="236"/>
      <c r="K282" s="236"/>
      <c r="L282" s="241"/>
      <c r="M282" s="242"/>
      <c r="N282" s="243"/>
      <c r="O282" s="243"/>
      <c r="P282" s="243"/>
      <c r="Q282" s="243"/>
      <c r="R282" s="243"/>
      <c r="S282" s="243"/>
      <c r="T282" s="24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5" t="s">
        <v>157</v>
      </c>
      <c r="AU282" s="245" t="s">
        <v>81</v>
      </c>
      <c r="AV282" s="14" t="s">
        <v>154</v>
      </c>
      <c r="AW282" s="14" t="s">
        <v>33</v>
      </c>
      <c r="AX282" s="14" t="s">
        <v>79</v>
      </c>
      <c r="AY282" s="245" t="s">
        <v>147</v>
      </c>
    </row>
    <row r="283" spans="1:65" s="2" customFormat="1" ht="24.15" customHeight="1">
      <c r="A283" s="39"/>
      <c r="B283" s="40"/>
      <c r="C283" s="205" t="s">
        <v>270</v>
      </c>
      <c r="D283" s="205" t="s">
        <v>149</v>
      </c>
      <c r="E283" s="206" t="s">
        <v>384</v>
      </c>
      <c r="F283" s="207" t="s">
        <v>385</v>
      </c>
      <c r="G283" s="208" t="s">
        <v>152</v>
      </c>
      <c r="H283" s="209">
        <v>1.54</v>
      </c>
      <c r="I283" s="210"/>
      <c r="J283" s="211">
        <f>ROUND(I283*H283,2)</f>
        <v>0</v>
      </c>
      <c r="K283" s="207" t="s">
        <v>153</v>
      </c>
      <c r="L283" s="45"/>
      <c r="M283" s="212" t="s">
        <v>19</v>
      </c>
      <c r="N283" s="213" t="s">
        <v>42</v>
      </c>
      <c r="O283" s="85"/>
      <c r="P283" s="214">
        <f>O283*H283</f>
        <v>0</v>
      </c>
      <c r="Q283" s="214">
        <v>0.007847</v>
      </c>
      <c r="R283" s="214">
        <f>Q283*H283</f>
        <v>0.01208438</v>
      </c>
      <c r="S283" s="214">
        <v>0</v>
      </c>
      <c r="T283" s="215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16" t="s">
        <v>154</v>
      </c>
      <c r="AT283" s="216" t="s">
        <v>149</v>
      </c>
      <c r="AU283" s="216" t="s">
        <v>81</v>
      </c>
      <c r="AY283" s="18" t="s">
        <v>147</v>
      </c>
      <c r="BE283" s="217">
        <f>IF(N283="základní",J283,0)</f>
        <v>0</v>
      </c>
      <c r="BF283" s="217">
        <f>IF(N283="snížená",J283,0)</f>
        <v>0</v>
      </c>
      <c r="BG283" s="217">
        <f>IF(N283="zákl. přenesená",J283,0)</f>
        <v>0</v>
      </c>
      <c r="BH283" s="217">
        <f>IF(N283="sníž. přenesená",J283,0)</f>
        <v>0</v>
      </c>
      <c r="BI283" s="217">
        <f>IF(N283="nulová",J283,0)</f>
        <v>0</v>
      </c>
      <c r="BJ283" s="18" t="s">
        <v>79</v>
      </c>
      <c r="BK283" s="217">
        <f>ROUND(I283*H283,2)</f>
        <v>0</v>
      </c>
      <c r="BL283" s="18" t="s">
        <v>154</v>
      </c>
      <c r="BM283" s="216" t="s">
        <v>386</v>
      </c>
    </row>
    <row r="284" spans="1:47" s="2" customFormat="1" ht="12">
      <c r="A284" s="39"/>
      <c r="B284" s="40"/>
      <c r="C284" s="41"/>
      <c r="D284" s="218" t="s">
        <v>155</v>
      </c>
      <c r="E284" s="41"/>
      <c r="F284" s="219" t="s">
        <v>387</v>
      </c>
      <c r="G284" s="41"/>
      <c r="H284" s="41"/>
      <c r="I284" s="220"/>
      <c r="J284" s="41"/>
      <c r="K284" s="41"/>
      <c r="L284" s="45"/>
      <c r="M284" s="221"/>
      <c r="N284" s="222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155</v>
      </c>
      <c r="AU284" s="18" t="s">
        <v>81</v>
      </c>
    </row>
    <row r="285" spans="1:51" s="13" customFormat="1" ht="12">
      <c r="A285" s="13"/>
      <c r="B285" s="223"/>
      <c r="C285" s="224"/>
      <c r="D285" s="225" t="s">
        <v>157</v>
      </c>
      <c r="E285" s="226" t="s">
        <v>19</v>
      </c>
      <c r="F285" s="227" t="s">
        <v>388</v>
      </c>
      <c r="G285" s="224"/>
      <c r="H285" s="228">
        <v>0.546</v>
      </c>
      <c r="I285" s="229"/>
      <c r="J285" s="224"/>
      <c r="K285" s="224"/>
      <c r="L285" s="230"/>
      <c r="M285" s="231"/>
      <c r="N285" s="232"/>
      <c r="O285" s="232"/>
      <c r="P285" s="232"/>
      <c r="Q285" s="232"/>
      <c r="R285" s="232"/>
      <c r="S285" s="232"/>
      <c r="T285" s="23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4" t="s">
        <v>157</v>
      </c>
      <c r="AU285" s="234" t="s">
        <v>81</v>
      </c>
      <c r="AV285" s="13" t="s">
        <v>81</v>
      </c>
      <c r="AW285" s="13" t="s">
        <v>33</v>
      </c>
      <c r="AX285" s="13" t="s">
        <v>71</v>
      </c>
      <c r="AY285" s="234" t="s">
        <v>147</v>
      </c>
    </row>
    <row r="286" spans="1:51" s="13" customFormat="1" ht="12">
      <c r="A286" s="13"/>
      <c r="B286" s="223"/>
      <c r="C286" s="224"/>
      <c r="D286" s="225" t="s">
        <v>157</v>
      </c>
      <c r="E286" s="226" t="s">
        <v>19</v>
      </c>
      <c r="F286" s="227" t="s">
        <v>389</v>
      </c>
      <c r="G286" s="224"/>
      <c r="H286" s="228">
        <v>0.588</v>
      </c>
      <c r="I286" s="229"/>
      <c r="J286" s="224"/>
      <c r="K286" s="224"/>
      <c r="L286" s="230"/>
      <c r="M286" s="231"/>
      <c r="N286" s="232"/>
      <c r="O286" s="232"/>
      <c r="P286" s="232"/>
      <c r="Q286" s="232"/>
      <c r="R286" s="232"/>
      <c r="S286" s="232"/>
      <c r="T286" s="23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4" t="s">
        <v>157</v>
      </c>
      <c r="AU286" s="234" t="s">
        <v>81</v>
      </c>
      <c r="AV286" s="13" t="s">
        <v>81</v>
      </c>
      <c r="AW286" s="13" t="s">
        <v>33</v>
      </c>
      <c r="AX286" s="13" t="s">
        <v>71</v>
      </c>
      <c r="AY286" s="234" t="s">
        <v>147</v>
      </c>
    </row>
    <row r="287" spans="1:51" s="13" customFormat="1" ht="12">
      <c r="A287" s="13"/>
      <c r="B287" s="223"/>
      <c r="C287" s="224"/>
      <c r="D287" s="225" t="s">
        <v>157</v>
      </c>
      <c r="E287" s="226" t="s">
        <v>19</v>
      </c>
      <c r="F287" s="227" t="s">
        <v>390</v>
      </c>
      <c r="G287" s="224"/>
      <c r="H287" s="228">
        <v>0.406</v>
      </c>
      <c r="I287" s="229"/>
      <c r="J287" s="224"/>
      <c r="K287" s="224"/>
      <c r="L287" s="230"/>
      <c r="M287" s="231"/>
      <c r="N287" s="232"/>
      <c r="O287" s="232"/>
      <c r="P287" s="232"/>
      <c r="Q287" s="232"/>
      <c r="R287" s="232"/>
      <c r="S287" s="232"/>
      <c r="T287" s="23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4" t="s">
        <v>157</v>
      </c>
      <c r="AU287" s="234" t="s">
        <v>81</v>
      </c>
      <c r="AV287" s="13" t="s">
        <v>81</v>
      </c>
      <c r="AW287" s="13" t="s">
        <v>33</v>
      </c>
      <c r="AX287" s="13" t="s">
        <v>71</v>
      </c>
      <c r="AY287" s="234" t="s">
        <v>147</v>
      </c>
    </row>
    <row r="288" spans="1:51" s="14" customFormat="1" ht="12">
      <c r="A288" s="14"/>
      <c r="B288" s="235"/>
      <c r="C288" s="236"/>
      <c r="D288" s="225" t="s">
        <v>157</v>
      </c>
      <c r="E288" s="237" t="s">
        <v>19</v>
      </c>
      <c r="F288" s="238" t="s">
        <v>159</v>
      </c>
      <c r="G288" s="236"/>
      <c r="H288" s="239">
        <v>1.54</v>
      </c>
      <c r="I288" s="240"/>
      <c r="J288" s="236"/>
      <c r="K288" s="236"/>
      <c r="L288" s="241"/>
      <c r="M288" s="242"/>
      <c r="N288" s="243"/>
      <c r="O288" s="243"/>
      <c r="P288" s="243"/>
      <c r="Q288" s="243"/>
      <c r="R288" s="243"/>
      <c r="S288" s="243"/>
      <c r="T288" s="24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5" t="s">
        <v>157</v>
      </c>
      <c r="AU288" s="245" t="s">
        <v>81</v>
      </c>
      <c r="AV288" s="14" t="s">
        <v>154</v>
      </c>
      <c r="AW288" s="14" t="s">
        <v>33</v>
      </c>
      <c r="AX288" s="14" t="s">
        <v>79</v>
      </c>
      <c r="AY288" s="245" t="s">
        <v>147</v>
      </c>
    </row>
    <row r="289" spans="1:65" s="2" customFormat="1" ht="24.15" customHeight="1">
      <c r="A289" s="39"/>
      <c r="B289" s="40"/>
      <c r="C289" s="205" t="s">
        <v>391</v>
      </c>
      <c r="D289" s="205" t="s">
        <v>149</v>
      </c>
      <c r="E289" s="206" t="s">
        <v>392</v>
      </c>
      <c r="F289" s="207" t="s">
        <v>393</v>
      </c>
      <c r="G289" s="208" t="s">
        <v>162</v>
      </c>
      <c r="H289" s="209">
        <v>28.077</v>
      </c>
      <c r="I289" s="210"/>
      <c r="J289" s="211">
        <f>ROUND(I289*H289,2)</f>
        <v>0</v>
      </c>
      <c r="K289" s="207" t="s">
        <v>153</v>
      </c>
      <c r="L289" s="45"/>
      <c r="M289" s="212" t="s">
        <v>19</v>
      </c>
      <c r="N289" s="213" t="s">
        <v>42</v>
      </c>
      <c r="O289" s="85"/>
      <c r="P289" s="214">
        <f>O289*H289</f>
        <v>0</v>
      </c>
      <c r="Q289" s="214">
        <v>2.502354052</v>
      </c>
      <c r="R289" s="214">
        <f>Q289*H289</f>
        <v>70.258594718004</v>
      </c>
      <c r="S289" s="214">
        <v>0</v>
      </c>
      <c r="T289" s="215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16" t="s">
        <v>154</v>
      </c>
      <c r="AT289" s="216" t="s">
        <v>149</v>
      </c>
      <c r="AU289" s="216" t="s">
        <v>81</v>
      </c>
      <c r="AY289" s="18" t="s">
        <v>147</v>
      </c>
      <c r="BE289" s="217">
        <f>IF(N289="základní",J289,0)</f>
        <v>0</v>
      </c>
      <c r="BF289" s="217">
        <f>IF(N289="snížená",J289,0)</f>
        <v>0</v>
      </c>
      <c r="BG289" s="217">
        <f>IF(N289="zákl. přenesená",J289,0)</f>
        <v>0</v>
      </c>
      <c r="BH289" s="217">
        <f>IF(N289="sníž. přenesená",J289,0)</f>
        <v>0</v>
      </c>
      <c r="BI289" s="217">
        <f>IF(N289="nulová",J289,0)</f>
        <v>0</v>
      </c>
      <c r="BJ289" s="18" t="s">
        <v>79</v>
      </c>
      <c r="BK289" s="217">
        <f>ROUND(I289*H289,2)</f>
        <v>0</v>
      </c>
      <c r="BL289" s="18" t="s">
        <v>154</v>
      </c>
      <c r="BM289" s="216" t="s">
        <v>394</v>
      </c>
    </row>
    <row r="290" spans="1:47" s="2" customFormat="1" ht="12">
      <c r="A290" s="39"/>
      <c r="B290" s="40"/>
      <c r="C290" s="41"/>
      <c r="D290" s="218" t="s">
        <v>155</v>
      </c>
      <c r="E290" s="41"/>
      <c r="F290" s="219" t="s">
        <v>395</v>
      </c>
      <c r="G290" s="41"/>
      <c r="H290" s="41"/>
      <c r="I290" s="220"/>
      <c r="J290" s="41"/>
      <c r="K290" s="41"/>
      <c r="L290" s="45"/>
      <c r="M290" s="221"/>
      <c r="N290" s="222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155</v>
      </c>
      <c r="AU290" s="18" t="s">
        <v>81</v>
      </c>
    </row>
    <row r="291" spans="1:51" s="13" customFormat="1" ht="12">
      <c r="A291" s="13"/>
      <c r="B291" s="223"/>
      <c r="C291" s="224"/>
      <c r="D291" s="225" t="s">
        <v>157</v>
      </c>
      <c r="E291" s="226" t="s">
        <v>19</v>
      </c>
      <c r="F291" s="227" t="s">
        <v>396</v>
      </c>
      <c r="G291" s="224"/>
      <c r="H291" s="228">
        <v>28.077</v>
      </c>
      <c r="I291" s="229"/>
      <c r="J291" s="224"/>
      <c r="K291" s="224"/>
      <c r="L291" s="230"/>
      <c r="M291" s="231"/>
      <c r="N291" s="232"/>
      <c r="O291" s="232"/>
      <c r="P291" s="232"/>
      <c r="Q291" s="232"/>
      <c r="R291" s="232"/>
      <c r="S291" s="232"/>
      <c r="T291" s="23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4" t="s">
        <v>157</v>
      </c>
      <c r="AU291" s="234" t="s">
        <v>81</v>
      </c>
      <c r="AV291" s="13" t="s">
        <v>81</v>
      </c>
      <c r="AW291" s="13" t="s">
        <v>33</v>
      </c>
      <c r="AX291" s="13" t="s">
        <v>71</v>
      </c>
      <c r="AY291" s="234" t="s">
        <v>147</v>
      </c>
    </row>
    <row r="292" spans="1:51" s="14" customFormat="1" ht="12">
      <c r="A292" s="14"/>
      <c r="B292" s="235"/>
      <c r="C292" s="236"/>
      <c r="D292" s="225" t="s">
        <v>157</v>
      </c>
      <c r="E292" s="237" t="s">
        <v>19</v>
      </c>
      <c r="F292" s="238" t="s">
        <v>159</v>
      </c>
      <c r="G292" s="236"/>
      <c r="H292" s="239">
        <v>28.077</v>
      </c>
      <c r="I292" s="240"/>
      <c r="J292" s="236"/>
      <c r="K292" s="236"/>
      <c r="L292" s="241"/>
      <c r="M292" s="242"/>
      <c r="N292" s="243"/>
      <c r="O292" s="243"/>
      <c r="P292" s="243"/>
      <c r="Q292" s="243"/>
      <c r="R292" s="243"/>
      <c r="S292" s="243"/>
      <c r="T292" s="24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5" t="s">
        <v>157</v>
      </c>
      <c r="AU292" s="245" t="s">
        <v>81</v>
      </c>
      <c r="AV292" s="14" t="s">
        <v>154</v>
      </c>
      <c r="AW292" s="14" t="s">
        <v>33</v>
      </c>
      <c r="AX292" s="14" t="s">
        <v>79</v>
      </c>
      <c r="AY292" s="245" t="s">
        <v>147</v>
      </c>
    </row>
    <row r="293" spans="1:65" s="2" customFormat="1" ht="24.15" customHeight="1">
      <c r="A293" s="39"/>
      <c r="B293" s="40"/>
      <c r="C293" s="205" t="s">
        <v>278</v>
      </c>
      <c r="D293" s="205" t="s">
        <v>149</v>
      </c>
      <c r="E293" s="206" t="s">
        <v>397</v>
      </c>
      <c r="F293" s="207" t="s">
        <v>398</v>
      </c>
      <c r="G293" s="208" t="s">
        <v>152</v>
      </c>
      <c r="H293" s="209">
        <v>99.302</v>
      </c>
      <c r="I293" s="210"/>
      <c r="J293" s="211">
        <f>ROUND(I293*H293,2)</f>
        <v>0</v>
      </c>
      <c r="K293" s="207" t="s">
        <v>153</v>
      </c>
      <c r="L293" s="45"/>
      <c r="M293" s="212" t="s">
        <v>19</v>
      </c>
      <c r="N293" s="213" t="s">
        <v>42</v>
      </c>
      <c r="O293" s="85"/>
      <c r="P293" s="214">
        <f>O293*H293</f>
        <v>0</v>
      </c>
      <c r="Q293" s="214">
        <v>0.00432273</v>
      </c>
      <c r="R293" s="214">
        <f>Q293*H293</f>
        <v>0.42925573446000004</v>
      </c>
      <c r="S293" s="214">
        <v>0</v>
      </c>
      <c r="T293" s="215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16" t="s">
        <v>154</v>
      </c>
      <c r="AT293" s="216" t="s">
        <v>149</v>
      </c>
      <c r="AU293" s="216" t="s">
        <v>81</v>
      </c>
      <c r="AY293" s="18" t="s">
        <v>147</v>
      </c>
      <c r="BE293" s="217">
        <f>IF(N293="základní",J293,0)</f>
        <v>0</v>
      </c>
      <c r="BF293" s="217">
        <f>IF(N293="snížená",J293,0)</f>
        <v>0</v>
      </c>
      <c r="BG293" s="217">
        <f>IF(N293="zákl. přenesená",J293,0)</f>
        <v>0</v>
      </c>
      <c r="BH293" s="217">
        <f>IF(N293="sníž. přenesená",J293,0)</f>
        <v>0</v>
      </c>
      <c r="BI293" s="217">
        <f>IF(N293="nulová",J293,0)</f>
        <v>0</v>
      </c>
      <c r="BJ293" s="18" t="s">
        <v>79</v>
      </c>
      <c r="BK293" s="217">
        <f>ROUND(I293*H293,2)</f>
        <v>0</v>
      </c>
      <c r="BL293" s="18" t="s">
        <v>154</v>
      </c>
      <c r="BM293" s="216" t="s">
        <v>399</v>
      </c>
    </row>
    <row r="294" spans="1:47" s="2" customFormat="1" ht="12">
      <c r="A294" s="39"/>
      <c r="B294" s="40"/>
      <c r="C294" s="41"/>
      <c r="D294" s="218" t="s">
        <v>155</v>
      </c>
      <c r="E294" s="41"/>
      <c r="F294" s="219" t="s">
        <v>400</v>
      </c>
      <c r="G294" s="41"/>
      <c r="H294" s="41"/>
      <c r="I294" s="220"/>
      <c r="J294" s="41"/>
      <c r="K294" s="41"/>
      <c r="L294" s="45"/>
      <c r="M294" s="221"/>
      <c r="N294" s="222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155</v>
      </c>
      <c r="AU294" s="18" t="s">
        <v>81</v>
      </c>
    </row>
    <row r="295" spans="1:51" s="13" customFormat="1" ht="12">
      <c r="A295" s="13"/>
      <c r="B295" s="223"/>
      <c r="C295" s="224"/>
      <c r="D295" s="225" t="s">
        <v>157</v>
      </c>
      <c r="E295" s="226" t="s">
        <v>19</v>
      </c>
      <c r="F295" s="227" t="s">
        <v>401</v>
      </c>
      <c r="G295" s="224"/>
      <c r="H295" s="228">
        <v>99.302</v>
      </c>
      <c r="I295" s="229"/>
      <c r="J295" s="224"/>
      <c r="K295" s="224"/>
      <c r="L295" s="230"/>
      <c r="M295" s="231"/>
      <c r="N295" s="232"/>
      <c r="O295" s="232"/>
      <c r="P295" s="232"/>
      <c r="Q295" s="232"/>
      <c r="R295" s="232"/>
      <c r="S295" s="232"/>
      <c r="T295" s="23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4" t="s">
        <v>157</v>
      </c>
      <c r="AU295" s="234" t="s">
        <v>81</v>
      </c>
      <c r="AV295" s="13" t="s">
        <v>81</v>
      </c>
      <c r="AW295" s="13" t="s">
        <v>33</v>
      </c>
      <c r="AX295" s="13" t="s">
        <v>71</v>
      </c>
      <c r="AY295" s="234" t="s">
        <v>147</v>
      </c>
    </row>
    <row r="296" spans="1:51" s="14" customFormat="1" ht="12">
      <c r="A296" s="14"/>
      <c r="B296" s="235"/>
      <c r="C296" s="236"/>
      <c r="D296" s="225" t="s">
        <v>157</v>
      </c>
      <c r="E296" s="237" t="s">
        <v>19</v>
      </c>
      <c r="F296" s="238" t="s">
        <v>159</v>
      </c>
      <c r="G296" s="236"/>
      <c r="H296" s="239">
        <v>99.302</v>
      </c>
      <c r="I296" s="240"/>
      <c r="J296" s="236"/>
      <c r="K296" s="236"/>
      <c r="L296" s="241"/>
      <c r="M296" s="242"/>
      <c r="N296" s="243"/>
      <c r="O296" s="243"/>
      <c r="P296" s="243"/>
      <c r="Q296" s="243"/>
      <c r="R296" s="243"/>
      <c r="S296" s="243"/>
      <c r="T296" s="24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5" t="s">
        <v>157</v>
      </c>
      <c r="AU296" s="245" t="s">
        <v>81</v>
      </c>
      <c r="AV296" s="14" t="s">
        <v>154</v>
      </c>
      <c r="AW296" s="14" t="s">
        <v>33</v>
      </c>
      <c r="AX296" s="14" t="s">
        <v>79</v>
      </c>
      <c r="AY296" s="245" t="s">
        <v>147</v>
      </c>
    </row>
    <row r="297" spans="1:65" s="2" customFormat="1" ht="24.15" customHeight="1">
      <c r="A297" s="39"/>
      <c r="B297" s="40"/>
      <c r="C297" s="205" t="s">
        <v>402</v>
      </c>
      <c r="D297" s="205" t="s">
        <v>149</v>
      </c>
      <c r="E297" s="206" t="s">
        <v>403</v>
      </c>
      <c r="F297" s="207" t="s">
        <v>404</v>
      </c>
      <c r="G297" s="208" t="s">
        <v>152</v>
      </c>
      <c r="H297" s="209">
        <v>99.302</v>
      </c>
      <c r="I297" s="210"/>
      <c r="J297" s="211">
        <f>ROUND(I297*H297,2)</f>
        <v>0</v>
      </c>
      <c r="K297" s="207" t="s">
        <v>153</v>
      </c>
      <c r="L297" s="45"/>
      <c r="M297" s="212" t="s">
        <v>19</v>
      </c>
      <c r="N297" s="213" t="s">
        <v>42</v>
      </c>
      <c r="O297" s="85"/>
      <c r="P297" s="214">
        <f>O297*H297</f>
        <v>0</v>
      </c>
      <c r="Q297" s="214">
        <v>0</v>
      </c>
      <c r="R297" s="214">
        <f>Q297*H297</f>
        <v>0</v>
      </c>
      <c r="S297" s="214">
        <v>0</v>
      </c>
      <c r="T297" s="215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16" t="s">
        <v>154</v>
      </c>
      <c r="AT297" s="216" t="s">
        <v>149</v>
      </c>
      <c r="AU297" s="216" t="s">
        <v>81</v>
      </c>
      <c r="AY297" s="18" t="s">
        <v>147</v>
      </c>
      <c r="BE297" s="217">
        <f>IF(N297="základní",J297,0)</f>
        <v>0</v>
      </c>
      <c r="BF297" s="217">
        <f>IF(N297="snížená",J297,0)</f>
        <v>0</v>
      </c>
      <c r="BG297" s="217">
        <f>IF(N297="zákl. přenesená",J297,0)</f>
        <v>0</v>
      </c>
      <c r="BH297" s="217">
        <f>IF(N297="sníž. přenesená",J297,0)</f>
        <v>0</v>
      </c>
      <c r="BI297" s="217">
        <f>IF(N297="nulová",J297,0)</f>
        <v>0</v>
      </c>
      <c r="BJ297" s="18" t="s">
        <v>79</v>
      </c>
      <c r="BK297" s="217">
        <f>ROUND(I297*H297,2)</f>
        <v>0</v>
      </c>
      <c r="BL297" s="18" t="s">
        <v>154</v>
      </c>
      <c r="BM297" s="216" t="s">
        <v>405</v>
      </c>
    </row>
    <row r="298" spans="1:47" s="2" customFormat="1" ht="12">
      <c r="A298" s="39"/>
      <c r="B298" s="40"/>
      <c r="C298" s="41"/>
      <c r="D298" s="218" t="s">
        <v>155</v>
      </c>
      <c r="E298" s="41"/>
      <c r="F298" s="219" t="s">
        <v>406</v>
      </c>
      <c r="G298" s="41"/>
      <c r="H298" s="41"/>
      <c r="I298" s="220"/>
      <c r="J298" s="41"/>
      <c r="K298" s="41"/>
      <c r="L298" s="45"/>
      <c r="M298" s="221"/>
      <c r="N298" s="222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155</v>
      </c>
      <c r="AU298" s="18" t="s">
        <v>81</v>
      </c>
    </row>
    <row r="299" spans="1:65" s="2" customFormat="1" ht="24.15" customHeight="1">
      <c r="A299" s="39"/>
      <c r="B299" s="40"/>
      <c r="C299" s="205" t="s">
        <v>283</v>
      </c>
      <c r="D299" s="205" t="s">
        <v>149</v>
      </c>
      <c r="E299" s="206" t="s">
        <v>407</v>
      </c>
      <c r="F299" s="207" t="s">
        <v>408</v>
      </c>
      <c r="G299" s="208" t="s">
        <v>190</v>
      </c>
      <c r="H299" s="209">
        <v>3.835</v>
      </c>
      <c r="I299" s="210"/>
      <c r="J299" s="211">
        <f>ROUND(I299*H299,2)</f>
        <v>0</v>
      </c>
      <c r="K299" s="207" t="s">
        <v>153</v>
      </c>
      <c r="L299" s="45"/>
      <c r="M299" s="212" t="s">
        <v>19</v>
      </c>
      <c r="N299" s="213" t="s">
        <v>42</v>
      </c>
      <c r="O299" s="85"/>
      <c r="P299" s="214">
        <f>O299*H299</f>
        <v>0</v>
      </c>
      <c r="Q299" s="214">
        <v>1.1090686</v>
      </c>
      <c r="R299" s="214">
        <f>Q299*H299</f>
        <v>4.253278081</v>
      </c>
      <c r="S299" s="214">
        <v>0</v>
      </c>
      <c r="T299" s="215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16" t="s">
        <v>154</v>
      </c>
      <c r="AT299" s="216" t="s">
        <v>149</v>
      </c>
      <c r="AU299" s="216" t="s">
        <v>81</v>
      </c>
      <c r="AY299" s="18" t="s">
        <v>147</v>
      </c>
      <c r="BE299" s="217">
        <f>IF(N299="základní",J299,0)</f>
        <v>0</v>
      </c>
      <c r="BF299" s="217">
        <f>IF(N299="snížená",J299,0)</f>
        <v>0</v>
      </c>
      <c r="BG299" s="217">
        <f>IF(N299="zákl. přenesená",J299,0)</f>
        <v>0</v>
      </c>
      <c r="BH299" s="217">
        <f>IF(N299="sníž. přenesená",J299,0)</f>
        <v>0</v>
      </c>
      <c r="BI299" s="217">
        <f>IF(N299="nulová",J299,0)</f>
        <v>0</v>
      </c>
      <c r="BJ299" s="18" t="s">
        <v>79</v>
      </c>
      <c r="BK299" s="217">
        <f>ROUND(I299*H299,2)</f>
        <v>0</v>
      </c>
      <c r="BL299" s="18" t="s">
        <v>154</v>
      </c>
      <c r="BM299" s="216" t="s">
        <v>409</v>
      </c>
    </row>
    <row r="300" spans="1:47" s="2" customFormat="1" ht="12">
      <c r="A300" s="39"/>
      <c r="B300" s="40"/>
      <c r="C300" s="41"/>
      <c r="D300" s="218" t="s">
        <v>155</v>
      </c>
      <c r="E300" s="41"/>
      <c r="F300" s="219" t="s">
        <v>410</v>
      </c>
      <c r="G300" s="41"/>
      <c r="H300" s="41"/>
      <c r="I300" s="220"/>
      <c r="J300" s="41"/>
      <c r="K300" s="41"/>
      <c r="L300" s="45"/>
      <c r="M300" s="221"/>
      <c r="N300" s="222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155</v>
      </c>
      <c r="AU300" s="18" t="s">
        <v>81</v>
      </c>
    </row>
    <row r="301" spans="1:51" s="13" customFormat="1" ht="12">
      <c r="A301" s="13"/>
      <c r="B301" s="223"/>
      <c r="C301" s="224"/>
      <c r="D301" s="225" t="s">
        <v>157</v>
      </c>
      <c r="E301" s="226" t="s">
        <v>19</v>
      </c>
      <c r="F301" s="227" t="s">
        <v>411</v>
      </c>
      <c r="G301" s="224"/>
      <c r="H301" s="228">
        <v>3.835</v>
      </c>
      <c r="I301" s="229"/>
      <c r="J301" s="224"/>
      <c r="K301" s="224"/>
      <c r="L301" s="230"/>
      <c r="M301" s="231"/>
      <c r="N301" s="232"/>
      <c r="O301" s="232"/>
      <c r="P301" s="232"/>
      <c r="Q301" s="232"/>
      <c r="R301" s="232"/>
      <c r="S301" s="232"/>
      <c r="T301" s="23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4" t="s">
        <v>157</v>
      </c>
      <c r="AU301" s="234" t="s">
        <v>81</v>
      </c>
      <c r="AV301" s="13" t="s">
        <v>81</v>
      </c>
      <c r="AW301" s="13" t="s">
        <v>33</v>
      </c>
      <c r="AX301" s="13" t="s">
        <v>71</v>
      </c>
      <c r="AY301" s="234" t="s">
        <v>147</v>
      </c>
    </row>
    <row r="302" spans="1:51" s="14" customFormat="1" ht="12">
      <c r="A302" s="14"/>
      <c r="B302" s="235"/>
      <c r="C302" s="236"/>
      <c r="D302" s="225" t="s">
        <v>157</v>
      </c>
      <c r="E302" s="237" t="s">
        <v>19</v>
      </c>
      <c r="F302" s="238" t="s">
        <v>159</v>
      </c>
      <c r="G302" s="236"/>
      <c r="H302" s="239">
        <v>3.835</v>
      </c>
      <c r="I302" s="240"/>
      <c r="J302" s="236"/>
      <c r="K302" s="236"/>
      <c r="L302" s="241"/>
      <c r="M302" s="242"/>
      <c r="N302" s="243"/>
      <c r="O302" s="243"/>
      <c r="P302" s="243"/>
      <c r="Q302" s="243"/>
      <c r="R302" s="243"/>
      <c r="S302" s="243"/>
      <c r="T302" s="24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5" t="s">
        <v>157</v>
      </c>
      <c r="AU302" s="245" t="s">
        <v>81</v>
      </c>
      <c r="AV302" s="14" t="s">
        <v>154</v>
      </c>
      <c r="AW302" s="14" t="s">
        <v>33</v>
      </c>
      <c r="AX302" s="14" t="s">
        <v>79</v>
      </c>
      <c r="AY302" s="245" t="s">
        <v>147</v>
      </c>
    </row>
    <row r="303" spans="1:65" s="2" customFormat="1" ht="16.5" customHeight="1">
      <c r="A303" s="39"/>
      <c r="B303" s="40"/>
      <c r="C303" s="205" t="s">
        <v>412</v>
      </c>
      <c r="D303" s="205" t="s">
        <v>149</v>
      </c>
      <c r="E303" s="206" t="s">
        <v>413</v>
      </c>
      <c r="F303" s="207" t="s">
        <v>414</v>
      </c>
      <c r="G303" s="208" t="s">
        <v>162</v>
      </c>
      <c r="H303" s="209">
        <v>0.717</v>
      </c>
      <c r="I303" s="210"/>
      <c r="J303" s="211">
        <f>ROUND(I303*H303,2)</f>
        <v>0</v>
      </c>
      <c r="K303" s="207" t="s">
        <v>153</v>
      </c>
      <c r="L303" s="45"/>
      <c r="M303" s="212" t="s">
        <v>19</v>
      </c>
      <c r="N303" s="213" t="s">
        <v>42</v>
      </c>
      <c r="O303" s="85"/>
      <c r="P303" s="214">
        <f>O303*H303</f>
        <v>0</v>
      </c>
      <c r="Q303" s="214">
        <v>2.64468</v>
      </c>
      <c r="R303" s="214">
        <f>Q303*H303</f>
        <v>1.89623556</v>
      </c>
      <c r="S303" s="214">
        <v>0</v>
      </c>
      <c r="T303" s="215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16" t="s">
        <v>154</v>
      </c>
      <c r="AT303" s="216" t="s">
        <v>149</v>
      </c>
      <c r="AU303" s="216" t="s">
        <v>81</v>
      </c>
      <c r="AY303" s="18" t="s">
        <v>147</v>
      </c>
      <c r="BE303" s="217">
        <f>IF(N303="základní",J303,0)</f>
        <v>0</v>
      </c>
      <c r="BF303" s="217">
        <f>IF(N303="snížená",J303,0)</f>
        <v>0</v>
      </c>
      <c r="BG303" s="217">
        <f>IF(N303="zákl. přenesená",J303,0)</f>
        <v>0</v>
      </c>
      <c r="BH303" s="217">
        <f>IF(N303="sníž. přenesená",J303,0)</f>
        <v>0</v>
      </c>
      <c r="BI303" s="217">
        <f>IF(N303="nulová",J303,0)</f>
        <v>0</v>
      </c>
      <c r="BJ303" s="18" t="s">
        <v>79</v>
      </c>
      <c r="BK303" s="217">
        <f>ROUND(I303*H303,2)</f>
        <v>0</v>
      </c>
      <c r="BL303" s="18" t="s">
        <v>154</v>
      </c>
      <c r="BM303" s="216" t="s">
        <v>415</v>
      </c>
    </row>
    <row r="304" spans="1:47" s="2" customFormat="1" ht="12">
      <c r="A304" s="39"/>
      <c r="B304" s="40"/>
      <c r="C304" s="41"/>
      <c r="D304" s="218" t="s">
        <v>155</v>
      </c>
      <c r="E304" s="41"/>
      <c r="F304" s="219" t="s">
        <v>416</v>
      </c>
      <c r="G304" s="41"/>
      <c r="H304" s="41"/>
      <c r="I304" s="220"/>
      <c r="J304" s="41"/>
      <c r="K304" s="41"/>
      <c r="L304" s="45"/>
      <c r="M304" s="221"/>
      <c r="N304" s="222"/>
      <c r="O304" s="85"/>
      <c r="P304" s="85"/>
      <c r="Q304" s="85"/>
      <c r="R304" s="85"/>
      <c r="S304" s="85"/>
      <c r="T304" s="86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155</v>
      </c>
      <c r="AU304" s="18" t="s">
        <v>81</v>
      </c>
    </row>
    <row r="305" spans="1:51" s="13" customFormat="1" ht="12">
      <c r="A305" s="13"/>
      <c r="B305" s="223"/>
      <c r="C305" s="224"/>
      <c r="D305" s="225" t="s">
        <v>157</v>
      </c>
      <c r="E305" s="226" t="s">
        <v>19</v>
      </c>
      <c r="F305" s="227" t="s">
        <v>417</v>
      </c>
      <c r="G305" s="224"/>
      <c r="H305" s="228">
        <v>0.717</v>
      </c>
      <c r="I305" s="229"/>
      <c r="J305" s="224"/>
      <c r="K305" s="224"/>
      <c r="L305" s="230"/>
      <c r="M305" s="231"/>
      <c r="N305" s="232"/>
      <c r="O305" s="232"/>
      <c r="P305" s="232"/>
      <c r="Q305" s="232"/>
      <c r="R305" s="232"/>
      <c r="S305" s="232"/>
      <c r="T305" s="23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4" t="s">
        <v>157</v>
      </c>
      <c r="AU305" s="234" t="s">
        <v>81</v>
      </c>
      <c r="AV305" s="13" t="s">
        <v>81</v>
      </c>
      <c r="AW305" s="13" t="s">
        <v>33</v>
      </c>
      <c r="AX305" s="13" t="s">
        <v>71</v>
      </c>
      <c r="AY305" s="234" t="s">
        <v>147</v>
      </c>
    </row>
    <row r="306" spans="1:51" s="14" customFormat="1" ht="12">
      <c r="A306" s="14"/>
      <c r="B306" s="235"/>
      <c r="C306" s="236"/>
      <c r="D306" s="225" t="s">
        <v>157</v>
      </c>
      <c r="E306" s="237" t="s">
        <v>19</v>
      </c>
      <c r="F306" s="238" t="s">
        <v>159</v>
      </c>
      <c r="G306" s="236"/>
      <c r="H306" s="239">
        <v>0.717</v>
      </c>
      <c r="I306" s="240"/>
      <c r="J306" s="236"/>
      <c r="K306" s="236"/>
      <c r="L306" s="241"/>
      <c r="M306" s="242"/>
      <c r="N306" s="243"/>
      <c r="O306" s="243"/>
      <c r="P306" s="243"/>
      <c r="Q306" s="243"/>
      <c r="R306" s="243"/>
      <c r="S306" s="243"/>
      <c r="T306" s="24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5" t="s">
        <v>157</v>
      </c>
      <c r="AU306" s="245" t="s">
        <v>81</v>
      </c>
      <c r="AV306" s="14" t="s">
        <v>154</v>
      </c>
      <c r="AW306" s="14" t="s">
        <v>33</v>
      </c>
      <c r="AX306" s="14" t="s">
        <v>79</v>
      </c>
      <c r="AY306" s="245" t="s">
        <v>147</v>
      </c>
    </row>
    <row r="307" spans="1:63" s="12" customFormat="1" ht="22.8" customHeight="1">
      <c r="A307" s="12"/>
      <c r="B307" s="189"/>
      <c r="C307" s="190"/>
      <c r="D307" s="191" t="s">
        <v>70</v>
      </c>
      <c r="E307" s="203" t="s">
        <v>154</v>
      </c>
      <c r="F307" s="203" t="s">
        <v>418</v>
      </c>
      <c r="G307" s="190"/>
      <c r="H307" s="190"/>
      <c r="I307" s="193"/>
      <c r="J307" s="204">
        <f>BK307</f>
        <v>0</v>
      </c>
      <c r="K307" s="190"/>
      <c r="L307" s="195"/>
      <c r="M307" s="196"/>
      <c r="N307" s="197"/>
      <c r="O307" s="197"/>
      <c r="P307" s="198">
        <f>SUM(P308:P387)</f>
        <v>0</v>
      </c>
      <c r="Q307" s="197"/>
      <c r="R307" s="198">
        <f>SUM(R308:R387)</f>
        <v>36.925445077765104</v>
      </c>
      <c r="S307" s="197"/>
      <c r="T307" s="199">
        <f>SUM(T308:T387)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00" t="s">
        <v>79</v>
      </c>
      <c r="AT307" s="201" t="s">
        <v>70</v>
      </c>
      <c r="AU307" s="201" t="s">
        <v>79</v>
      </c>
      <c r="AY307" s="200" t="s">
        <v>147</v>
      </c>
      <c r="BK307" s="202">
        <f>SUM(BK308:BK387)</f>
        <v>0</v>
      </c>
    </row>
    <row r="308" spans="1:65" s="2" customFormat="1" ht="24.15" customHeight="1">
      <c r="A308" s="39"/>
      <c r="B308" s="40"/>
      <c r="C308" s="205" t="s">
        <v>289</v>
      </c>
      <c r="D308" s="205" t="s">
        <v>149</v>
      </c>
      <c r="E308" s="206" t="s">
        <v>419</v>
      </c>
      <c r="F308" s="207" t="s">
        <v>420</v>
      </c>
      <c r="G308" s="208" t="s">
        <v>329</v>
      </c>
      <c r="H308" s="209">
        <v>63</v>
      </c>
      <c r="I308" s="210"/>
      <c r="J308" s="211">
        <f>ROUND(I308*H308,2)</f>
        <v>0</v>
      </c>
      <c r="K308" s="207" t="s">
        <v>153</v>
      </c>
      <c r="L308" s="45"/>
      <c r="M308" s="212" t="s">
        <v>19</v>
      </c>
      <c r="N308" s="213" t="s">
        <v>42</v>
      </c>
      <c r="O308" s="85"/>
      <c r="P308" s="214">
        <f>O308*H308</f>
        <v>0</v>
      </c>
      <c r="Q308" s="214">
        <v>0.004588</v>
      </c>
      <c r="R308" s="214">
        <f>Q308*H308</f>
        <v>0.289044</v>
      </c>
      <c r="S308" s="214">
        <v>0</v>
      </c>
      <c r="T308" s="215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16" t="s">
        <v>154</v>
      </c>
      <c r="AT308" s="216" t="s">
        <v>149</v>
      </c>
      <c r="AU308" s="216" t="s">
        <v>81</v>
      </c>
      <c r="AY308" s="18" t="s">
        <v>147</v>
      </c>
      <c r="BE308" s="217">
        <f>IF(N308="základní",J308,0)</f>
        <v>0</v>
      </c>
      <c r="BF308" s="217">
        <f>IF(N308="snížená",J308,0)</f>
        <v>0</v>
      </c>
      <c r="BG308" s="217">
        <f>IF(N308="zákl. přenesená",J308,0)</f>
        <v>0</v>
      </c>
      <c r="BH308" s="217">
        <f>IF(N308="sníž. přenesená",J308,0)</f>
        <v>0</v>
      </c>
      <c r="BI308" s="217">
        <f>IF(N308="nulová",J308,0)</f>
        <v>0</v>
      </c>
      <c r="BJ308" s="18" t="s">
        <v>79</v>
      </c>
      <c r="BK308" s="217">
        <f>ROUND(I308*H308,2)</f>
        <v>0</v>
      </c>
      <c r="BL308" s="18" t="s">
        <v>154</v>
      </c>
      <c r="BM308" s="216" t="s">
        <v>421</v>
      </c>
    </row>
    <row r="309" spans="1:47" s="2" customFormat="1" ht="12">
      <c r="A309" s="39"/>
      <c r="B309" s="40"/>
      <c r="C309" s="41"/>
      <c r="D309" s="218" t="s">
        <v>155</v>
      </c>
      <c r="E309" s="41"/>
      <c r="F309" s="219" t="s">
        <v>422</v>
      </c>
      <c r="G309" s="41"/>
      <c r="H309" s="41"/>
      <c r="I309" s="220"/>
      <c r="J309" s="41"/>
      <c r="K309" s="41"/>
      <c r="L309" s="45"/>
      <c r="M309" s="221"/>
      <c r="N309" s="222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155</v>
      </c>
      <c r="AU309" s="18" t="s">
        <v>81</v>
      </c>
    </row>
    <row r="310" spans="1:51" s="13" customFormat="1" ht="12">
      <c r="A310" s="13"/>
      <c r="B310" s="223"/>
      <c r="C310" s="224"/>
      <c r="D310" s="225" t="s">
        <v>157</v>
      </c>
      <c r="E310" s="226" t="s">
        <v>19</v>
      </c>
      <c r="F310" s="227" t="s">
        <v>423</v>
      </c>
      <c r="G310" s="224"/>
      <c r="H310" s="228">
        <v>6</v>
      </c>
      <c r="I310" s="229"/>
      <c r="J310" s="224"/>
      <c r="K310" s="224"/>
      <c r="L310" s="230"/>
      <c r="M310" s="231"/>
      <c r="N310" s="232"/>
      <c r="O310" s="232"/>
      <c r="P310" s="232"/>
      <c r="Q310" s="232"/>
      <c r="R310" s="232"/>
      <c r="S310" s="232"/>
      <c r="T310" s="23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4" t="s">
        <v>157</v>
      </c>
      <c r="AU310" s="234" t="s">
        <v>81</v>
      </c>
      <c r="AV310" s="13" t="s">
        <v>81</v>
      </c>
      <c r="AW310" s="13" t="s">
        <v>33</v>
      </c>
      <c r="AX310" s="13" t="s">
        <v>71</v>
      </c>
      <c r="AY310" s="234" t="s">
        <v>147</v>
      </c>
    </row>
    <row r="311" spans="1:51" s="13" customFormat="1" ht="12">
      <c r="A311" s="13"/>
      <c r="B311" s="223"/>
      <c r="C311" s="224"/>
      <c r="D311" s="225" t="s">
        <v>157</v>
      </c>
      <c r="E311" s="226" t="s">
        <v>19</v>
      </c>
      <c r="F311" s="227" t="s">
        <v>424</v>
      </c>
      <c r="G311" s="224"/>
      <c r="H311" s="228">
        <v>57</v>
      </c>
      <c r="I311" s="229"/>
      <c r="J311" s="224"/>
      <c r="K311" s="224"/>
      <c r="L311" s="230"/>
      <c r="M311" s="231"/>
      <c r="N311" s="232"/>
      <c r="O311" s="232"/>
      <c r="P311" s="232"/>
      <c r="Q311" s="232"/>
      <c r="R311" s="232"/>
      <c r="S311" s="232"/>
      <c r="T311" s="23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4" t="s">
        <v>157</v>
      </c>
      <c r="AU311" s="234" t="s">
        <v>81</v>
      </c>
      <c r="AV311" s="13" t="s">
        <v>81</v>
      </c>
      <c r="AW311" s="13" t="s">
        <v>33</v>
      </c>
      <c r="AX311" s="13" t="s">
        <v>71</v>
      </c>
      <c r="AY311" s="234" t="s">
        <v>147</v>
      </c>
    </row>
    <row r="312" spans="1:51" s="14" customFormat="1" ht="12">
      <c r="A312" s="14"/>
      <c r="B312" s="235"/>
      <c r="C312" s="236"/>
      <c r="D312" s="225" t="s">
        <v>157</v>
      </c>
      <c r="E312" s="237" t="s">
        <v>19</v>
      </c>
      <c r="F312" s="238" t="s">
        <v>159</v>
      </c>
      <c r="G312" s="236"/>
      <c r="H312" s="239">
        <v>63</v>
      </c>
      <c r="I312" s="240"/>
      <c r="J312" s="236"/>
      <c r="K312" s="236"/>
      <c r="L312" s="241"/>
      <c r="M312" s="242"/>
      <c r="N312" s="243"/>
      <c r="O312" s="243"/>
      <c r="P312" s="243"/>
      <c r="Q312" s="243"/>
      <c r="R312" s="243"/>
      <c r="S312" s="243"/>
      <c r="T312" s="24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5" t="s">
        <v>157</v>
      </c>
      <c r="AU312" s="245" t="s">
        <v>81</v>
      </c>
      <c r="AV312" s="14" t="s">
        <v>154</v>
      </c>
      <c r="AW312" s="14" t="s">
        <v>33</v>
      </c>
      <c r="AX312" s="14" t="s">
        <v>79</v>
      </c>
      <c r="AY312" s="245" t="s">
        <v>147</v>
      </c>
    </row>
    <row r="313" spans="1:65" s="2" customFormat="1" ht="16.5" customHeight="1">
      <c r="A313" s="39"/>
      <c r="B313" s="40"/>
      <c r="C313" s="246" t="s">
        <v>425</v>
      </c>
      <c r="D313" s="246" t="s">
        <v>350</v>
      </c>
      <c r="E313" s="247" t="s">
        <v>426</v>
      </c>
      <c r="F313" s="248" t="s">
        <v>427</v>
      </c>
      <c r="G313" s="249" t="s">
        <v>329</v>
      </c>
      <c r="H313" s="250">
        <v>6</v>
      </c>
      <c r="I313" s="251"/>
      <c r="J313" s="252">
        <f>ROUND(I313*H313,2)</f>
        <v>0</v>
      </c>
      <c r="K313" s="248" t="s">
        <v>153</v>
      </c>
      <c r="L313" s="253"/>
      <c r="M313" s="254" t="s">
        <v>19</v>
      </c>
      <c r="N313" s="255" t="s">
        <v>42</v>
      </c>
      <c r="O313" s="85"/>
      <c r="P313" s="214">
        <f>O313*H313</f>
        <v>0</v>
      </c>
      <c r="Q313" s="214">
        <v>0.078</v>
      </c>
      <c r="R313" s="214">
        <f>Q313*H313</f>
        <v>0.46799999999999997</v>
      </c>
      <c r="S313" s="214">
        <v>0</v>
      </c>
      <c r="T313" s="215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16" t="s">
        <v>174</v>
      </c>
      <c r="AT313" s="216" t="s">
        <v>350</v>
      </c>
      <c r="AU313" s="216" t="s">
        <v>81</v>
      </c>
      <c r="AY313" s="18" t="s">
        <v>147</v>
      </c>
      <c r="BE313" s="217">
        <f>IF(N313="základní",J313,0)</f>
        <v>0</v>
      </c>
      <c r="BF313" s="217">
        <f>IF(N313="snížená",J313,0)</f>
        <v>0</v>
      </c>
      <c r="BG313" s="217">
        <f>IF(N313="zákl. přenesená",J313,0)</f>
        <v>0</v>
      </c>
      <c r="BH313" s="217">
        <f>IF(N313="sníž. přenesená",J313,0)</f>
        <v>0</v>
      </c>
      <c r="BI313" s="217">
        <f>IF(N313="nulová",J313,0)</f>
        <v>0</v>
      </c>
      <c r="BJ313" s="18" t="s">
        <v>79</v>
      </c>
      <c r="BK313" s="217">
        <f>ROUND(I313*H313,2)</f>
        <v>0</v>
      </c>
      <c r="BL313" s="18" t="s">
        <v>154</v>
      </c>
      <c r="BM313" s="216" t="s">
        <v>428</v>
      </c>
    </row>
    <row r="314" spans="1:51" s="13" customFormat="1" ht="12">
      <c r="A314" s="13"/>
      <c r="B314" s="223"/>
      <c r="C314" s="224"/>
      <c r="D314" s="225" t="s">
        <v>157</v>
      </c>
      <c r="E314" s="226" t="s">
        <v>19</v>
      </c>
      <c r="F314" s="227" t="s">
        <v>423</v>
      </c>
      <c r="G314" s="224"/>
      <c r="H314" s="228">
        <v>6</v>
      </c>
      <c r="I314" s="229"/>
      <c r="J314" s="224"/>
      <c r="K314" s="224"/>
      <c r="L314" s="230"/>
      <c r="M314" s="231"/>
      <c r="N314" s="232"/>
      <c r="O314" s="232"/>
      <c r="P314" s="232"/>
      <c r="Q314" s="232"/>
      <c r="R314" s="232"/>
      <c r="S314" s="232"/>
      <c r="T314" s="23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4" t="s">
        <v>157</v>
      </c>
      <c r="AU314" s="234" t="s">
        <v>81</v>
      </c>
      <c r="AV314" s="13" t="s">
        <v>81</v>
      </c>
      <c r="AW314" s="13" t="s">
        <v>33</v>
      </c>
      <c r="AX314" s="13" t="s">
        <v>71</v>
      </c>
      <c r="AY314" s="234" t="s">
        <v>147</v>
      </c>
    </row>
    <row r="315" spans="1:51" s="14" customFormat="1" ht="12">
      <c r="A315" s="14"/>
      <c r="B315" s="235"/>
      <c r="C315" s="236"/>
      <c r="D315" s="225" t="s">
        <v>157</v>
      </c>
      <c r="E315" s="237" t="s">
        <v>19</v>
      </c>
      <c r="F315" s="238" t="s">
        <v>159</v>
      </c>
      <c r="G315" s="236"/>
      <c r="H315" s="239">
        <v>6</v>
      </c>
      <c r="I315" s="240"/>
      <c r="J315" s="236"/>
      <c r="K315" s="236"/>
      <c r="L315" s="241"/>
      <c r="M315" s="242"/>
      <c r="N315" s="243"/>
      <c r="O315" s="243"/>
      <c r="P315" s="243"/>
      <c r="Q315" s="243"/>
      <c r="R315" s="243"/>
      <c r="S315" s="243"/>
      <c r="T315" s="24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5" t="s">
        <v>157</v>
      </c>
      <c r="AU315" s="245" t="s">
        <v>81</v>
      </c>
      <c r="AV315" s="14" t="s">
        <v>154</v>
      </c>
      <c r="AW315" s="14" t="s">
        <v>33</v>
      </c>
      <c r="AX315" s="14" t="s">
        <v>79</v>
      </c>
      <c r="AY315" s="245" t="s">
        <v>147</v>
      </c>
    </row>
    <row r="316" spans="1:65" s="2" customFormat="1" ht="16.5" customHeight="1">
      <c r="A316" s="39"/>
      <c r="B316" s="40"/>
      <c r="C316" s="246" t="s">
        <v>294</v>
      </c>
      <c r="D316" s="246" t="s">
        <v>350</v>
      </c>
      <c r="E316" s="247" t="s">
        <v>429</v>
      </c>
      <c r="F316" s="248" t="s">
        <v>430</v>
      </c>
      <c r="G316" s="249" t="s">
        <v>152</v>
      </c>
      <c r="H316" s="250">
        <v>30.7</v>
      </c>
      <c r="I316" s="251"/>
      <c r="J316" s="252">
        <f>ROUND(I316*H316,2)</f>
        <v>0</v>
      </c>
      <c r="K316" s="248" t="s">
        <v>19</v>
      </c>
      <c r="L316" s="253"/>
      <c r="M316" s="254" t="s">
        <v>19</v>
      </c>
      <c r="N316" s="255" t="s">
        <v>42</v>
      </c>
      <c r="O316" s="85"/>
      <c r="P316" s="214">
        <f>O316*H316</f>
        <v>0</v>
      </c>
      <c r="Q316" s="214">
        <v>0</v>
      </c>
      <c r="R316" s="214">
        <f>Q316*H316</f>
        <v>0</v>
      </c>
      <c r="S316" s="214">
        <v>0</v>
      </c>
      <c r="T316" s="215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16" t="s">
        <v>174</v>
      </c>
      <c r="AT316" s="216" t="s">
        <v>350</v>
      </c>
      <c r="AU316" s="216" t="s">
        <v>81</v>
      </c>
      <c r="AY316" s="18" t="s">
        <v>147</v>
      </c>
      <c r="BE316" s="217">
        <f>IF(N316="základní",J316,0)</f>
        <v>0</v>
      </c>
      <c r="BF316" s="217">
        <f>IF(N316="snížená",J316,0)</f>
        <v>0</v>
      </c>
      <c r="BG316" s="217">
        <f>IF(N316="zákl. přenesená",J316,0)</f>
        <v>0</v>
      </c>
      <c r="BH316" s="217">
        <f>IF(N316="sníž. přenesená",J316,0)</f>
        <v>0</v>
      </c>
      <c r="BI316" s="217">
        <f>IF(N316="nulová",J316,0)</f>
        <v>0</v>
      </c>
      <c r="BJ316" s="18" t="s">
        <v>79</v>
      </c>
      <c r="BK316" s="217">
        <f>ROUND(I316*H316,2)</f>
        <v>0</v>
      </c>
      <c r="BL316" s="18" t="s">
        <v>154</v>
      </c>
      <c r="BM316" s="216" t="s">
        <v>431</v>
      </c>
    </row>
    <row r="317" spans="1:51" s="13" customFormat="1" ht="12">
      <c r="A317" s="13"/>
      <c r="B317" s="223"/>
      <c r="C317" s="224"/>
      <c r="D317" s="225" t="s">
        <v>157</v>
      </c>
      <c r="E317" s="226" t="s">
        <v>19</v>
      </c>
      <c r="F317" s="227" t="s">
        <v>432</v>
      </c>
      <c r="G317" s="224"/>
      <c r="H317" s="228">
        <v>30.7</v>
      </c>
      <c r="I317" s="229"/>
      <c r="J317" s="224"/>
      <c r="K317" s="224"/>
      <c r="L317" s="230"/>
      <c r="M317" s="231"/>
      <c r="N317" s="232"/>
      <c r="O317" s="232"/>
      <c r="P317" s="232"/>
      <c r="Q317" s="232"/>
      <c r="R317" s="232"/>
      <c r="S317" s="232"/>
      <c r="T317" s="23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4" t="s">
        <v>157</v>
      </c>
      <c r="AU317" s="234" t="s">
        <v>81</v>
      </c>
      <c r="AV317" s="13" t="s">
        <v>81</v>
      </c>
      <c r="AW317" s="13" t="s">
        <v>33</v>
      </c>
      <c r="AX317" s="13" t="s">
        <v>71</v>
      </c>
      <c r="AY317" s="234" t="s">
        <v>147</v>
      </c>
    </row>
    <row r="318" spans="1:51" s="14" customFormat="1" ht="12">
      <c r="A318" s="14"/>
      <c r="B318" s="235"/>
      <c r="C318" s="236"/>
      <c r="D318" s="225" t="s">
        <v>157</v>
      </c>
      <c r="E318" s="237" t="s">
        <v>19</v>
      </c>
      <c r="F318" s="238" t="s">
        <v>159</v>
      </c>
      <c r="G318" s="236"/>
      <c r="H318" s="239">
        <v>30.7</v>
      </c>
      <c r="I318" s="240"/>
      <c r="J318" s="236"/>
      <c r="K318" s="236"/>
      <c r="L318" s="241"/>
      <c r="M318" s="242"/>
      <c r="N318" s="243"/>
      <c r="O318" s="243"/>
      <c r="P318" s="243"/>
      <c r="Q318" s="243"/>
      <c r="R318" s="243"/>
      <c r="S318" s="243"/>
      <c r="T318" s="24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5" t="s">
        <v>157</v>
      </c>
      <c r="AU318" s="245" t="s">
        <v>81</v>
      </c>
      <c r="AV318" s="14" t="s">
        <v>154</v>
      </c>
      <c r="AW318" s="14" t="s">
        <v>33</v>
      </c>
      <c r="AX318" s="14" t="s">
        <v>79</v>
      </c>
      <c r="AY318" s="245" t="s">
        <v>147</v>
      </c>
    </row>
    <row r="319" spans="1:65" s="2" customFormat="1" ht="16.5" customHeight="1">
      <c r="A319" s="39"/>
      <c r="B319" s="40"/>
      <c r="C319" s="205" t="s">
        <v>433</v>
      </c>
      <c r="D319" s="205" t="s">
        <v>149</v>
      </c>
      <c r="E319" s="206" t="s">
        <v>434</v>
      </c>
      <c r="F319" s="207" t="s">
        <v>435</v>
      </c>
      <c r="G319" s="208" t="s">
        <v>329</v>
      </c>
      <c r="H319" s="209">
        <v>7</v>
      </c>
      <c r="I319" s="210"/>
      <c r="J319" s="211">
        <f>ROUND(I319*H319,2)</f>
        <v>0</v>
      </c>
      <c r="K319" s="207" t="s">
        <v>153</v>
      </c>
      <c r="L319" s="45"/>
      <c r="M319" s="212" t="s">
        <v>19</v>
      </c>
      <c r="N319" s="213" t="s">
        <v>42</v>
      </c>
      <c r="O319" s="85"/>
      <c r="P319" s="214">
        <f>O319*H319</f>
        <v>0</v>
      </c>
      <c r="Q319" s="214">
        <v>0.2912124</v>
      </c>
      <c r="R319" s="214">
        <f>Q319*H319</f>
        <v>2.0384868</v>
      </c>
      <c r="S319" s="214">
        <v>0</v>
      </c>
      <c r="T319" s="215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16" t="s">
        <v>154</v>
      </c>
      <c r="AT319" s="216" t="s">
        <v>149</v>
      </c>
      <c r="AU319" s="216" t="s">
        <v>81</v>
      </c>
      <c r="AY319" s="18" t="s">
        <v>147</v>
      </c>
      <c r="BE319" s="217">
        <f>IF(N319="základní",J319,0)</f>
        <v>0</v>
      </c>
      <c r="BF319" s="217">
        <f>IF(N319="snížená",J319,0)</f>
        <v>0</v>
      </c>
      <c r="BG319" s="217">
        <f>IF(N319="zákl. přenesená",J319,0)</f>
        <v>0</v>
      </c>
      <c r="BH319" s="217">
        <f>IF(N319="sníž. přenesená",J319,0)</f>
        <v>0</v>
      </c>
      <c r="BI319" s="217">
        <f>IF(N319="nulová",J319,0)</f>
        <v>0</v>
      </c>
      <c r="BJ319" s="18" t="s">
        <v>79</v>
      </c>
      <c r="BK319" s="217">
        <f>ROUND(I319*H319,2)</f>
        <v>0</v>
      </c>
      <c r="BL319" s="18" t="s">
        <v>154</v>
      </c>
      <c r="BM319" s="216" t="s">
        <v>436</v>
      </c>
    </row>
    <row r="320" spans="1:47" s="2" customFormat="1" ht="12">
      <c r="A320" s="39"/>
      <c r="B320" s="40"/>
      <c r="C320" s="41"/>
      <c r="D320" s="218" t="s">
        <v>155</v>
      </c>
      <c r="E320" s="41"/>
      <c r="F320" s="219" t="s">
        <v>437</v>
      </c>
      <c r="G320" s="41"/>
      <c r="H320" s="41"/>
      <c r="I320" s="220"/>
      <c r="J320" s="41"/>
      <c r="K320" s="41"/>
      <c r="L320" s="45"/>
      <c r="M320" s="221"/>
      <c r="N320" s="222"/>
      <c r="O320" s="85"/>
      <c r="P320" s="85"/>
      <c r="Q320" s="85"/>
      <c r="R320" s="85"/>
      <c r="S320" s="85"/>
      <c r="T320" s="86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155</v>
      </c>
      <c r="AU320" s="18" t="s">
        <v>81</v>
      </c>
    </row>
    <row r="321" spans="1:51" s="13" customFormat="1" ht="12">
      <c r="A321" s="13"/>
      <c r="B321" s="223"/>
      <c r="C321" s="224"/>
      <c r="D321" s="225" t="s">
        <v>157</v>
      </c>
      <c r="E321" s="226" t="s">
        <v>19</v>
      </c>
      <c r="F321" s="227" t="s">
        <v>438</v>
      </c>
      <c r="G321" s="224"/>
      <c r="H321" s="228">
        <v>7</v>
      </c>
      <c r="I321" s="229"/>
      <c r="J321" s="224"/>
      <c r="K321" s="224"/>
      <c r="L321" s="230"/>
      <c r="M321" s="231"/>
      <c r="N321" s="232"/>
      <c r="O321" s="232"/>
      <c r="P321" s="232"/>
      <c r="Q321" s="232"/>
      <c r="R321" s="232"/>
      <c r="S321" s="232"/>
      <c r="T321" s="23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4" t="s">
        <v>157</v>
      </c>
      <c r="AU321" s="234" t="s">
        <v>81</v>
      </c>
      <c r="AV321" s="13" t="s">
        <v>81</v>
      </c>
      <c r="AW321" s="13" t="s">
        <v>33</v>
      </c>
      <c r="AX321" s="13" t="s">
        <v>71</v>
      </c>
      <c r="AY321" s="234" t="s">
        <v>147</v>
      </c>
    </row>
    <row r="322" spans="1:51" s="14" customFormat="1" ht="12">
      <c r="A322" s="14"/>
      <c r="B322" s="235"/>
      <c r="C322" s="236"/>
      <c r="D322" s="225" t="s">
        <v>157</v>
      </c>
      <c r="E322" s="237" t="s">
        <v>19</v>
      </c>
      <c r="F322" s="238" t="s">
        <v>159</v>
      </c>
      <c r="G322" s="236"/>
      <c r="H322" s="239">
        <v>7</v>
      </c>
      <c r="I322" s="240"/>
      <c r="J322" s="236"/>
      <c r="K322" s="236"/>
      <c r="L322" s="241"/>
      <c r="M322" s="242"/>
      <c r="N322" s="243"/>
      <c r="O322" s="243"/>
      <c r="P322" s="243"/>
      <c r="Q322" s="243"/>
      <c r="R322" s="243"/>
      <c r="S322" s="243"/>
      <c r="T322" s="24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5" t="s">
        <v>157</v>
      </c>
      <c r="AU322" s="245" t="s">
        <v>81</v>
      </c>
      <c r="AV322" s="14" t="s">
        <v>154</v>
      </c>
      <c r="AW322" s="14" t="s">
        <v>33</v>
      </c>
      <c r="AX322" s="14" t="s">
        <v>79</v>
      </c>
      <c r="AY322" s="245" t="s">
        <v>147</v>
      </c>
    </row>
    <row r="323" spans="1:65" s="2" customFormat="1" ht="16.5" customHeight="1">
      <c r="A323" s="39"/>
      <c r="B323" s="40"/>
      <c r="C323" s="246" t="s">
        <v>300</v>
      </c>
      <c r="D323" s="246" t="s">
        <v>350</v>
      </c>
      <c r="E323" s="247" t="s">
        <v>439</v>
      </c>
      <c r="F323" s="248" t="s">
        <v>440</v>
      </c>
      <c r="G323" s="249" t="s">
        <v>441</v>
      </c>
      <c r="H323" s="250">
        <v>49.35</v>
      </c>
      <c r="I323" s="251"/>
      <c r="J323" s="252">
        <f>ROUND(I323*H323,2)</f>
        <v>0</v>
      </c>
      <c r="K323" s="248" t="s">
        <v>19</v>
      </c>
      <c r="L323" s="253"/>
      <c r="M323" s="254" t="s">
        <v>19</v>
      </c>
      <c r="N323" s="255" t="s">
        <v>42</v>
      </c>
      <c r="O323" s="85"/>
      <c r="P323" s="214">
        <f>O323*H323</f>
        <v>0</v>
      </c>
      <c r="Q323" s="214">
        <v>0</v>
      </c>
      <c r="R323" s="214">
        <f>Q323*H323</f>
        <v>0</v>
      </c>
      <c r="S323" s="214">
        <v>0</v>
      </c>
      <c r="T323" s="215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16" t="s">
        <v>174</v>
      </c>
      <c r="AT323" s="216" t="s">
        <v>350</v>
      </c>
      <c r="AU323" s="216" t="s">
        <v>81</v>
      </c>
      <c r="AY323" s="18" t="s">
        <v>147</v>
      </c>
      <c r="BE323" s="217">
        <f>IF(N323="základní",J323,0)</f>
        <v>0</v>
      </c>
      <c r="BF323" s="217">
        <f>IF(N323="snížená",J323,0)</f>
        <v>0</v>
      </c>
      <c r="BG323" s="217">
        <f>IF(N323="zákl. přenesená",J323,0)</f>
        <v>0</v>
      </c>
      <c r="BH323" s="217">
        <f>IF(N323="sníž. přenesená",J323,0)</f>
        <v>0</v>
      </c>
      <c r="BI323" s="217">
        <f>IF(N323="nulová",J323,0)</f>
        <v>0</v>
      </c>
      <c r="BJ323" s="18" t="s">
        <v>79</v>
      </c>
      <c r="BK323" s="217">
        <f>ROUND(I323*H323,2)</f>
        <v>0</v>
      </c>
      <c r="BL323" s="18" t="s">
        <v>154</v>
      </c>
      <c r="BM323" s="216" t="s">
        <v>442</v>
      </c>
    </row>
    <row r="324" spans="1:51" s="13" customFormat="1" ht="12">
      <c r="A324" s="13"/>
      <c r="B324" s="223"/>
      <c r="C324" s="224"/>
      <c r="D324" s="225" t="s">
        <v>157</v>
      </c>
      <c r="E324" s="226" t="s">
        <v>19</v>
      </c>
      <c r="F324" s="227" t="s">
        <v>443</v>
      </c>
      <c r="G324" s="224"/>
      <c r="H324" s="228">
        <v>49.35</v>
      </c>
      <c r="I324" s="229"/>
      <c r="J324" s="224"/>
      <c r="K324" s="224"/>
      <c r="L324" s="230"/>
      <c r="M324" s="231"/>
      <c r="N324" s="232"/>
      <c r="O324" s="232"/>
      <c r="P324" s="232"/>
      <c r="Q324" s="232"/>
      <c r="R324" s="232"/>
      <c r="S324" s="232"/>
      <c r="T324" s="23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4" t="s">
        <v>157</v>
      </c>
      <c r="AU324" s="234" t="s">
        <v>81</v>
      </c>
      <c r="AV324" s="13" t="s">
        <v>81</v>
      </c>
      <c r="AW324" s="13" t="s">
        <v>33</v>
      </c>
      <c r="AX324" s="13" t="s">
        <v>71</v>
      </c>
      <c r="AY324" s="234" t="s">
        <v>147</v>
      </c>
    </row>
    <row r="325" spans="1:51" s="14" customFormat="1" ht="12">
      <c r="A325" s="14"/>
      <c r="B325" s="235"/>
      <c r="C325" s="236"/>
      <c r="D325" s="225" t="s">
        <v>157</v>
      </c>
      <c r="E325" s="237" t="s">
        <v>19</v>
      </c>
      <c r="F325" s="238" t="s">
        <v>159</v>
      </c>
      <c r="G325" s="236"/>
      <c r="H325" s="239">
        <v>49.35</v>
      </c>
      <c r="I325" s="240"/>
      <c r="J325" s="236"/>
      <c r="K325" s="236"/>
      <c r="L325" s="241"/>
      <c r="M325" s="242"/>
      <c r="N325" s="243"/>
      <c r="O325" s="243"/>
      <c r="P325" s="243"/>
      <c r="Q325" s="243"/>
      <c r="R325" s="243"/>
      <c r="S325" s="243"/>
      <c r="T325" s="24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45" t="s">
        <v>157</v>
      </c>
      <c r="AU325" s="245" t="s">
        <v>81</v>
      </c>
      <c r="AV325" s="14" t="s">
        <v>154</v>
      </c>
      <c r="AW325" s="14" t="s">
        <v>33</v>
      </c>
      <c r="AX325" s="14" t="s">
        <v>79</v>
      </c>
      <c r="AY325" s="245" t="s">
        <v>147</v>
      </c>
    </row>
    <row r="326" spans="1:65" s="2" customFormat="1" ht="24.15" customHeight="1">
      <c r="A326" s="39"/>
      <c r="B326" s="40"/>
      <c r="C326" s="205" t="s">
        <v>444</v>
      </c>
      <c r="D326" s="205" t="s">
        <v>149</v>
      </c>
      <c r="E326" s="206" t="s">
        <v>445</v>
      </c>
      <c r="F326" s="207" t="s">
        <v>446</v>
      </c>
      <c r="G326" s="208" t="s">
        <v>162</v>
      </c>
      <c r="H326" s="209">
        <v>10.178</v>
      </c>
      <c r="I326" s="210"/>
      <c r="J326" s="211">
        <f>ROUND(I326*H326,2)</f>
        <v>0</v>
      </c>
      <c r="K326" s="207" t="s">
        <v>153</v>
      </c>
      <c r="L326" s="45"/>
      <c r="M326" s="212" t="s">
        <v>19</v>
      </c>
      <c r="N326" s="213" t="s">
        <v>42</v>
      </c>
      <c r="O326" s="85"/>
      <c r="P326" s="214">
        <f>O326*H326</f>
        <v>0</v>
      </c>
      <c r="Q326" s="214">
        <v>2.30116</v>
      </c>
      <c r="R326" s="214">
        <f>Q326*H326</f>
        <v>23.421206480000002</v>
      </c>
      <c r="S326" s="214">
        <v>0</v>
      </c>
      <c r="T326" s="215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16" t="s">
        <v>154</v>
      </c>
      <c r="AT326" s="216" t="s">
        <v>149</v>
      </c>
      <c r="AU326" s="216" t="s">
        <v>81</v>
      </c>
      <c r="AY326" s="18" t="s">
        <v>147</v>
      </c>
      <c r="BE326" s="217">
        <f>IF(N326="základní",J326,0)</f>
        <v>0</v>
      </c>
      <c r="BF326" s="217">
        <f>IF(N326="snížená",J326,0)</f>
        <v>0</v>
      </c>
      <c r="BG326" s="217">
        <f>IF(N326="zákl. přenesená",J326,0)</f>
        <v>0</v>
      </c>
      <c r="BH326" s="217">
        <f>IF(N326="sníž. přenesená",J326,0)</f>
        <v>0</v>
      </c>
      <c r="BI326" s="217">
        <f>IF(N326="nulová",J326,0)</f>
        <v>0</v>
      </c>
      <c r="BJ326" s="18" t="s">
        <v>79</v>
      </c>
      <c r="BK326" s="217">
        <f>ROUND(I326*H326,2)</f>
        <v>0</v>
      </c>
      <c r="BL326" s="18" t="s">
        <v>154</v>
      </c>
      <c r="BM326" s="216" t="s">
        <v>447</v>
      </c>
    </row>
    <row r="327" spans="1:47" s="2" customFormat="1" ht="12">
      <c r="A327" s="39"/>
      <c r="B327" s="40"/>
      <c r="C327" s="41"/>
      <c r="D327" s="218" t="s">
        <v>155</v>
      </c>
      <c r="E327" s="41"/>
      <c r="F327" s="219" t="s">
        <v>448</v>
      </c>
      <c r="G327" s="41"/>
      <c r="H327" s="41"/>
      <c r="I327" s="220"/>
      <c r="J327" s="41"/>
      <c r="K327" s="41"/>
      <c r="L327" s="45"/>
      <c r="M327" s="221"/>
      <c r="N327" s="222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155</v>
      </c>
      <c r="AU327" s="18" t="s">
        <v>81</v>
      </c>
    </row>
    <row r="328" spans="1:51" s="13" customFormat="1" ht="12">
      <c r="A328" s="13"/>
      <c r="B328" s="223"/>
      <c r="C328" s="224"/>
      <c r="D328" s="225" t="s">
        <v>157</v>
      </c>
      <c r="E328" s="226" t="s">
        <v>19</v>
      </c>
      <c r="F328" s="227" t="s">
        <v>449</v>
      </c>
      <c r="G328" s="224"/>
      <c r="H328" s="228">
        <v>10.178</v>
      </c>
      <c r="I328" s="229"/>
      <c r="J328" s="224"/>
      <c r="K328" s="224"/>
      <c r="L328" s="230"/>
      <c r="M328" s="231"/>
      <c r="N328" s="232"/>
      <c r="O328" s="232"/>
      <c r="P328" s="232"/>
      <c r="Q328" s="232"/>
      <c r="R328" s="232"/>
      <c r="S328" s="232"/>
      <c r="T328" s="23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4" t="s">
        <v>157</v>
      </c>
      <c r="AU328" s="234" t="s">
        <v>81</v>
      </c>
      <c r="AV328" s="13" t="s">
        <v>81</v>
      </c>
      <c r="AW328" s="13" t="s">
        <v>33</v>
      </c>
      <c r="AX328" s="13" t="s">
        <v>71</v>
      </c>
      <c r="AY328" s="234" t="s">
        <v>147</v>
      </c>
    </row>
    <row r="329" spans="1:51" s="14" customFormat="1" ht="12">
      <c r="A329" s="14"/>
      <c r="B329" s="235"/>
      <c r="C329" s="236"/>
      <c r="D329" s="225" t="s">
        <v>157</v>
      </c>
      <c r="E329" s="237" t="s">
        <v>19</v>
      </c>
      <c r="F329" s="238" t="s">
        <v>159</v>
      </c>
      <c r="G329" s="236"/>
      <c r="H329" s="239">
        <v>10.178</v>
      </c>
      <c r="I329" s="240"/>
      <c r="J329" s="236"/>
      <c r="K329" s="236"/>
      <c r="L329" s="241"/>
      <c r="M329" s="242"/>
      <c r="N329" s="243"/>
      <c r="O329" s="243"/>
      <c r="P329" s="243"/>
      <c r="Q329" s="243"/>
      <c r="R329" s="243"/>
      <c r="S329" s="243"/>
      <c r="T329" s="24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5" t="s">
        <v>157</v>
      </c>
      <c r="AU329" s="245" t="s">
        <v>81</v>
      </c>
      <c r="AV329" s="14" t="s">
        <v>154</v>
      </c>
      <c r="AW329" s="14" t="s">
        <v>33</v>
      </c>
      <c r="AX329" s="14" t="s">
        <v>79</v>
      </c>
      <c r="AY329" s="245" t="s">
        <v>147</v>
      </c>
    </row>
    <row r="330" spans="1:65" s="2" customFormat="1" ht="24.15" customHeight="1">
      <c r="A330" s="39"/>
      <c r="B330" s="40"/>
      <c r="C330" s="205" t="s">
        <v>305</v>
      </c>
      <c r="D330" s="205" t="s">
        <v>149</v>
      </c>
      <c r="E330" s="206" t="s">
        <v>450</v>
      </c>
      <c r="F330" s="207" t="s">
        <v>451</v>
      </c>
      <c r="G330" s="208" t="s">
        <v>441</v>
      </c>
      <c r="H330" s="209">
        <v>24.73</v>
      </c>
      <c r="I330" s="210"/>
      <c r="J330" s="211">
        <f>ROUND(I330*H330,2)</f>
        <v>0</v>
      </c>
      <c r="K330" s="207" t="s">
        <v>153</v>
      </c>
      <c r="L330" s="45"/>
      <c r="M330" s="212" t="s">
        <v>19</v>
      </c>
      <c r="N330" s="213" t="s">
        <v>42</v>
      </c>
      <c r="O330" s="85"/>
      <c r="P330" s="214">
        <f>O330*H330</f>
        <v>0</v>
      </c>
      <c r="Q330" s="214">
        <v>0.013126</v>
      </c>
      <c r="R330" s="214">
        <f>Q330*H330</f>
        <v>0.32460598</v>
      </c>
      <c r="S330" s="214">
        <v>0</v>
      </c>
      <c r="T330" s="215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16" t="s">
        <v>154</v>
      </c>
      <c r="AT330" s="216" t="s">
        <v>149</v>
      </c>
      <c r="AU330" s="216" t="s">
        <v>81</v>
      </c>
      <c r="AY330" s="18" t="s">
        <v>147</v>
      </c>
      <c r="BE330" s="217">
        <f>IF(N330="základní",J330,0)</f>
        <v>0</v>
      </c>
      <c r="BF330" s="217">
        <f>IF(N330="snížená",J330,0)</f>
        <v>0</v>
      </c>
      <c r="BG330" s="217">
        <f>IF(N330="zákl. přenesená",J330,0)</f>
        <v>0</v>
      </c>
      <c r="BH330" s="217">
        <f>IF(N330="sníž. přenesená",J330,0)</f>
        <v>0</v>
      </c>
      <c r="BI330" s="217">
        <f>IF(N330="nulová",J330,0)</f>
        <v>0</v>
      </c>
      <c r="BJ330" s="18" t="s">
        <v>79</v>
      </c>
      <c r="BK330" s="217">
        <f>ROUND(I330*H330,2)</f>
        <v>0</v>
      </c>
      <c r="BL330" s="18" t="s">
        <v>154</v>
      </c>
      <c r="BM330" s="216" t="s">
        <v>452</v>
      </c>
    </row>
    <row r="331" spans="1:47" s="2" customFormat="1" ht="12">
      <c r="A331" s="39"/>
      <c r="B331" s="40"/>
      <c r="C331" s="41"/>
      <c r="D331" s="218" t="s">
        <v>155</v>
      </c>
      <c r="E331" s="41"/>
      <c r="F331" s="219" t="s">
        <v>453</v>
      </c>
      <c r="G331" s="41"/>
      <c r="H331" s="41"/>
      <c r="I331" s="220"/>
      <c r="J331" s="41"/>
      <c r="K331" s="41"/>
      <c r="L331" s="45"/>
      <c r="M331" s="221"/>
      <c r="N331" s="222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155</v>
      </c>
      <c r="AU331" s="18" t="s">
        <v>81</v>
      </c>
    </row>
    <row r="332" spans="1:51" s="13" customFormat="1" ht="12">
      <c r="A332" s="13"/>
      <c r="B332" s="223"/>
      <c r="C332" s="224"/>
      <c r="D332" s="225" t="s">
        <v>157</v>
      </c>
      <c r="E332" s="226" t="s">
        <v>19</v>
      </c>
      <c r="F332" s="227" t="s">
        <v>454</v>
      </c>
      <c r="G332" s="224"/>
      <c r="H332" s="228">
        <v>24.73</v>
      </c>
      <c r="I332" s="229"/>
      <c r="J332" s="224"/>
      <c r="K332" s="224"/>
      <c r="L332" s="230"/>
      <c r="M332" s="231"/>
      <c r="N332" s="232"/>
      <c r="O332" s="232"/>
      <c r="P332" s="232"/>
      <c r="Q332" s="232"/>
      <c r="R332" s="232"/>
      <c r="S332" s="232"/>
      <c r="T332" s="23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4" t="s">
        <v>157</v>
      </c>
      <c r="AU332" s="234" t="s">
        <v>81</v>
      </c>
      <c r="AV332" s="13" t="s">
        <v>81</v>
      </c>
      <c r="AW332" s="13" t="s">
        <v>33</v>
      </c>
      <c r="AX332" s="13" t="s">
        <v>71</v>
      </c>
      <c r="AY332" s="234" t="s">
        <v>147</v>
      </c>
    </row>
    <row r="333" spans="1:51" s="14" customFormat="1" ht="12">
      <c r="A333" s="14"/>
      <c r="B333" s="235"/>
      <c r="C333" s="236"/>
      <c r="D333" s="225" t="s">
        <v>157</v>
      </c>
      <c r="E333" s="237" t="s">
        <v>19</v>
      </c>
      <c r="F333" s="238" t="s">
        <v>159</v>
      </c>
      <c r="G333" s="236"/>
      <c r="H333" s="239">
        <v>24.73</v>
      </c>
      <c r="I333" s="240"/>
      <c r="J333" s="236"/>
      <c r="K333" s="236"/>
      <c r="L333" s="241"/>
      <c r="M333" s="242"/>
      <c r="N333" s="243"/>
      <c r="O333" s="243"/>
      <c r="P333" s="243"/>
      <c r="Q333" s="243"/>
      <c r="R333" s="243"/>
      <c r="S333" s="243"/>
      <c r="T333" s="24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5" t="s">
        <v>157</v>
      </c>
      <c r="AU333" s="245" t="s">
        <v>81</v>
      </c>
      <c r="AV333" s="14" t="s">
        <v>154</v>
      </c>
      <c r="AW333" s="14" t="s">
        <v>33</v>
      </c>
      <c r="AX333" s="14" t="s">
        <v>79</v>
      </c>
      <c r="AY333" s="245" t="s">
        <v>147</v>
      </c>
    </row>
    <row r="334" spans="1:65" s="2" customFormat="1" ht="24.15" customHeight="1">
      <c r="A334" s="39"/>
      <c r="B334" s="40"/>
      <c r="C334" s="205" t="s">
        <v>455</v>
      </c>
      <c r="D334" s="205" t="s">
        <v>149</v>
      </c>
      <c r="E334" s="206" t="s">
        <v>456</v>
      </c>
      <c r="F334" s="207" t="s">
        <v>457</v>
      </c>
      <c r="G334" s="208" t="s">
        <v>441</v>
      </c>
      <c r="H334" s="209">
        <v>7.35</v>
      </c>
      <c r="I334" s="210"/>
      <c r="J334" s="211">
        <f>ROUND(I334*H334,2)</f>
        <v>0</v>
      </c>
      <c r="K334" s="207" t="s">
        <v>153</v>
      </c>
      <c r="L334" s="45"/>
      <c r="M334" s="212" t="s">
        <v>19</v>
      </c>
      <c r="N334" s="213" t="s">
        <v>42</v>
      </c>
      <c r="O334" s="85"/>
      <c r="P334" s="214">
        <f>O334*H334</f>
        <v>0</v>
      </c>
      <c r="Q334" s="214">
        <v>0.018277</v>
      </c>
      <c r="R334" s="214">
        <f>Q334*H334</f>
        <v>0.13433595</v>
      </c>
      <c r="S334" s="214">
        <v>0</v>
      </c>
      <c r="T334" s="215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16" t="s">
        <v>154</v>
      </c>
      <c r="AT334" s="216" t="s">
        <v>149</v>
      </c>
      <c r="AU334" s="216" t="s">
        <v>81</v>
      </c>
      <c r="AY334" s="18" t="s">
        <v>147</v>
      </c>
      <c r="BE334" s="217">
        <f>IF(N334="základní",J334,0)</f>
        <v>0</v>
      </c>
      <c r="BF334" s="217">
        <f>IF(N334="snížená",J334,0)</f>
        <v>0</v>
      </c>
      <c r="BG334" s="217">
        <f>IF(N334="zákl. přenesená",J334,0)</f>
        <v>0</v>
      </c>
      <c r="BH334" s="217">
        <f>IF(N334="sníž. přenesená",J334,0)</f>
        <v>0</v>
      </c>
      <c r="BI334" s="217">
        <f>IF(N334="nulová",J334,0)</f>
        <v>0</v>
      </c>
      <c r="BJ334" s="18" t="s">
        <v>79</v>
      </c>
      <c r="BK334" s="217">
        <f>ROUND(I334*H334,2)</f>
        <v>0</v>
      </c>
      <c r="BL334" s="18" t="s">
        <v>154</v>
      </c>
      <c r="BM334" s="216" t="s">
        <v>458</v>
      </c>
    </row>
    <row r="335" spans="1:47" s="2" customFormat="1" ht="12">
      <c r="A335" s="39"/>
      <c r="B335" s="40"/>
      <c r="C335" s="41"/>
      <c r="D335" s="218" t="s">
        <v>155</v>
      </c>
      <c r="E335" s="41"/>
      <c r="F335" s="219" t="s">
        <v>459</v>
      </c>
      <c r="G335" s="41"/>
      <c r="H335" s="41"/>
      <c r="I335" s="220"/>
      <c r="J335" s="41"/>
      <c r="K335" s="41"/>
      <c r="L335" s="45"/>
      <c r="M335" s="221"/>
      <c r="N335" s="222"/>
      <c r="O335" s="85"/>
      <c r="P335" s="85"/>
      <c r="Q335" s="85"/>
      <c r="R335" s="85"/>
      <c r="S335" s="85"/>
      <c r="T335" s="86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155</v>
      </c>
      <c r="AU335" s="18" t="s">
        <v>81</v>
      </c>
    </row>
    <row r="336" spans="1:51" s="13" customFormat="1" ht="12">
      <c r="A336" s="13"/>
      <c r="B336" s="223"/>
      <c r="C336" s="224"/>
      <c r="D336" s="225" t="s">
        <v>157</v>
      </c>
      <c r="E336" s="226" t="s">
        <v>19</v>
      </c>
      <c r="F336" s="227" t="s">
        <v>460</v>
      </c>
      <c r="G336" s="224"/>
      <c r="H336" s="228">
        <v>7.35</v>
      </c>
      <c r="I336" s="229"/>
      <c r="J336" s="224"/>
      <c r="K336" s="224"/>
      <c r="L336" s="230"/>
      <c r="M336" s="231"/>
      <c r="N336" s="232"/>
      <c r="O336" s="232"/>
      <c r="P336" s="232"/>
      <c r="Q336" s="232"/>
      <c r="R336" s="232"/>
      <c r="S336" s="232"/>
      <c r="T336" s="23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4" t="s">
        <v>157</v>
      </c>
      <c r="AU336" s="234" t="s">
        <v>81</v>
      </c>
      <c r="AV336" s="13" t="s">
        <v>81</v>
      </c>
      <c r="AW336" s="13" t="s">
        <v>33</v>
      </c>
      <c r="AX336" s="13" t="s">
        <v>71</v>
      </c>
      <c r="AY336" s="234" t="s">
        <v>147</v>
      </c>
    </row>
    <row r="337" spans="1:51" s="14" customFormat="1" ht="12">
      <c r="A337" s="14"/>
      <c r="B337" s="235"/>
      <c r="C337" s="236"/>
      <c r="D337" s="225" t="s">
        <v>157</v>
      </c>
      <c r="E337" s="237" t="s">
        <v>19</v>
      </c>
      <c r="F337" s="238" t="s">
        <v>159</v>
      </c>
      <c r="G337" s="236"/>
      <c r="H337" s="239">
        <v>7.35</v>
      </c>
      <c r="I337" s="240"/>
      <c r="J337" s="236"/>
      <c r="K337" s="236"/>
      <c r="L337" s="241"/>
      <c r="M337" s="242"/>
      <c r="N337" s="243"/>
      <c r="O337" s="243"/>
      <c r="P337" s="243"/>
      <c r="Q337" s="243"/>
      <c r="R337" s="243"/>
      <c r="S337" s="243"/>
      <c r="T337" s="24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5" t="s">
        <v>157</v>
      </c>
      <c r="AU337" s="245" t="s">
        <v>81</v>
      </c>
      <c r="AV337" s="14" t="s">
        <v>154</v>
      </c>
      <c r="AW337" s="14" t="s">
        <v>33</v>
      </c>
      <c r="AX337" s="14" t="s">
        <v>79</v>
      </c>
      <c r="AY337" s="245" t="s">
        <v>147</v>
      </c>
    </row>
    <row r="338" spans="1:65" s="2" customFormat="1" ht="16.5" customHeight="1">
      <c r="A338" s="39"/>
      <c r="B338" s="40"/>
      <c r="C338" s="205" t="s">
        <v>312</v>
      </c>
      <c r="D338" s="205" t="s">
        <v>149</v>
      </c>
      <c r="E338" s="206" t="s">
        <v>461</v>
      </c>
      <c r="F338" s="207" t="s">
        <v>462</v>
      </c>
      <c r="G338" s="208" t="s">
        <v>162</v>
      </c>
      <c r="H338" s="209">
        <v>1.433</v>
      </c>
      <c r="I338" s="210"/>
      <c r="J338" s="211">
        <f>ROUND(I338*H338,2)</f>
        <v>0</v>
      </c>
      <c r="K338" s="207" t="s">
        <v>153</v>
      </c>
      <c r="L338" s="45"/>
      <c r="M338" s="212" t="s">
        <v>19</v>
      </c>
      <c r="N338" s="213" t="s">
        <v>42</v>
      </c>
      <c r="O338" s="85"/>
      <c r="P338" s="214">
        <f>O338*H338</f>
        <v>0</v>
      </c>
      <c r="Q338" s="214">
        <v>2.501975</v>
      </c>
      <c r="R338" s="214">
        <f>Q338*H338</f>
        <v>3.5853301749999997</v>
      </c>
      <c r="S338" s="214">
        <v>0</v>
      </c>
      <c r="T338" s="215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16" t="s">
        <v>154</v>
      </c>
      <c r="AT338" s="216" t="s">
        <v>149</v>
      </c>
      <c r="AU338" s="216" t="s">
        <v>81</v>
      </c>
      <c r="AY338" s="18" t="s">
        <v>147</v>
      </c>
      <c r="BE338" s="217">
        <f>IF(N338="základní",J338,0)</f>
        <v>0</v>
      </c>
      <c r="BF338" s="217">
        <f>IF(N338="snížená",J338,0)</f>
        <v>0</v>
      </c>
      <c r="BG338" s="217">
        <f>IF(N338="zákl. přenesená",J338,0)</f>
        <v>0</v>
      </c>
      <c r="BH338" s="217">
        <f>IF(N338="sníž. přenesená",J338,0)</f>
        <v>0</v>
      </c>
      <c r="BI338" s="217">
        <f>IF(N338="nulová",J338,0)</f>
        <v>0</v>
      </c>
      <c r="BJ338" s="18" t="s">
        <v>79</v>
      </c>
      <c r="BK338" s="217">
        <f>ROUND(I338*H338,2)</f>
        <v>0</v>
      </c>
      <c r="BL338" s="18" t="s">
        <v>154</v>
      </c>
      <c r="BM338" s="216" t="s">
        <v>463</v>
      </c>
    </row>
    <row r="339" spans="1:47" s="2" customFormat="1" ht="12">
      <c r="A339" s="39"/>
      <c r="B339" s="40"/>
      <c r="C339" s="41"/>
      <c r="D339" s="218" t="s">
        <v>155</v>
      </c>
      <c r="E339" s="41"/>
      <c r="F339" s="219" t="s">
        <v>464</v>
      </c>
      <c r="G339" s="41"/>
      <c r="H339" s="41"/>
      <c r="I339" s="220"/>
      <c r="J339" s="41"/>
      <c r="K339" s="41"/>
      <c r="L339" s="45"/>
      <c r="M339" s="221"/>
      <c r="N339" s="222"/>
      <c r="O339" s="85"/>
      <c r="P339" s="85"/>
      <c r="Q339" s="85"/>
      <c r="R339" s="85"/>
      <c r="S339" s="85"/>
      <c r="T339" s="86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155</v>
      </c>
      <c r="AU339" s="18" t="s">
        <v>81</v>
      </c>
    </row>
    <row r="340" spans="1:51" s="13" customFormat="1" ht="12">
      <c r="A340" s="13"/>
      <c r="B340" s="223"/>
      <c r="C340" s="224"/>
      <c r="D340" s="225" t="s">
        <v>157</v>
      </c>
      <c r="E340" s="226" t="s">
        <v>19</v>
      </c>
      <c r="F340" s="227" t="s">
        <v>465</v>
      </c>
      <c r="G340" s="224"/>
      <c r="H340" s="228">
        <v>1.062</v>
      </c>
      <c r="I340" s="229"/>
      <c r="J340" s="224"/>
      <c r="K340" s="224"/>
      <c r="L340" s="230"/>
      <c r="M340" s="231"/>
      <c r="N340" s="232"/>
      <c r="O340" s="232"/>
      <c r="P340" s="232"/>
      <c r="Q340" s="232"/>
      <c r="R340" s="232"/>
      <c r="S340" s="232"/>
      <c r="T340" s="23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4" t="s">
        <v>157</v>
      </c>
      <c r="AU340" s="234" t="s">
        <v>81</v>
      </c>
      <c r="AV340" s="13" t="s">
        <v>81</v>
      </c>
      <c r="AW340" s="13" t="s">
        <v>33</v>
      </c>
      <c r="AX340" s="13" t="s">
        <v>71</v>
      </c>
      <c r="AY340" s="234" t="s">
        <v>147</v>
      </c>
    </row>
    <row r="341" spans="1:51" s="13" customFormat="1" ht="12">
      <c r="A341" s="13"/>
      <c r="B341" s="223"/>
      <c r="C341" s="224"/>
      <c r="D341" s="225" t="s">
        <v>157</v>
      </c>
      <c r="E341" s="226" t="s">
        <v>19</v>
      </c>
      <c r="F341" s="227" t="s">
        <v>466</v>
      </c>
      <c r="G341" s="224"/>
      <c r="H341" s="228">
        <v>0.371</v>
      </c>
      <c r="I341" s="229"/>
      <c r="J341" s="224"/>
      <c r="K341" s="224"/>
      <c r="L341" s="230"/>
      <c r="M341" s="231"/>
      <c r="N341" s="232"/>
      <c r="O341" s="232"/>
      <c r="P341" s="232"/>
      <c r="Q341" s="232"/>
      <c r="R341" s="232"/>
      <c r="S341" s="232"/>
      <c r="T341" s="23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4" t="s">
        <v>157</v>
      </c>
      <c r="AU341" s="234" t="s">
        <v>81</v>
      </c>
      <c r="AV341" s="13" t="s">
        <v>81</v>
      </c>
      <c r="AW341" s="13" t="s">
        <v>33</v>
      </c>
      <c r="AX341" s="13" t="s">
        <v>71</v>
      </c>
      <c r="AY341" s="234" t="s">
        <v>147</v>
      </c>
    </row>
    <row r="342" spans="1:51" s="14" customFormat="1" ht="12">
      <c r="A342" s="14"/>
      <c r="B342" s="235"/>
      <c r="C342" s="236"/>
      <c r="D342" s="225" t="s">
        <v>157</v>
      </c>
      <c r="E342" s="237" t="s">
        <v>19</v>
      </c>
      <c r="F342" s="238" t="s">
        <v>159</v>
      </c>
      <c r="G342" s="236"/>
      <c r="H342" s="239">
        <v>1.433</v>
      </c>
      <c r="I342" s="240"/>
      <c r="J342" s="236"/>
      <c r="K342" s="236"/>
      <c r="L342" s="241"/>
      <c r="M342" s="242"/>
      <c r="N342" s="243"/>
      <c r="O342" s="243"/>
      <c r="P342" s="243"/>
      <c r="Q342" s="243"/>
      <c r="R342" s="243"/>
      <c r="S342" s="243"/>
      <c r="T342" s="24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5" t="s">
        <v>157</v>
      </c>
      <c r="AU342" s="245" t="s">
        <v>81</v>
      </c>
      <c r="AV342" s="14" t="s">
        <v>154</v>
      </c>
      <c r="AW342" s="14" t="s">
        <v>33</v>
      </c>
      <c r="AX342" s="14" t="s">
        <v>79</v>
      </c>
      <c r="AY342" s="245" t="s">
        <v>147</v>
      </c>
    </row>
    <row r="343" spans="1:65" s="2" customFormat="1" ht="16.5" customHeight="1">
      <c r="A343" s="39"/>
      <c r="B343" s="40"/>
      <c r="C343" s="205" t="s">
        <v>467</v>
      </c>
      <c r="D343" s="205" t="s">
        <v>149</v>
      </c>
      <c r="E343" s="206" t="s">
        <v>468</v>
      </c>
      <c r="F343" s="207" t="s">
        <v>469</v>
      </c>
      <c r="G343" s="208" t="s">
        <v>152</v>
      </c>
      <c r="H343" s="209">
        <v>13.027</v>
      </c>
      <c r="I343" s="210"/>
      <c r="J343" s="211">
        <f>ROUND(I343*H343,2)</f>
        <v>0</v>
      </c>
      <c r="K343" s="207" t="s">
        <v>153</v>
      </c>
      <c r="L343" s="45"/>
      <c r="M343" s="212" t="s">
        <v>19</v>
      </c>
      <c r="N343" s="213" t="s">
        <v>42</v>
      </c>
      <c r="O343" s="85"/>
      <c r="P343" s="214">
        <f>O343*H343</f>
        <v>0</v>
      </c>
      <c r="Q343" s="214">
        <v>0.0084225</v>
      </c>
      <c r="R343" s="214">
        <f>Q343*H343</f>
        <v>0.10971990749999999</v>
      </c>
      <c r="S343" s="214">
        <v>0</v>
      </c>
      <c r="T343" s="215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16" t="s">
        <v>154</v>
      </c>
      <c r="AT343" s="216" t="s">
        <v>149</v>
      </c>
      <c r="AU343" s="216" t="s">
        <v>81</v>
      </c>
      <c r="AY343" s="18" t="s">
        <v>147</v>
      </c>
      <c r="BE343" s="217">
        <f>IF(N343="základní",J343,0)</f>
        <v>0</v>
      </c>
      <c r="BF343" s="217">
        <f>IF(N343="snížená",J343,0)</f>
        <v>0</v>
      </c>
      <c r="BG343" s="217">
        <f>IF(N343="zákl. přenesená",J343,0)</f>
        <v>0</v>
      </c>
      <c r="BH343" s="217">
        <f>IF(N343="sníž. přenesená",J343,0)</f>
        <v>0</v>
      </c>
      <c r="BI343" s="217">
        <f>IF(N343="nulová",J343,0)</f>
        <v>0</v>
      </c>
      <c r="BJ343" s="18" t="s">
        <v>79</v>
      </c>
      <c r="BK343" s="217">
        <f>ROUND(I343*H343,2)</f>
        <v>0</v>
      </c>
      <c r="BL343" s="18" t="s">
        <v>154</v>
      </c>
      <c r="BM343" s="216" t="s">
        <v>470</v>
      </c>
    </row>
    <row r="344" spans="1:47" s="2" customFormat="1" ht="12">
      <c r="A344" s="39"/>
      <c r="B344" s="40"/>
      <c r="C344" s="41"/>
      <c r="D344" s="218" t="s">
        <v>155</v>
      </c>
      <c r="E344" s="41"/>
      <c r="F344" s="219" t="s">
        <v>471</v>
      </c>
      <c r="G344" s="41"/>
      <c r="H344" s="41"/>
      <c r="I344" s="220"/>
      <c r="J344" s="41"/>
      <c r="K344" s="41"/>
      <c r="L344" s="45"/>
      <c r="M344" s="221"/>
      <c r="N344" s="222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155</v>
      </c>
      <c r="AU344" s="18" t="s">
        <v>81</v>
      </c>
    </row>
    <row r="345" spans="1:51" s="13" customFormat="1" ht="12">
      <c r="A345" s="13"/>
      <c r="B345" s="223"/>
      <c r="C345" s="224"/>
      <c r="D345" s="225" t="s">
        <v>157</v>
      </c>
      <c r="E345" s="226" t="s">
        <v>19</v>
      </c>
      <c r="F345" s="227" t="s">
        <v>472</v>
      </c>
      <c r="G345" s="224"/>
      <c r="H345" s="228">
        <v>9.652</v>
      </c>
      <c r="I345" s="229"/>
      <c r="J345" s="224"/>
      <c r="K345" s="224"/>
      <c r="L345" s="230"/>
      <c r="M345" s="231"/>
      <c r="N345" s="232"/>
      <c r="O345" s="232"/>
      <c r="P345" s="232"/>
      <c r="Q345" s="232"/>
      <c r="R345" s="232"/>
      <c r="S345" s="232"/>
      <c r="T345" s="23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4" t="s">
        <v>157</v>
      </c>
      <c r="AU345" s="234" t="s">
        <v>81</v>
      </c>
      <c r="AV345" s="13" t="s">
        <v>81</v>
      </c>
      <c r="AW345" s="13" t="s">
        <v>33</v>
      </c>
      <c r="AX345" s="13" t="s">
        <v>71</v>
      </c>
      <c r="AY345" s="234" t="s">
        <v>147</v>
      </c>
    </row>
    <row r="346" spans="1:51" s="13" customFormat="1" ht="12">
      <c r="A346" s="13"/>
      <c r="B346" s="223"/>
      <c r="C346" s="224"/>
      <c r="D346" s="225" t="s">
        <v>157</v>
      </c>
      <c r="E346" s="226" t="s">
        <v>19</v>
      </c>
      <c r="F346" s="227" t="s">
        <v>473</v>
      </c>
      <c r="G346" s="224"/>
      <c r="H346" s="228">
        <v>3.375</v>
      </c>
      <c r="I346" s="229"/>
      <c r="J346" s="224"/>
      <c r="K346" s="224"/>
      <c r="L346" s="230"/>
      <c r="M346" s="231"/>
      <c r="N346" s="232"/>
      <c r="O346" s="232"/>
      <c r="P346" s="232"/>
      <c r="Q346" s="232"/>
      <c r="R346" s="232"/>
      <c r="S346" s="232"/>
      <c r="T346" s="23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4" t="s">
        <v>157</v>
      </c>
      <c r="AU346" s="234" t="s">
        <v>81</v>
      </c>
      <c r="AV346" s="13" t="s">
        <v>81</v>
      </c>
      <c r="AW346" s="13" t="s">
        <v>33</v>
      </c>
      <c r="AX346" s="13" t="s">
        <v>71</v>
      </c>
      <c r="AY346" s="234" t="s">
        <v>147</v>
      </c>
    </row>
    <row r="347" spans="1:51" s="14" customFormat="1" ht="12">
      <c r="A347" s="14"/>
      <c r="B347" s="235"/>
      <c r="C347" s="236"/>
      <c r="D347" s="225" t="s">
        <v>157</v>
      </c>
      <c r="E347" s="237" t="s">
        <v>19</v>
      </c>
      <c r="F347" s="238" t="s">
        <v>159</v>
      </c>
      <c r="G347" s="236"/>
      <c r="H347" s="239">
        <v>13.027</v>
      </c>
      <c r="I347" s="240"/>
      <c r="J347" s="236"/>
      <c r="K347" s="236"/>
      <c r="L347" s="241"/>
      <c r="M347" s="242"/>
      <c r="N347" s="243"/>
      <c r="O347" s="243"/>
      <c r="P347" s="243"/>
      <c r="Q347" s="243"/>
      <c r="R347" s="243"/>
      <c r="S347" s="243"/>
      <c r="T347" s="24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5" t="s">
        <v>157</v>
      </c>
      <c r="AU347" s="245" t="s">
        <v>81</v>
      </c>
      <c r="AV347" s="14" t="s">
        <v>154</v>
      </c>
      <c r="AW347" s="14" t="s">
        <v>33</v>
      </c>
      <c r="AX347" s="14" t="s">
        <v>79</v>
      </c>
      <c r="AY347" s="245" t="s">
        <v>147</v>
      </c>
    </row>
    <row r="348" spans="1:65" s="2" customFormat="1" ht="16.5" customHeight="1">
      <c r="A348" s="39"/>
      <c r="B348" s="40"/>
      <c r="C348" s="205" t="s">
        <v>317</v>
      </c>
      <c r="D348" s="205" t="s">
        <v>149</v>
      </c>
      <c r="E348" s="206" t="s">
        <v>474</v>
      </c>
      <c r="F348" s="207" t="s">
        <v>475</v>
      </c>
      <c r="G348" s="208" t="s">
        <v>152</v>
      </c>
      <c r="H348" s="209">
        <v>13.027</v>
      </c>
      <c r="I348" s="210"/>
      <c r="J348" s="211">
        <f>ROUND(I348*H348,2)</f>
        <v>0</v>
      </c>
      <c r="K348" s="207" t="s">
        <v>153</v>
      </c>
      <c r="L348" s="45"/>
      <c r="M348" s="212" t="s">
        <v>19</v>
      </c>
      <c r="N348" s="213" t="s">
        <v>42</v>
      </c>
      <c r="O348" s="85"/>
      <c r="P348" s="214">
        <f>O348*H348</f>
        <v>0</v>
      </c>
      <c r="Q348" s="214">
        <v>0</v>
      </c>
      <c r="R348" s="214">
        <f>Q348*H348</f>
        <v>0</v>
      </c>
      <c r="S348" s="214">
        <v>0</v>
      </c>
      <c r="T348" s="215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16" t="s">
        <v>154</v>
      </c>
      <c r="AT348" s="216" t="s">
        <v>149</v>
      </c>
      <c r="AU348" s="216" t="s">
        <v>81</v>
      </c>
      <c r="AY348" s="18" t="s">
        <v>147</v>
      </c>
      <c r="BE348" s="217">
        <f>IF(N348="základní",J348,0)</f>
        <v>0</v>
      </c>
      <c r="BF348" s="217">
        <f>IF(N348="snížená",J348,0)</f>
        <v>0</v>
      </c>
      <c r="BG348" s="217">
        <f>IF(N348="zákl. přenesená",J348,0)</f>
        <v>0</v>
      </c>
      <c r="BH348" s="217">
        <f>IF(N348="sníž. přenesená",J348,0)</f>
        <v>0</v>
      </c>
      <c r="BI348" s="217">
        <f>IF(N348="nulová",J348,0)</f>
        <v>0</v>
      </c>
      <c r="BJ348" s="18" t="s">
        <v>79</v>
      </c>
      <c r="BK348" s="217">
        <f>ROUND(I348*H348,2)</f>
        <v>0</v>
      </c>
      <c r="BL348" s="18" t="s">
        <v>154</v>
      </c>
      <c r="BM348" s="216" t="s">
        <v>476</v>
      </c>
    </row>
    <row r="349" spans="1:47" s="2" customFormat="1" ht="12">
      <c r="A349" s="39"/>
      <c r="B349" s="40"/>
      <c r="C349" s="41"/>
      <c r="D349" s="218" t="s">
        <v>155</v>
      </c>
      <c r="E349" s="41"/>
      <c r="F349" s="219" t="s">
        <v>477</v>
      </c>
      <c r="G349" s="41"/>
      <c r="H349" s="41"/>
      <c r="I349" s="220"/>
      <c r="J349" s="41"/>
      <c r="K349" s="41"/>
      <c r="L349" s="45"/>
      <c r="M349" s="221"/>
      <c r="N349" s="222"/>
      <c r="O349" s="85"/>
      <c r="P349" s="85"/>
      <c r="Q349" s="85"/>
      <c r="R349" s="85"/>
      <c r="S349" s="85"/>
      <c r="T349" s="86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155</v>
      </c>
      <c r="AU349" s="18" t="s">
        <v>81</v>
      </c>
    </row>
    <row r="350" spans="1:65" s="2" customFormat="1" ht="16.5" customHeight="1">
      <c r="A350" s="39"/>
      <c r="B350" s="40"/>
      <c r="C350" s="205" t="s">
        <v>478</v>
      </c>
      <c r="D350" s="205" t="s">
        <v>149</v>
      </c>
      <c r="E350" s="206" t="s">
        <v>479</v>
      </c>
      <c r="F350" s="207" t="s">
        <v>480</v>
      </c>
      <c r="G350" s="208" t="s">
        <v>190</v>
      </c>
      <c r="H350" s="209">
        <v>0.139</v>
      </c>
      <c r="I350" s="210"/>
      <c r="J350" s="211">
        <f>ROUND(I350*H350,2)</f>
        <v>0</v>
      </c>
      <c r="K350" s="207" t="s">
        <v>153</v>
      </c>
      <c r="L350" s="45"/>
      <c r="M350" s="212" t="s">
        <v>19</v>
      </c>
      <c r="N350" s="213" t="s">
        <v>42</v>
      </c>
      <c r="O350" s="85"/>
      <c r="P350" s="214">
        <f>O350*H350</f>
        <v>0</v>
      </c>
      <c r="Q350" s="214">
        <v>1.05290568</v>
      </c>
      <c r="R350" s="214">
        <f>Q350*H350</f>
        <v>0.14635388952000003</v>
      </c>
      <c r="S350" s="214">
        <v>0</v>
      </c>
      <c r="T350" s="215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16" t="s">
        <v>154</v>
      </c>
      <c r="AT350" s="216" t="s">
        <v>149</v>
      </c>
      <c r="AU350" s="216" t="s">
        <v>81</v>
      </c>
      <c r="AY350" s="18" t="s">
        <v>147</v>
      </c>
      <c r="BE350" s="217">
        <f>IF(N350="základní",J350,0)</f>
        <v>0</v>
      </c>
      <c r="BF350" s="217">
        <f>IF(N350="snížená",J350,0)</f>
        <v>0</v>
      </c>
      <c r="BG350" s="217">
        <f>IF(N350="zákl. přenesená",J350,0)</f>
        <v>0</v>
      </c>
      <c r="BH350" s="217">
        <f>IF(N350="sníž. přenesená",J350,0)</f>
        <v>0</v>
      </c>
      <c r="BI350" s="217">
        <f>IF(N350="nulová",J350,0)</f>
        <v>0</v>
      </c>
      <c r="BJ350" s="18" t="s">
        <v>79</v>
      </c>
      <c r="BK350" s="217">
        <f>ROUND(I350*H350,2)</f>
        <v>0</v>
      </c>
      <c r="BL350" s="18" t="s">
        <v>154</v>
      </c>
      <c r="BM350" s="216" t="s">
        <v>481</v>
      </c>
    </row>
    <row r="351" spans="1:47" s="2" customFormat="1" ht="12">
      <c r="A351" s="39"/>
      <c r="B351" s="40"/>
      <c r="C351" s="41"/>
      <c r="D351" s="218" t="s">
        <v>155</v>
      </c>
      <c r="E351" s="41"/>
      <c r="F351" s="219" t="s">
        <v>482</v>
      </c>
      <c r="G351" s="41"/>
      <c r="H351" s="41"/>
      <c r="I351" s="220"/>
      <c r="J351" s="41"/>
      <c r="K351" s="41"/>
      <c r="L351" s="45"/>
      <c r="M351" s="221"/>
      <c r="N351" s="222"/>
      <c r="O351" s="85"/>
      <c r="P351" s="85"/>
      <c r="Q351" s="85"/>
      <c r="R351" s="85"/>
      <c r="S351" s="85"/>
      <c r="T351" s="86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155</v>
      </c>
      <c r="AU351" s="18" t="s">
        <v>81</v>
      </c>
    </row>
    <row r="352" spans="1:51" s="13" customFormat="1" ht="12">
      <c r="A352" s="13"/>
      <c r="B352" s="223"/>
      <c r="C352" s="224"/>
      <c r="D352" s="225" t="s">
        <v>157</v>
      </c>
      <c r="E352" s="226" t="s">
        <v>19</v>
      </c>
      <c r="F352" s="227" t="s">
        <v>483</v>
      </c>
      <c r="G352" s="224"/>
      <c r="H352" s="228">
        <v>0.086</v>
      </c>
      <c r="I352" s="229"/>
      <c r="J352" s="224"/>
      <c r="K352" s="224"/>
      <c r="L352" s="230"/>
      <c r="M352" s="231"/>
      <c r="N352" s="232"/>
      <c r="O352" s="232"/>
      <c r="P352" s="232"/>
      <c r="Q352" s="232"/>
      <c r="R352" s="232"/>
      <c r="S352" s="232"/>
      <c r="T352" s="23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4" t="s">
        <v>157</v>
      </c>
      <c r="AU352" s="234" t="s">
        <v>81</v>
      </c>
      <c r="AV352" s="13" t="s">
        <v>81</v>
      </c>
      <c r="AW352" s="13" t="s">
        <v>33</v>
      </c>
      <c r="AX352" s="13" t="s">
        <v>71</v>
      </c>
      <c r="AY352" s="234" t="s">
        <v>147</v>
      </c>
    </row>
    <row r="353" spans="1:51" s="13" customFormat="1" ht="12">
      <c r="A353" s="13"/>
      <c r="B353" s="223"/>
      <c r="C353" s="224"/>
      <c r="D353" s="225" t="s">
        <v>157</v>
      </c>
      <c r="E353" s="226" t="s">
        <v>19</v>
      </c>
      <c r="F353" s="227" t="s">
        <v>484</v>
      </c>
      <c r="G353" s="224"/>
      <c r="H353" s="228">
        <v>0.022</v>
      </c>
      <c r="I353" s="229"/>
      <c r="J353" s="224"/>
      <c r="K353" s="224"/>
      <c r="L353" s="230"/>
      <c r="M353" s="231"/>
      <c r="N353" s="232"/>
      <c r="O353" s="232"/>
      <c r="P353" s="232"/>
      <c r="Q353" s="232"/>
      <c r="R353" s="232"/>
      <c r="S353" s="232"/>
      <c r="T353" s="23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4" t="s">
        <v>157</v>
      </c>
      <c r="AU353" s="234" t="s">
        <v>81</v>
      </c>
      <c r="AV353" s="13" t="s">
        <v>81</v>
      </c>
      <c r="AW353" s="13" t="s">
        <v>33</v>
      </c>
      <c r="AX353" s="13" t="s">
        <v>71</v>
      </c>
      <c r="AY353" s="234" t="s">
        <v>147</v>
      </c>
    </row>
    <row r="354" spans="1:51" s="13" customFormat="1" ht="12">
      <c r="A354" s="13"/>
      <c r="B354" s="223"/>
      <c r="C354" s="224"/>
      <c r="D354" s="225" t="s">
        <v>157</v>
      </c>
      <c r="E354" s="226" t="s">
        <v>19</v>
      </c>
      <c r="F354" s="227" t="s">
        <v>485</v>
      </c>
      <c r="G354" s="224"/>
      <c r="H354" s="228">
        <v>0.024</v>
      </c>
      <c r="I354" s="229"/>
      <c r="J354" s="224"/>
      <c r="K354" s="224"/>
      <c r="L354" s="230"/>
      <c r="M354" s="231"/>
      <c r="N354" s="232"/>
      <c r="O354" s="232"/>
      <c r="P354" s="232"/>
      <c r="Q354" s="232"/>
      <c r="R354" s="232"/>
      <c r="S354" s="232"/>
      <c r="T354" s="23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4" t="s">
        <v>157</v>
      </c>
      <c r="AU354" s="234" t="s">
        <v>81</v>
      </c>
      <c r="AV354" s="13" t="s">
        <v>81</v>
      </c>
      <c r="AW354" s="13" t="s">
        <v>33</v>
      </c>
      <c r="AX354" s="13" t="s">
        <v>71</v>
      </c>
      <c r="AY354" s="234" t="s">
        <v>147</v>
      </c>
    </row>
    <row r="355" spans="1:51" s="13" customFormat="1" ht="12">
      <c r="A355" s="13"/>
      <c r="B355" s="223"/>
      <c r="C355" s="224"/>
      <c r="D355" s="225" t="s">
        <v>157</v>
      </c>
      <c r="E355" s="226" t="s">
        <v>19</v>
      </c>
      <c r="F355" s="227" t="s">
        <v>486</v>
      </c>
      <c r="G355" s="224"/>
      <c r="H355" s="228">
        <v>0.007</v>
      </c>
      <c r="I355" s="229"/>
      <c r="J355" s="224"/>
      <c r="K355" s="224"/>
      <c r="L355" s="230"/>
      <c r="M355" s="231"/>
      <c r="N355" s="232"/>
      <c r="O355" s="232"/>
      <c r="P355" s="232"/>
      <c r="Q355" s="232"/>
      <c r="R355" s="232"/>
      <c r="S355" s="232"/>
      <c r="T355" s="23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4" t="s">
        <v>157</v>
      </c>
      <c r="AU355" s="234" t="s">
        <v>81</v>
      </c>
      <c r="AV355" s="13" t="s">
        <v>81</v>
      </c>
      <c r="AW355" s="13" t="s">
        <v>33</v>
      </c>
      <c r="AX355" s="13" t="s">
        <v>71</v>
      </c>
      <c r="AY355" s="234" t="s">
        <v>147</v>
      </c>
    </row>
    <row r="356" spans="1:51" s="14" customFormat="1" ht="12">
      <c r="A356" s="14"/>
      <c r="B356" s="235"/>
      <c r="C356" s="236"/>
      <c r="D356" s="225" t="s">
        <v>157</v>
      </c>
      <c r="E356" s="237" t="s">
        <v>19</v>
      </c>
      <c r="F356" s="238" t="s">
        <v>159</v>
      </c>
      <c r="G356" s="236"/>
      <c r="H356" s="239">
        <v>0.13899999999999998</v>
      </c>
      <c r="I356" s="240"/>
      <c r="J356" s="236"/>
      <c r="K356" s="236"/>
      <c r="L356" s="241"/>
      <c r="M356" s="242"/>
      <c r="N356" s="243"/>
      <c r="O356" s="243"/>
      <c r="P356" s="243"/>
      <c r="Q356" s="243"/>
      <c r="R356" s="243"/>
      <c r="S356" s="243"/>
      <c r="T356" s="24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5" t="s">
        <v>157</v>
      </c>
      <c r="AU356" s="245" t="s">
        <v>81</v>
      </c>
      <c r="AV356" s="14" t="s">
        <v>154</v>
      </c>
      <c r="AW356" s="14" t="s">
        <v>33</v>
      </c>
      <c r="AX356" s="14" t="s">
        <v>79</v>
      </c>
      <c r="AY356" s="245" t="s">
        <v>147</v>
      </c>
    </row>
    <row r="357" spans="1:65" s="2" customFormat="1" ht="24.15" customHeight="1">
      <c r="A357" s="39"/>
      <c r="B357" s="40"/>
      <c r="C357" s="205" t="s">
        <v>323</v>
      </c>
      <c r="D357" s="205" t="s">
        <v>149</v>
      </c>
      <c r="E357" s="206" t="s">
        <v>487</v>
      </c>
      <c r="F357" s="207" t="s">
        <v>488</v>
      </c>
      <c r="G357" s="208" t="s">
        <v>162</v>
      </c>
      <c r="H357" s="209">
        <v>1.77</v>
      </c>
      <c r="I357" s="210"/>
      <c r="J357" s="211">
        <f>ROUND(I357*H357,2)</f>
        <v>0</v>
      </c>
      <c r="K357" s="207" t="s">
        <v>153</v>
      </c>
      <c r="L357" s="45"/>
      <c r="M357" s="212" t="s">
        <v>19</v>
      </c>
      <c r="N357" s="213" t="s">
        <v>42</v>
      </c>
      <c r="O357" s="85"/>
      <c r="P357" s="214">
        <f>O357*H357</f>
        <v>0</v>
      </c>
      <c r="Q357" s="214">
        <v>2.50194574</v>
      </c>
      <c r="R357" s="214">
        <f>Q357*H357</f>
        <v>4.4284439598</v>
      </c>
      <c r="S357" s="214">
        <v>0</v>
      </c>
      <c r="T357" s="215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16" t="s">
        <v>154</v>
      </c>
      <c r="AT357" s="216" t="s">
        <v>149</v>
      </c>
      <c r="AU357" s="216" t="s">
        <v>81</v>
      </c>
      <c r="AY357" s="18" t="s">
        <v>147</v>
      </c>
      <c r="BE357" s="217">
        <f>IF(N357="základní",J357,0)</f>
        <v>0</v>
      </c>
      <c r="BF357" s="217">
        <f>IF(N357="snížená",J357,0)</f>
        <v>0</v>
      </c>
      <c r="BG357" s="217">
        <f>IF(N357="zákl. přenesená",J357,0)</f>
        <v>0</v>
      </c>
      <c r="BH357" s="217">
        <f>IF(N357="sníž. přenesená",J357,0)</f>
        <v>0</v>
      </c>
      <c r="BI357" s="217">
        <f>IF(N357="nulová",J357,0)</f>
        <v>0</v>
      </c>
      <c r="BJ357" s="18" t="s">
        <v>79</v>
      </c>
      <c r="BK357" s="217">
        <f>ROUND(I357*H357,2)</f>
        <v>0</v>
      </c>
      <c r="BL357" s="18" t="s">
        <v>154</v>
      </c>
      <c r="BM357" s="216" t="s">
        <v>489</v>
      </c>
    </row>
    <row r="358" spans="1:47" s="2" customFormat="1" ht="12">
      <c r="A358" s="39"/>
      <c r="B358" s="40"/>
      <c r="C358" s="41"/>
      <c r="D358" s="218" t="s">
        <v>155</v>
      </c>
      <c r="E358" s="41"/>
      <c r="F358" s="219" t="s">
        <v>490</v>
      </c>
      <c r="G358" s="41"/>
      <c r="H358" s="41"/>
      <c r="I358" s="220"/>
      <c r="J358" s="41"/>
      <c r="K358" s="41"/>
      <c r="L358" s="45"/>
      <c r="M358" s="221"/>
      <c r="N358" s="222"/>
      <c r="O358" s="85"/>
      <c r="P358" s="85"/>
      <c r="Q358" s="85"/>
      <c r="R358" s="85"/>
      <c r="S358" s="85"/>
      <c r="T358" s="86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155</v>
      </c>
      <c r="AU358" s="18" t="s">
        <v>81</v>
      </c>
    </row>
    <row r="359" spans="1:51" s="13" customFormat="1" ht="12">
      <c r="A359" s="13"/>
      <c r="B359" s="223"/>
      <c r="C359" s="224"/>
      <c r="D359" s="225" t="s">
        <v>157</v>
      </c>
      <c r="E359" s="226" t="s">
        <v>19</v>
      </c>
      <c r="F359" s="227" t="s">
        <v>491</v>
      </c>
      <c r="G359" s="224"/>
      <c r="H359" s="228">
        <v>0.3</v>
      </c>
      <c r="I359" s="229"/>
      <c r="J359" s="224"/>
      <c r="K359" s="224"/>
      <c r="L359" s="230"/>
      <c r="M359" s="231"/>
      <c r="N359" s="232"/>
      <c r="O359" s="232"/>
      <c r="P359" s="232"/>
      <c r="Q359" s="232"/>
      <c r="R359" s="232"/>
      <c r="S359" s="232"/>
      <c r="T359" s="23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4" t="s">
        <v>157</v>
      </c>
      <c r="AU359" s="234" t="s">
        <v>81</v>
      </c>
      <c r="AV359" s="13" t="s">
        <v>81</v>
      </c>
      <c r="AW359" s="13" t="s">
        <v>33</v>
      </c>
      <c r="AX359" s="13" t="s">
        <v>71</v>
      </c>
      <c r="AY359" s="234" t="s">
        <v>147</v>
      </c>
    </row>
    <row r="360" spans="1:51" s="13" customFormat="1" ht="12">
      <c r="A360" s="13"/>
      <c r="B360" s="223"/>
      <c r="C360" s="224"/>
      <c r="D360" s="225" t="s">
        <v>157</v>
      </c>
      <c r="E360" s="226" t="s">
        <v>19</v>
      </c>
      <c r="F360" s="227" t="s">
        <v>492</v>
      </c>
      <c r="G360" s="224"/>
      <c r="H360" s="228">
        <v>1.04</v>
      </c>
      <c r="I360" s="229"/>
      <c r="J360" s="224"/>
      <c r="K360" s="224"/>
      <c r="L360" s="230"/>
      <c r="M360" s="231"/>
      <c r="N360" s="232"/>
      <c r="O360" s="232"/>
      <c r="P360" s="232"/>
      <c r="Q360" s="232"/>
      <c r="R360" s="232"/>
      <c r="S360" s="232"/>
      <c r="T360" s="23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4" t="s">
        <v>157</v>
      </c>
      <c r="AU360" s="234" t="s">
        <v>81</v>
      </c>
      <c r="AV360" s="13" t="s">
        <v>81</v>
      </c>
      <c r="AW360" s="13" t="s">
        <v>33</v>
      </c>
      <c r="AX360" s="13" t="s">
        <v>71</v>
      </c>
      <c r="AY360" s="234" t="s">
        <v>147</v>
      </c>
    </row>
    <row r="361" spans="1:51" s="13" customFormat="1" ht="12">
      <c r="A361" s="13"/>
      <c r="B361" s="223"/>
      <c r="C361" s="224"/>
      <c r="D361" s="225" t="s">
        <v>157</v>
      </c>
      <c r="E361" s="226" t="s">
        <v>19</v>
      </c>
      <c r="F361" s="227" t="s">
        <v>493</v>
      </c>
      <c r="G361" s="224"/>
      <c r="H361" s="228">
        <v>0.43</v>
      </c>
      <c r="I361" s="229"/>
      <c r="J361" s="224"/>
      <c r="K361" s="224"/>
      <c r="L361" s="230"/>
      <c r="M361" s="231"/>
      <c r="N361" s="232"/>
      <c r="O361" s="232"/>
      <c r="P361" s="232"/>
      <c r="Q361" s="232"/>
      <c r="R361" s="232"/>
      <c r="S361" s="232"/>
      <c r="T361" s="23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4" t="s">
        <v>157</v>
      </c>
      <c r="AU361" s="234" t="s">
        <v>81</v>
      </c>
      <c r="AV361" s="13" t="s">
        <v>81</v>
      </c>
      <c r="AW361" s="13" t="s">
        <v>33</v>
      </c>
      <c r="AX361" s="13" t="s">
        <v>71</v>
      </c>
      <c r="AY361" s="234" t="s">
        <v>147</v>
      </c>
    </row>
    <row r="362" spans="1:51" s="14" customFormat="1" ht="12">
      <c r="A362" s="14"/>
      <c r="B362" s="235"/>
      <c r="C362" s="236"/>
      <c r="D362" s="225" t="s">
        <v>157</v>
      </c>
      <c r="E362" s="237" t="s">
        <v>19</v>
      </c>
      <c r="F362" s="238" t="s">
        <v>159</v>
      </c>
      <c r="G362" s="236"/>
      <c r="H362" s="239">
        <v>1.77</v>
      </c>
      <c r="I362" s="240"/>
      <c r="J362" s="236"/>
      <c r="K362" s="236"/>
      <c r="L362" s="241"/>
      <c r="M362" s="242"/>
      <c r="N362" s="243"/>
      <c r="O362" s="243"/>
      <c r="P362" s="243"/>
      <c r="Q362" s="243"/>
      <c r="R362" s="243"/>
      <c r="S362" s="243"/>
      <c r="T362" s="24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5" t="s">
        <v>157</v>
      </c>
      <c r="AU362" s="245" t="s">
        <v>81</v>
      </c>
      <c r="AV362" s="14" t="s">
        <v>154</v>
      </c>
      <c r="AW362" s="14" t="s">
        <v>33</v>
      </c>
      <c r="AX362" s="14" t="s">
        <v>79</v>
      </c>
      <c r="AY362" s="245" t="s">
        <v>147</v>
      </c>
    </row>
    <row r="363" spans="1:65" s="2" customFormat="1" ht="24.15" customHeight="1">
      <c r="A363" s="39"/>
      <c r="B363" s="40"/>
      <c r="C363" s="205" t="s">
        <v>494</v>
      </c>
      <c r="D363" s="205" t="s">
        <v>149</v>
      </c>
      <c r="E363" s="206" t="s">
        <v>495</v>
      </c>
      <c r="F363" s="207" t="s">
        <v>496</v>
      </c>
      <c r="G363" s="208" t="s">
        <v>190</v>
      </c>
      <c r="H363" s="209">
        <v>0.063</v>
      </c>
      <c r="I363" s="210"/>
      <c r="J363" s="211">
        <f>ROUND(I363*H363,2)</f>
        <v>0</v>
      </c>
      <c r="K363" s="207" t="s">
        <v>153</v>
      </c>
      <c r="L363" s="45"/>
      <c r="M363" s="212" t="s">
        <v>19</v>
      </c>
      <c r="N363" s="213" t="s">
        <v>42</v>
      </c>
      <c r="O363" s="85"/>
      <c r="P363" s="214">
        <f>O363*H363</f>
        <v>0</v>
      </c>
      <c r="Q363" s="214">
        <v>1.0627727797</v>
      </c>
      <c r="R363" s="214">
        <f>Q363*H363</f>
        <v>0.06695468512109999</v>
      </c>
      <c r="S363" s="214">
        <v>0</v>
      </c>
      <c r="T363" s="215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16" t="s">
        <v>154</v>
      </c>
      <c r="AT363" s="216" t="s">
        <v>149</v>
      </c>
      <c r="AU363" s="216" t="s">
        <v>81</v>
      </c>
      <c r="AY363" s="18" t="s">
        <v>147</v>
      </c>
      <c r="BE363" s="217">
        <f>IF(N363="základní",J363,0)</f>
        <v>0</v>
      </c>
      <c r="BF363" s="217">
        <f>IF(N363="snížená",J363,0)</f>
        <v>0</v>
      </c>
      <c r="BG363" s="217">
        <f>IF(N363="zákl. přenesená",J363,0)</f>
        <v>0</v>
      </c>
      <c r="BH363" s="217">
        <f>IF(N363="sníž. přenesená",J363,0)</f>
        <v>0</v>
      </c>
      <c r="BI363" s="217">
        <f>IF(N363="nulová",J363,0)</f>
        <v>0</v>
      </c>
      <c r="BJ363" s="18" t="s">
        <v>79</v>
      </c>
      <c r="BK363" s="217">
        <f>ROUND(I363*H363,2)</f>
        <v>0</v>
      </c>
      <c r="BL363" s="18" t="s">
        <v>154</v>
      </c>
      <c r="BM363" s="216" t="s">
        <v>497</v>
      </c>
    </row>
    <row r="364" spans="1:47" s="2" customFormat="1" ht="12">
      <c r="A364" s="39"/>
      <c r="B364" s="40"/>
      <c r="C364" s="41"/>
      <c r="D364" s="218" t="s">
        <v>155</v>
      </c>
      <c r="E364" s="41"/>
      <c r="F364" s="219" t="s">
        <v>498</v>
      </c>
      <c r="G364" s="41"/>
      <c r="H364" s="41"/>
      <c r="I364" s="220"/>
      <c r="J364" s="41"/>
      <c r="K364" s="41"/>
      <c r="L364" s="45"/>
      <c r="M364" s="221"/>
      <c r="N364" s="222"/>
      <c r="O364" s="85"/>
      <c r="P364" s="85"/>
      <c r="Q364" s="85"/>
      <c r="R364" s="85"/>
      <c r="S364" s="85"/>
      <c r="T364" s="86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155</v>
      </c>
      <c r="AU364" s="18" t="s">
        <v>81</v>
      </c>
    </row>
    <row r="365" spans="1:51" s="13" customFormat="1" ht="12">
      <c r="A365" s="13"/>
      <c r="B365" s="223"/>
      <c r="C365" s="224"/>
      <c r="D365" s="225" t="s">
        <v>157</v>
      </c>
      <c r="E365" s="226" t="s">
        <v>19</v>
      </c>
      <c r="F365" s="227" t="s">
        <v>499</v>
      </c>
      <c r="G365" s="224"/>
      <c r="H365" s="228">
        <v>0.024</v>
      </c>
      <c r="I365" s="229"/>
      <c r="J365" s="224"/>
      <c r="K365" s="224"/>
      <c r="L365" s="230"/>
      <c r="M365" s="231"/>
      <c r="N365" s="232"/>
      <c r="O365" s="232"/>
      <c r="P365" s="232"/>
      <c r="Q365" s="232"/>
      <c r="R365" s="232"/>
      <c r="S365" s="232"/>
      <c r="T365" s="23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4" t="s">
        <v>157</v>
      </c>
      <c r="AU365" s="234" t="s">
        <v>81</v>
      </c>
      <c r="AV365" s="13" t="s">
        <v>81</v>
      </c>
      <c r="AW365" s="13" t="s">
        <v>33</v>
      </c>
      <c r="AX365" s="13" t="s">
        <v>71</v>
      </c>
      <c r="AY365" s="234" t="s">
        <v>147</v>
      </c>
    </row>
    <row r="366" spans="1:51" s="13" customFormat="1" ht="12">
      <c r="A366" s="13"/>
      <c r="B366" s="223"/>
      <c r="C366" s="224"/>
      <c r="D366" s="225" t="s">
        <v>157</v>
      </c>
      <c r="E366" s="226" t="s">
        <v>19</v>
      </c>
      <c r="F366" s="227" t="s">
        <v>500</v>
      </c>
      <c r="G366" s="224"/>
      <c r="H366" s="228">
        <v>0.039</v>
      </c>
      <c r="I366" s="229"/>
      <c r="J366" s="224"/>
      <c r="K366" s="224"/>
      <c r="L366" s="230"/>
      <c r="M366" s="231"/>
      <c r="N366" s="232"/>
      <c r="O366" s="232"/>
      <c r="P366" s="232"/>
      <c r="Q366" s="232"/>
      <c r="R366" s="232"/>
      <c r="S366" s="232"/>
      <c r="T366" s="23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4" t="s">
        <v>157</v>
      </c>
      <c r="AU366" s="234" t="s">
        <v>81</v>
      </c>
      <c r="AV366" s="13" t="s">
        <v>81</v>
      </c>
      <c r="AW366" s="13" t="s">
        <v>33</v>
      </c>
      <c r="AX366" s="13" t="s">
        <v>71</v>
      </c>
      <c r="AY366" s="234" t="s">
        <v>147</v>
      </c>
    </row>
    <row r="367" spans="1:51" s="14" customFormat="1" ht="12">
      <c r="A367" s="14"/>
      <c r="B367" s="235"/>
      <c r="C367" s="236"/>
      <c r="D367" s="225" t="s">
        <v>157</v>
      </c>
      <c r="E367" s="237" t="s">
        <v>19</v>
      </c>
      <c r="F367" s="238" t="s">
        <v>159</v>
      </c>
      <c r="G367" s="236"/>
      <c r="H367" s="239">
        <v>0.063</v>
      </c>
      <c r="I367" s="240"/>
      <c r="J367" s="236"/>
      <c r="K367" s="236"/>
      <c r="L367" s="241"/>
      <c r="M367" s="242"/>
      <c r="N367" s="243"/>
      <c r="O367" s="243"/>
      <c r="P367" s="243"/>
      <c r="Q367" s="243"/>
      <c r="R367" s="243"/>
      <c r="S367" s="243"/>
      <c r="T367" s="24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5" t="s">
        <v>157</v>
      </c>
      <c r="AU367" s="245" t="s">
        <v>81</v>
      </c>
      <c r="AV367" s="14" t="s">
        <v>154</v>
      </c>
      <c r="AW367" s="14" t="s">
        <v>33</v>
      </c>
      <c r="AX367" s="14" t="s">
        <v>79</v>
      </c>
      <c r="AY367" s="245" t="s">
        <v>147</v>
      </c>
    </row>
    <row r="368" spans="1:65" s="2" customFormat="1" ht="24.15" customHeight="1">
      <c r="A368" s="39"/>
      <c r="B368" s="40"/>
      <c r="C368" s="205" t="s">
        <v>330</v>
      </c>
      <c r="D368" s="205" t="s">
        <v>149</v>
      </c>
      <c r="E368" s="206" t="s">
        <v>501</v>
      </c>
      <c r="F368" s="207" t="s">
        <v>502</v>
      </c>
      <c r="G368" s="208" t="s">
        <v>152</v>
      </c>
      <c r="H368" s="209">
        <v>5.064</v>
      </c>
      <c r="I368" s="210"/>
      <c r="J368" s="211">
        <f>ROUND(I368*H368,2)</f>
        <v>0</v>
      </c>
      <c r="K368" s="207" t="s">
        <v>153</v>
      </c>
      <c r="L368" s="45"/>
      <c r="M368" s="212" t="s">
        <v>19</v>
      </c>
      <c r="N368" s="213" t="s">
        <v>42</v>
      </c>
      <c r="O368" s="85"/>
      <c r="P368" s="214">
        <f>O368*H368</f>
        <v>0</v>
      </c>
      <c r="Q368" s="214">
        <v>0.012958216</v>
      </c>
      <c r="R368" s="214">
        <f>Q368*H368</f>
        <v>0.065620405824</v>
      </c>
      <c r="S368" s="214">
        <v>0</v>
      </c>
      <c r="T368" s="215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16" t="s">
        <v>154</v>
      </c>
      <c r="AT368" s="216" t="s">
        <v>149</v>
      </c>
      <c r="AU368" s="216" t="s">
        <v>81</v>
      </c>
      <c r="AY368" s="18" t="s">
        <v>147</v>
      </c>
      <c r="BE368" s="217">
        <f>IF(N368="základní",J368,0)</f>
        <v>0</v>
      </c>
      <c r="BF368" s="217">
        <f>IF(N368="snížená",J368,0)</f>
        <v>0</v>
      </c>
      <c r="BG368" s="217">
        <f>IF(N368="zákl. přenesená",J368,0)</f>
        <v>0</v>
      </c>
      <c r="BH368" s="217">
        <f>IF(N368="sníž. přenesená",J368,0)</f>
        <v>0</v>
      </c>
      <c r="BI368" s="217">
        <f>IF(N368="nulová",J368,0)</f>
        <v>0</v>
      </c>
      <c r="BJ368" s="18" t="s">
        <v>79</v>
      </c>
      <c r="BK368" s="217">
        <f>ROUND(I368*H368,2)</f>
        <v>0</v>
      </c>
      <c r="BL368" s="18" t="s">
        <v>154</v>
      </c>
      <c r="BM368" s="216" t="s">
        <v>503</v>
      </c>
    </row>
    <row r="369" spans="1:47" s="2" customFormat="1" ht="12">
      <c r="A369" s="39"/>
      <c r="B369" s="40"/>
      <c r="C369" s="41"/>
      <c r="D369" s="218" t="s">
        <v>155</v>
      </c>
      <c r="E369" s="41"/>
      <c r="F369" s="219" t="s">
        <v>504</v>
      </c>
      <c r="G369" s="41"/>
      <c r="H369" s="41"/>
      <c r="I369" s="220"/>
      <c r="J369" s="41"/>
      <c r="K369" s="41"/>
      <c r="L369" s="45"/>
      <c r="M369" s="221"/>
      <c r="N369" s="222"/>
      <c r="O369" s="85"/>
      <c r="P369" s="85"/>
      <c r="Q369" s="85"/>
      <c r="R369" s="85"/>
      <c r="S369" s="85"/>
      <c r="T369" s="86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155</v>
      </c>
      <c r="AU369" s="18" t="s">
        <v>81</v>
      </c>
    </row>
    <row r="370" spans="1:51" s="13" customFormat="1" ht="12">
      <c r="A370" s="13"/>
      <c r="B370" s="223"/>
      <c r="C370" s="224"/>
      <c r="D370" s="225" t="s">
        <v>157</v>
      </c>
      <c r="E370" s="226" t="s">
        <v>19</v>
      </c>
      <c r="F370" s="227" t="s">
        <v>505</v>
      </c>
      <c r="G370" s="224"/>
      <c r="H370" s="228">
        <v>0.7</v>
      </c>
      <c r="I370" s="229"/>
      <c r="J370" s="224"/>
      <c r="K370" s="224"/>
      <c r="L370" s="230"/>
      <c r="M370" s="231"/>
      <c r="N370" s="232"/>
      <c r="O370" s="232"/>
      <c r="P370" s="232"/>
      <c r="Q370" s="232"/>
      <c r="R370" s="232"/>
      <c r="S370" s="232"/>
      <c r="T370" s="23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4" t="s">
        <v>157</v>
      </c>
      <c r="AU370" s="234" t="s">
        <v>81</v>
      </c>
      <c r="AV370" s="13" t="s">
        <v>81</v>
      </c>
      <c r="AW370" s="13" t="s">
        <v>33</v>
      </c>
      <c r="AX370" s="13" t="s">
        <v>71</v>
      </c>
      <c r="AY370" s="234" t="s">
        <v>147</v>
      </c>
    </row>
    <row r="371" spans="1:51" s="13" customFormat="1" ht="12">
      <c r="A371" s="13"/>
      <c r="B371" s="223"/>
      <c r="C371" s="224"/>
      <c r="D371" s="225" t="s">
        <v>157</v>
      </c>
      <c r="E371" s="226" t="s">
        <v>19</v>
      </c>
      <c r="F371" s="227" t="s">
        <v>506</v>
      </c>
      <c r="G371" s="224"/>
      <c r="H371" s="228">
        <v>2.52</v>
      </c>
      <c r="I371" s="229"/>
      <c r="J371" s="224"/>
      <c r="K371" s="224"/>
      <c r="L371" s="230"/>
      <c r="M371" s="231"/>
      <c r="N371" s="232"/>
      <c r="O371" s="232"/>
      <c r="P371" s="232"/>
      <c r="Q371" s="232"/>
      <c r="R371" s="232"/>
      <c r="S371" s="232"/>
      <c r="T371" s="23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4" t="s">
        <v>157</v>
      </c>
      <c r="AU371" s="234" t="s">
        <v>81</v>
      </c>
      <c r="AV371" s="13" t="s">
        <v>81</v>
      </c>
      <c r="AW371" s="13" t="s">
        <v>33</v>
      </c>
      <c r="AX371" s="13" t="s">
        <v>71</v>
      </c>
      <c r="AY371" s="234" t="s">
        <v>147</v>
      </c>
    </row>
    <row r="372" spans="1:51" s="13" customFormat="1" ht="12">
      <c r="A372" s="13"/>
      <c r="B372" s="223"/>
      <c r="C372" s="224"/>
      <c r="D372" s="225" t="s">
        <v>157</v>
      </c>
      <c r="E372" s="226" t="s">
        <v>19</v>
      </c>
      <c r="F372" s="227" t="s">
        <v>507</v>
      </c>
      <c r="G372" s="224"/>
      <c r="H372" s="228">
        <v>1.844</v>
      </c>
      <c r="I372" s="229"/>
      <c r="J372" s="224"/>
      <c r="K372" s="224"/>
      <c r="L372" s="230"/>
      <c r="M372" s="231"/>
      <c r="N372" s="232"/>
      <c r="O372" s="232"/>
      <c r="P372" s="232"/>
      <c r="Q372" s="232"/>
      <c r="R372" s="232"/>
      <c r="S372" s="232"/>
      <c r="T372" s="23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4" t="s">
        <v>157</v>
      </c>
      <c r="AU372" s="234" t="s">
        <v>81</v>
      </c>
      <c r="AV372" s="13" t="s">
        <v>81</v>
      </c>
      <c r="AW372" s="13" t="s">
        <v>33</v>
      </c>
      <c r="AX372" s="13" t="s">
        <v>71</v>
      </c>
      <c r="AY372" s="234" t="s">
        <v>147</v>
      </c>
    </row>
    <row r="373" spans="1:51" s="14" customFormat="1" ht="12">
      <c r="A373" s="14"/>
      <c r="B373" s="235"/>
      <c r="C373" s="236"/>
      <c r="D373" s="225" t="s">
        <v>157</v>
      </c>
      <c r="E373" s="237" t="s">
        <v>19</v>
      </c>
      <c r="F373" s="238" t="s">
        <v>159</v>
      </c>
      <c r="G373" s="236"/>
      <c r="H373" s="239">
        <v>5.064</v>
      </c>
      <c r="I373" s="240"/>
      <c r="J373" s="236"/>
      <c r="K373" s="236"/>
      <c r="L373" s="241"/>
      <c r="M373" s="242"/>
      <c r="N373" s="243"/>
      <c r="O373" s="243"/>
      <c r="P373" s="243"/>
      <c r="Q373" s="243"/>
      <c r="R373" s="243"/>
      <c r="S373" s="243"/>
      <c r="T373" s="24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5" t="s">
        <v>157</v>
      </c>
      <c r="AU373" s="245" t="s">
        <v>81</v>
      </c>
      <c r="AV373" s="14" t="s">
        <v>154</v>
      </c>
      <c r="AW373" s="14" t="s">
        <v>33</v>
      </c>
      <c r="AX373" s="14" t="s">
        <v>79</v>
      </c>
      <c r="AY373" s="245" t="s">
        <v>147</v>
      </c>
    </row>
    <row r="374" spans="1:65" s="2" customFormat="1" ht="24.15" customHeight="1">
      <c r="A374" s="39"/>
      <c r="B374" s="40"/>
      <c r="C374" s="205" t="s">
        <v>508</v>
      </c>
      <c r="D374" s="205" t="s">
        <v>149</v>
      </c>
      <c r="E374" s="206" t="s">
        <v>509</v>
      </c>
      <c r="F374" s="207" t="s">
        <v>510</v>
      </c>
      <c r="G374" s="208" t="s">
        <v>152</v>
      </c>
      <c r="H374" s="209">
        <v>5.064</v>
      </c>
      <c r="I374" s="210"/>
      <c r="J374" s="211">
        <f>ROUND(I374*H374,2)</f>
        <v>0</v>
      </c>
      <c r="K374" s="207" t="s">
        <v>153</v>
      </c>
      <c r="L374" s="45"/>
      <c r="M374" s="212" t="s">
        <v>19</v>
      </c>
      <c r="N374" s="213" t="s">
        <v>42</v>
      </c>
      <c r="O374" s="85"/>
      <c r="P374" s="214">
        <f>O374*H374</f>
        <v>0</v>
      </c>
      <c r="Q374" s="214">
        <v>0</v>
      </c>
      <c r="R374" s="214">
        <f>Q374*H374</f>
        <v>0</v>
      </c>
      <c r="S374" s="214">
        <v>0</v>
      </c>
      <c r="T374" s="215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16" t="s">
        <v>154</v>
      </c>
      <c r="AT374" s="216" t="s">
        <v>149</v>
      </c>
      <c r="AU374" s="216" t="s">
        <v>81</v>
      </c>
      <c r="AY374" s="18" t="s">
        <v>147</v>
      </c>
      <c r="BE374" s="217">
        <f>IF(N374="základní",J374,0)</f>
        <v>0</v>
      </c>
      <c r="BF374" s="217">
        <f>IF(N374="snížená",J374,0)</f>
        <v>0</v>
      </c>
      <c r="BG374" s="217">
        <f>IF(N374="zákl. přenesená",J374,0)</f>
        <v>0</v>
      </c>
      <c r="BH374" s="217">
        <f>IF(N374="sníž. přenesená",J374,0)</f>
        <v>0</v>
      </c>
      <c r="BI374" s="217">
        <f>IF(N374="nulová",J374,0)</f>
        <v>0</v>
      </c>
      <c r="BJ374" s="18" t="s">
        <v>79</v>
      </c>
      <c r="BK374" s="217">
        <f>ROUND(I374*H374,2)</f>
        <v>0</v>
      </c>
      <c r="BL374" s="18" t="s">
        <v>154</v>
      </c>
      <c r="BM374" s="216" t="s">
        <v>511</v>
      </c>
    </row>
    <row r="375" spans="1:47" s="2" customFormat="1" ht="12">
      <c r="A375" s="39"/>
      <c r="B375" s="40"/>
      <c r="C375" s="41"/>
      <c r="D375" s="218" t="s">
        <v>155</v>
      </c>
      <c r="E375" s="41"/>
      <c r="F375" s="219" t="s">
        <v>512</v>
      </c>
      <c r="G375" s="41"/>
      <c r="H375" s="41"/>
      <c r="I375" s="220"/>
      <c r="J375" s="41"/>
      <c r="K375" s="41"/>
      <c r="L375" s="45"/>
      <c r="M375" s="221"/>
      <c r="N375" s="222"/>
      <c r="O375" s="85"/>
      <c r="P375" s="85"/>
      <c r="Q375" s="85"/>
      <c r="R375" s="85"/>
      <c r="S375" s="85"/>
      <c r="T375" s="86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155</v>
      </c>
      <c r="AU375" s="18" t="s">
        <v>81</v>
      </c>
    </row>
    <row r="376" spans="1:65" s="2" customFormat="1" ht="24.15" customHeight="1">
      <c r="A376" s="39"/>
      <c r="B376" s="40"/>
      <c r="C376" s="205" t="s">
        <v>336</v>
      </c>
      <c r="D376" s="205" t="s">
        <v>149</v>
      </c>
      <c r="E376" s="206" t="s">
        <v>513</v>
      </c>
      <c r="F376" s="207" t="s">
        <v>514</v>
      </c>
      <c r="G376" s="208" t="s">
        <v>441</v>
      </c>
      <c r="H376" s="209">
        <v>17.6</v>
      </c>
      <c r="I376" s="210"/>
      <c r="J376" s="211">
        <f>ROUND(I376*H376,2)</f>
        <v>0</v>
      </c>
      <c r="K376" s="207" t="s">
        <v>153</v>
      </c>
      <c r="L376" s="45"/>
      <c r="M376" s="212" t="s">
        <v>19</v>
      </c>
      <c r="N376" s="213" t="s">
        <v>42</v>
      </c>
      <c r="O376" s="85"/>
      <c r="P376" s="214">
        <f>O376*H376</f>
        <v>0</v>
      </c>
      <c r="Q376" s="214">
        <v>0.1015983</v>
      </c>
      <c r="R376" s="214">
        <f>Q376*H376</f>
        <v>1.7881300800000002</v>
      </c>
      <c r="S376" s="214">
        <v>0</v>
      </c>
      <c r="T376" s="215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16" t="s">
        <v>154</v>
      </c>
      <c r="AT376" s="216" t="s">
        <v>149</v>
      </c>
      <c r="AU376" s="216" t="s">
        <v>81</v>
      </c>
      <c r="AY376" s="18" t="s">
        <v>147</v>
      </c>
      <c r="BE376" s="217">
        <f>IF(N376="základní",J376,0)</f>
        <v>0</v>
      </c>
      <c r="BF376" s="217">
        <f>IF(N376="snížená",J376,0)</f>
        <v>0</v>
      </c>
      <c r="BG376" s="217">
        <f>IF(N376="zákl. přenesená",J376,0)</f>
        <v>0</v>
      </c>
      <c r="BH376" s="217">
        <f>IF(N376="sníž. přenesená",J376,0)</f>
        <v>0</v>
      </c>
      <c r="BI376" s="217">
        <f>IF(N376="nulová",J376,0)</f>
        <v>0</v>
      </c>
      <c r="BJ376" s="18" t="s">
        <v>79</v>
      </c>
      <c r="BK376" s="217">
        <f>ROUND(I376*H376,2)</f>
        <v>0</v>
      </c>
      <c r="BL376" s="18" t="s">
        <v>154</v>
      </c>
      <c r="BM376" s="216" t="s">
        <v>515</v>
      </c>
    </row>
    <row r="377" spans="1:47" s="2" customFormat="1" ht="12">
      <c r="A377" s="39"/>
      <c r="B377" s="40"/>
      <c r="C377" s="41"/>
      <c r="D377" s="218" t="s">
        <v>155</v>
      </c>
      <c r="E377" s="41"/>
      <c r="F377" s="219" t="s">
        <v>516</v>
      </c>
      <c r="G377" s="41"/>
      <c r="H377" s="41"/>
      <c r="I377" s="220"/>
      <c r="J377" s="41"/>
      <c r="K377" s="41"/>
      <c r="L377" s="45"/>
      <c r="M377" s="221"/>
      <c r="N377" s="222"/>
      <c r="O377" s="85"/>
      <c r="P377" s="85"/>
      <c r="Q377" s="85"/>
      <c r="R377" s="85"/>
      <c r="S377" s="85"/>
      <c r="T377" s="86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T377" s="18" t="s">
        <v>155</v>
      </c>
      <c r="AU377" s="18" t="s">
        <v>81</v>
      </c>
    </row>
    <row r="378" spans="1:51" s="13" customFormat="1" ht="12">
      <c r="A378" s="13"/>
      <c r="B378" s="223"/>
      <c r="C378" s="224"/>
      <c r="D378" s="225" t="s">
        <v>157</v>
      </c>
      <c r="E378" s="226" t="s">
        <v>19</v>
      </c>
      <c r="F378" s="227" t="s">
        <v>517</v>
      </c>
      <c r="G378" s="224"/>
      <c r="H378" s="228">
        <v>9</v>
      </c>
      <c r="I378" s="229"/>
      <c r="J378" s="224"/>
      <c r="K378" s="224"/>
      <c r="L378" s="230"/>
      <c r="M378" s="231"/>
      <c r="N378" s="232"/>
      <c r="O378" s="232"/>
      <c r="P378" s="232"/>
      <c r="Q378" s="232"/>
      <c r="R378" s="232"/>
      <c r="S378" s="232"/>
      <c r="T378" s="23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4" t="s">
        <v>157</v>
      </c>
      <c r="AU378" s="234" t="s">
        <v>81</v>
      </c>
      <c r="AV378" s="13" t="s">
        <v>81</v>
      </c>
      <c r="AW378" s="13" t="s">
        <v>33</v>
      </c>
      <c r="AX378" s="13" t="s">
        <v>71</v>
      </c>
      <c r="AY378" s="234" t="s">
        <v>147</v>
      </c>
    </row>
    <row r="379" spans="1:51" s="13" customFormat="1" ht="12">
      <c r="A379" s="13"/>
      <c r="B379" s="223"/>
      <c r="C379" s="224"/>
      <c r="D379" s="225" t="s">
        <v>157</v>
      </c>
      <c r="E379" s="226" t="s">
        <v>19</v>
      </c>
      <c r="F379" s="227" t="s">
        <v>518</v>
      </c>
      <c r="G379" s="224"/>
      <c r="H379" s="228">
        <v>8.6</v>
      </c>
      <c r="I379" s="229"/>
      <c r="J379" s="224"/>
      <c r="K379" s="224"/>
      <c r="L379" s="230"/>
      <c r="M379" s="231"/>
      <c r="N379" s="232"/>
      <c r="O379" s="232"/>
      <c r="P379" s="232"/>
      <c r="Q379" s="232"/>
      <c r="R379" s="232"/>
      <c r="S379" s="232"/>
      <c r="T379" s="23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4" t="s">
        <v>157</v>
      </c>
      <c r="AU379" s="234" t="s">
        <v>81</v>
      </c>
      <c r="AV379" s="13" t="s">
        <v>81</v>
      </c>
      <c r="AW379" s="13" t="s">
        <v>33</v>
      </c>
      <c r="AX379" s="13" t="s">
        <v>71</v>
      </c>
      <c r="AY379" s="234" t="s">
        <v>147</v>
      </c>
    </row>
    <row r="380" spans="1:51" s="14" customFormat="1" ht="12">
      <c r="A380" s="14"/>
      <c r="B380" s="235"/>
      <c r="C380" s="236"/>
      <c r="D380" s="225" t="s">
        <v>157</v>
      </c>
      <c r="E380" s="237" t="s">
        <v>19</v>
      </c>
      <c r="F380" s="238" t="s">
        <v>159</v>
      </c>
      <c r="G380" s="236"/>
      <c r="H380" s="239">
        <v>17.6</v>
      </c>
      <c r="I380" s="240"/>
      <c r="J380" s="236"/>
      <c r="K380" s="236"/>
      <c r="L380" s="241"/>
      <c r="M380" s="242"/>
      <c r="N380" s="243"/>
      <c r="O380" s="243"/>
      <c r="P380" s="243"/>
      <c r="Q380" s="243"/>
      <c r="R380" s="243"/>
      <c r="S380" s="243"/>
      <c r="T380" s="24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5" t="s">
        <v>157</v>
      </c>
      <c r="AU380" s="245" t="s">
        <v>81</v>
      </c>
      <c r="AV380" s="14" t="s">
        <v>154</v>
      </c>
      <c r="AW380" s="14" t="s">
        <v>33</v>
      </c>
      <c r="AX380" s="14" t="s">
        <v>79</v>
      </c>
      <c r="AY380" s="245" t="s">
        <v>147</v>
      </c>
    </row>
    <row r="381" spans="1:65" s="2" customFormat="1" ht="21.75" customHeight="1">
      <c r="A381" s="39"/>
      <c r="B381" s="40"/>
      <c r="C381" s="205" t="s">
        <v>519</v>
      </c>
      <c r="D381" s="205" t="s">
        <v>149</v>
      </c>
      <c r="E381" s="206" t="s">
        <v>520</v>
      </c>
      <c r="F381" s="207" t="s">
        <v>521</v>
      </c>
      <c r="G381" s="208" t="s">
        <v>152</v>
      </c>
      <c r="H381" s="209">
        <v>7.474</v>
      </c>
      <c r="I381" s="210"/>
      <c r="J381" s="211">
        <f>ROUND(I381*H381,2)</f>
        <v>0</v>
      </c>
      <c r="K381" s="207" t="s">
        <v>153</v>
      </c>
      <c r="L381" s="45"/>
      <c r="M381" s="212" t="s">
        <v>19</v>
      </c>
      <c r="N381" s="213" t="s">
        <v>42</v>
      </c>
      <c r="O381" s="85"/>
      <c r="P381" s="214">
        <f>O381*H381</f>
        <v>0</v>
      </c>
      <c r="Q381" s="214">
        <v>0.0079225</v>
      </c>
      <c r="R381" s="214">
        <f>Q381*H381</f>
        <v>0.05921276500000001</v>
      </c>
      <c r="S381" s="214">
        <v>0</v>
      </c>
      <c r="T381" s="215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16" t="s">
        <v>154</v>
      </c>
      <c r="AT381" s="216" t="s">
        <v>149</v>
      </c>
      <c r="AU381" s="216" t="s">
        <v>81</v>
      </c>
      <c r="AY381" s="18" t="s">
        <v>147</v>
      </c>
      <c r="BE381" s="217">
        <f>IF(N381="základní",J381,0)</f>
        <v>0</v>
      </c>
      <c r="BF381" s="217">
        <f>IF(N381="snížená",J381,0)</f>
        <v>0</v>
      </c>
      <c r="BG381" s="217">
        <f>IF(N381="zákl. přenesená",J381,0)</f>
        <v>0</v>
      </c>
      <c r="BH381" s="217">
        <f>IF(N381="sníž. přenesená",J381,0)</f>
        <v>0</v>
      </c>
      <c r="BI381" s="217">
        <f>IF(N381="nulová",J381,0)</f>
        <v>0</v>
      </c>
      <c r="BJ381" s="18" t="s">
        <v>79</v>
      </c>
      <c r="BK381" s="217">
        <f>ROUND(I381*H381,2)</f>
        <v>0</v>
      </c>
      <c r="BL381" s="18" t="s">
        <v>154</v>
      </c>
      <c r="BM381" s="216" t="s">
        <v>522</v>
      </c>
    </row>
    <row r="382" spans="1:47" s="2" customFormat="1" ht="12">
      <c r="A382" s="39"/>
      <c r="B382" s="40"/>
      <c r="C382" s="41"/>
      <c r="D382" s="218" t="s">
        <v>155</v>
      </c>
      <c r="E382" s="41"/>
      <c r="F382" s="219" t="s">
        <v>523</v>
      </c>
      <c r="G382" s="41"/>
      <c r="H382" s="41"/>
      <c r="I382" s="220"/>
      <c r="J382" s="41"/>
      <c r="K382" s="41"/>
      <c r="L382" s="45"/>
      <c r="M382" s="221"/>
      <c r="N382" s="222"/>
      <c r="O382" s="85"/>
      <c r="P382" s="85"/>
      <c r="Q382" s="85"/>
      <c r="R382" s="85"/>
      <c r="S382" s="85"/>
      <c r="T382" s="86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155</v>
      </c>
      <c r="AU382" s="18" t="s">
        <v>81</v>
      </c>
    </row>
    <row r="383" spans="1:51" s="13" customFormat="1" ht="12">
      <c r="A383" s="13"/>
      <c r="B383" s="223"/>
      <c r="C383" s="224"/>
      <c r="D383" s="225" t="s">
        <v>157</v>
      </c>
      <c r="E383" s="226" t="s">
        <v>19</v>
      </c>
      <c r="F383" s="227" t="s">
        <v>524</v>
      </c>
      <c r="G383" s="224"/>
      <c r="H383" s="228">
        <v>3.69</v>
      </c>
      <c r="I383" s="229"/>
      <c r="J383" s="224"/>
      <c r="K383" s="224"/>
      <c r="L383" s="230"/>
      <c r="M383" s="231"/>
      <c r="N383" s="232"/>
      <c r="O383" s="232"/>
      <c r="P383" s="232"/>
      <c r="Q383" s="232"/>
      <c r="R383" s="232"/>
      <c r="S383" s="232"/>
      <c r="T383" s="23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4" t="s">
        <v>157</v>
      </c>
      <c r="AU383" s="234" t="s">
        <v>81</v>
      </c>
      <c r="AV383" s="13" t="s">
        <v>81</v>
      </c>
      <c r="AW383" s="13" t="s">
        <v>33</v>
      </c>
      <c r="AX383" s="13" t="s">
        <v>71</v>
      </c>
      <c r="AY383" s="234" t="s">
        <v>147</v>
      </c>
    </row>
    <row r="384" spans="1:51" s="13" customFormat="1" ht="12">
      <c r="A384" s="13"/>
      <c r="B384" s="223"/>
      <c r="C384" s="224"/>
      <c r="D384" s="225" t="s">
        <v>157</v>
      </c>
      <c r="E384" s="226" t="s">
        <v>19</v>
      </c>
      <c r="F384" s="227" t="s">
        <v>525</v>
      </c>
      <c r="G384" s="224"/>
      <c r="H384" s="228">
        <v>3.784</v>
      </c>
      <c r="I384" s="229"/>
      <c r="J384" s="224"/>
      <c r="K384" s="224"/>
      <c r="L384" s="230"/>
      <c r="M384" s="231"/>
      <c r="N384" s="232"/>
      <c r="O384" s="232"/>
      <c r="P384" s="232"/>
      <c r="Q384" s="232"/>
      <c r="R384" s="232"/>
      <c r="S384" s="232"/>
      <c r="T384" s="23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4" t="s">
        <v>157</v>
      </c>
      <c r="AU384" s="234" t="s">
        <v>81</v>
      </c>
      <c r="AV384" s="13" t="s">
        <v>81</v>
      </c>
      <c r="AW384" s="13" t="s">
        <v>33</v>
      </c>
      <c r="AX384" s="13" t="s">
        <v>71</v>
      </c>
      <c r="AY384" s="234" t="s">
        <v>147</v>
      </c>
    </row>
    <row r="385" spans="1:51" s="14" customFormat="1" ht="12">
      <c r="A385" s="14"/>
      <c r="B385" s="235"/>
      <c r="C385" s="236"/>
      <c r="D385" s="225" t="s">
        <v>157</v>
      </c>
      <c r="E385" s="237" t="s">
        <v>19</v>
      </c>
      <c r="F385" s="238" t="s">
        <v>159</v>
      </c>
      <c r="G385" s="236"/>
      <c r="H385" s="239">
        <v>7.474</v>
      </c>
      <c r="I385" s="240"/>
      <c r="J385" s="236"/>
      <c r="K385" s="236"/>
      <c r="L385" s="241"/>
      <c r="M385" s="242"/>
      <c r="N385" s="243"/>
      <c r="O385" s="243"/>
      <c r="P385" s="243"/>
      <c r="Q385" s="243"/>
      <c r="R385" s="243"/>
      <c r="S385" s="243"/>
      <c r="T385" s="24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45" t="s">
        <v>157</v>
      </c>
      <c r="AU385" s="245" t="s">
        <v>81</v>
      </c>
      <c r="AV385" s="14" t="s">
        <v>154</v>
      </c>
      <c r="AW385" s="14" t="s">
        <v>33</v>
      </c>
      <c r="AX385" s="14" t="s">
        <v>79</v>
      </c>
      <c r="AY385" s="245" t="s">
        <v>147</v>
      </c>
    </row>
    <row r="386" spans="1:65" s="2" customFormat="1" ht="21.75" customHeight="1">
      <c r="A386" s="39"/>
      <c r="B386" s="40"/>
      <c r="C386" s="205" t="s">
        <v>341</v>
      </c>
      <c r="D386" s="205" t="s">
        <v>149</v>
      </c>
      <c r="E386" s="206" t="s">
        <v>526</v>
      </c>
      <c r="F386" s="207" t="s">
        <v>527</v>
      </c>
      <c r="G386" s="208" t="s">
        <v>152</v>
      </c>
      <c r="H386" s="209">
        <v>7.474</v>
      </c>
      <c r="I386" s="210"/>
      <c r="J386" s="211">
        <f>ROUND(I386*H386,2)</f>
        <v>0</v>
      </c>
      <c r="K386" s="207" t="s">
        <v>153</v>
      </c>
      <c r="L386" s="45"/>
      <c r="M386" s="212" t="s">
        <v>19</v>
      </c>
      <c r="N386" s="213" t="s">
        <v>42</v>
      </c>
      <c r="O386" s="85"/>
      <c r="P386" s="214">
        <f>O386*H386</f>
        <v>0</v>
      </c>
      <c r="Q386" s="214">
        <v>0</v>
      </c>
      <c r="R386" s="214">
        <f>Q386*H386</f>
        <v>0</v>
      </c>
      <c r="S386" s="214">
        <v>0</v>
      </c>
      <c r="T386" s="215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16" t="s">
        <v>154</v>
      </c>
      <c r="AT386" s="216" t="s">
        <v>149</v>
      </c>
      <c r="AU386" s="216" t="s">
        <v>81</v>
      </c>
      <c r="AY386" s="18" t="s">
        <v>147</v>
      </c>
      <c r="BE386" s="217">
        <f>IF(N386="základní",J386,0)</f>
        <v>0</v>
      </c>
      <c r="BF386" s="217">
        <f>IF(N386="snížená",J386,0)</f>
        <v>0</v>
      </c>
      <c r="BG386" s="217">
        <f>IF(N386="zákl. přenesená",J386,0)</f>
        <v>0</v>
      </c>
      <c r="BH386" s="217">
        <f>IF(N386="sníž. přenesená",J386,0)</f>
        <v>0</v>
      </c>
      <c r="BI386" s="217">
        <f>IF(N386="nulová",J386,0)</f>
        <v>0</v>
      </c>
      <c r="BJ386" s="18" t="s">
        <v>79</v>
      </c>
      <c r="BK386" s="217">
        <f>ROUND(I386*H386,2)</f>
        <v>0</v>
      </c>
      <c r="BL386" s="18" t="s">
        <v>154</v>
      </c>
      <c r="BM386" s="216" t="s">
        <v>528</v>
      </c>
    </row>
    <row r="387" spans="1:47" s="2" customFormat="1" ht="12">
      <c r="A387" s="39"/>
      <c r="B387" s="40"/>
      <c r="C387" s="41"/>
      <c r="D387" s="218" t="s">
        <v>155</v>
      </c>
      <c r="E387" s="41"/>
      <c r="F387" s="219" t="s">
        <v>529</v>
      </c>
      <c r="G387" s="41"/>
      <c r="H387" s="41"/>
      <c r="I387" s="220"/>
      <c r="J387" s="41"/>
      <c r="K387" s="41"/>
      <c r="L387" s="45"/>
      <c r="M387" s="221"/>
      <c r="N387" s="222"/>
      <c r="O387" s="85"/>
      <c r="P387" s="85"/>
      <c r="Q387" s="85"/>
      <c r="R387" s="85"/>
      <c r="S387" s="85"/>
      <c r="T387" s="86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155</v>
      </c>
      <c r="AU387" s="18" t="s">
        <v>81</v>
      </c>
    </row>
    <row r="388" spans="1:63" s="12" customFormat="1" ht="22.8" customHeight="1">
      <c r="A388" s="12"/>
      <c r="B388" s="189"/>
      <c r="C388" s="190"/>
      <c r="D388" s="191" t="s">
        <v>70</v>
      </c>
      <c r="E388" s="203" t="s">
        <v>178</v>
      </c>
      <c r="F388" s="203" t="s">
        <v>530</v>
      </c>
      <c r="G388" s="190"/>
      <c r="H388" s="190"/>
      <c r="I388" s="193"/>
      <c r="J388" s="204">
        <f>BK388</f>
        <v>0</v>
      </c>
      <c r="K388" s="190"/>
      <c r="L388" s="195"/>
      <c r="M388" s="196"/>
      <c r="N388" s="197"/>
      <c r="O388" s="197"/>
      <c r="P388" s="198">
        <f>SUM(P389:P402)</f>
        <v>0</v>
      </c>
      <c r="Q388" s="197"/>
      <c r="R388" s="198">
        <f>SUM(R389:R402)</f>
        <v>0.762856</v>
      </c>
      <c r="S388" s="197"/>
      <c r="T388" s="199">
        <f>SUM(T389:T402)</f>
        <v>1.92096</v>
      </c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R388" s="200" t="s">
        <v>79</v>
      </c>
      <c r="AT388" s="201" t="s">
        <v>70</v>
      </c>
      <c r="AU388" s="201" t="s">
        <v>79</v>
      </c>
      <c r="AY388" s="200" t="s">
        <v>147</v>
      </c>
      <c r="BK388" s="202">
        <f>SUM(BK389:BK402)</f>
        <v>0</v>
      </c>
    </row>
    <row r="389" spans="1:65" s="2" customFormat="1" ht="16.5" customHeight="1">
      <c r="A389" s="39"/>
      <c r="B389" s="40"/>
      <c r="C389" s="205" t="s">
        <v>531</v>
      </c>
      <c r="D389" s="205" t="s">
        <v>149</v>
      </c>
      <c r="E389" s="206" t="s">
        <v>532</v>
      </c>
      <c r="F389" s="207" t="s">
        <v>533</v>
      </c>
      <c r="G389" s="208" t="s">
        <v>441</v>
      </c>
      <c r="H389" s="209">
        <v>32</v>
      </c>
      <c r="I389" s="210"/>
      <c r="J389" s="211">
        <f>ROUND(I389*H389,2)</f>
        <v>0</v>
      </c>
      <c r="K389" s="207" t="s">
        <v>19</v>
      </c>
      <c r="L389" s="45"/>
      <c r="M389" s="212" t="s">
        <v>19</v>
      </c>
      <c r="N389" s="213" t="s">
        <v>42</v>
      </c>
      <c r="O389" s="85"/>
      <c r="P389" s="214">
        <f>O389*H389</f>
        <v>0</v>
      </c>
      <c r="Q389" s="214">
        <v>0</v>
      </c>
      <c r="R389" s="214">
        <f>Q389*H389</f>
        <v>0</v>
      </c>
      <c r="S389" s="214">
        <v>0</v>
      </c>
      <c r="T389" s="215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16" t="s">
        <v>154</v>
      </c>
      <c r="AT389" s="216" t="s">
        <v>149</v>
      </c>
      <c r="AU389" s="216" t="s">
        <v>81</v>
      </c>
      <c r="AY389" s="18" t="s">
        <v>147</v>
      </c>
      <c r="BE389" s="217">
        <f>IF(N389="základní",J389,0)</f>
        <v>0</v>
      </c>
      <c r="BF389" s="217">
        <f>IF(N389="snížená",J389,0)</f>
        <v>0</v>
      </c>
      <c r="BG389" s="217">
        <f>IF(N389="zákl. přenesená",J389,0)</f>
        <v>0</v>
      </c>
      <c r="BH389" s="217">
        <f>IF(N389="sníž. přenesená",J389,0)</f>
        <v>0</v>
      </c>
      <c r="BI389" s="217">
        <f>IF(N389="nulová",J389,0)</f>
        <v>0</v>
      </c>
      <c r="BJ389" s="18" t="s">
        <v>79</v>
      </c>
      <c r="BK389" s="217">
        <f>ROUND(I389*H389,2)</f>
        <v>0</v>
      </c>
      <c r="BL389" s="18" t="s">
        <v>154</v>
      </c>
      <c r="BM389" s="216" t="s">
        <v>534</v>
      </c>
    </row>
    <row r="390" spans="1:51" s="13" customFormat="1" ht="12">
      <c r="A390" s="13"/>
      <c r="B390" s="223"/>
      <c r="C390" s="224"/>
      <c r="D390" s="225" t="s">
        <v>157</v>
      </c>
      <c r="E390" s="226" t="s">
        <v>19</v>
      </c>
      <c r="F390" s="227" t="s">
        <v>535</v>
      </c>
      <c r="G390" s="224"/>
      <c r="H390" s="228">
        <v>32</v>
      </c>
      <c r="I390" s="229"/>
      <c r="J390" s="224"/>
      <c r="K390" s="224"/>
      <c r="L390" s="230"/>
      <c r="M390" s="231"/>
      <c r="N390" s="232"/>
      <c r="O390" s="232"/>
      <c r="P390" s="232"/>
      <c r="Q390" s="232"/>
      <c r="R390" s="232"/>
      <c r="S390" s="232"/>
      <c r="T390" s="23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4" t="s">
        <v>157</v>
      </c>
      <c r="AU390" s="234" t="s">
        <v>81</v>
      </c>
      <c r="AV390" s="13" t="s">
        <v>81</v>
      </c>
      <c r="AW390" s="13" t="s">
        <v>33</v>
      </c>
      <c r="AX390" s="13" t="s">
        <v>71</v>
      </c>
      <c r="AY390" s="234" t="s">
        <v>147</v>
      </c>
    </row>
    <row r="391" spans="1:51" s="14" customFormat="1" ht="12">
      <c r="A391" s="14"/>
      <c r="B391" s="235"/>
      <c r="C391" s="236"/>
      <c r="D391" s="225" t="s">
        <v>157</v>
      </c>
      <c r="E391" s="237" t="s">
        <v>19</v>
      </c>
      <c r="F391" s="238" t="s">
        <v>159</v>
      </c>
      <c r="G391" s="236"/>
      <c r="H391" s="239">
        <v>32</v>
      </c>
      <c r="I391" s="240"/>
      <c r="J391" s="236"/>
      <c r="K391" s="236"/>
      <c r="L391" s="241"/>
      <c r="M391" s="242"/>
      <c r="N391" s="243"/>
      <c r="O391" s="243"/>
      <c r="P391" s="243"/>
      <c r="Q391" s="243"/>
      <c r="R391" s="243"/>
      <c r="S391" s="243"/>
      <c r="T391" s="24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5" t="s">
        <v>157</v>
      </c>
      <c r="AU391" s="245" t="s">
        <v>81</v>
      </c>
      <c r="AV391" s="14" t="s">
        <v>154</v>
      </c>
      <c r="AW391" s="14" t="s">
        <v>33</v>
      </c>
      <c r="AX391" s="14" t="s">
        <v>79</v>
      </c>
      <c r="AY391" s="245" t="s">
        <v>147</v>
      </c>
    </row>
    <row r="392" spans="1:65" s="2" customFormat="1" ht="16.5" customHeight="1">
      <c r="A392" s="39"/>
      <c r="B392" s="40"/>
      <c r="C392" s="246" t="s">
        <v>347</v>
      </c>
      <c r="D392" s="246" t="s">
        <v>350</v>
      </c>
      <c r="E392" s="247" t="s">
        <v>536</v>
      </c>
      <c r="F392" s="248" t="s">
        <v>537</v>
      </c>
      <c r="G392" s="249" t="s">
        <v>441</v>
      </c>
      <c r="H392" s="250">
        <v>32</v>
      </c>
      <c r="I392" s="251"/>
      <c r="J392" s="252">
        <f>ROUND(I392*H392,2)</f>
        <v>0</v>
      </c>
      <c r="K392" s="248" t="s">
        <v>19</v>
      </c>
      <c r="L392" s="253"/>
      <c r="M392" s="254" t="s">
        <v>19</v>
      </c>
      <c r="N392" s="255" t="s">
        <v>42</v>
      </c>
      <c r="O392" s="85"/>
      <c r="P392" s="214">
        <f>O392*H392</f>
        <v>0</v>
      </c>
      <c r="Q392" s="214">
        <v>0</v>
      </c>
      <c r="R392" s="214">
        <f>Q392*H392</f>
        <v>0</v>
      </c>
      <c r="S392" s="214">
        <v>0</v>
      </c>
      <c r="T392" s="215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16" t="s">
        <v>174</v>
      </c>
      <c r="AT392" s="216" t="s">
        <v>350</v>
      </c>
      <c r="AU392" s="216" t="s">
        <v>81</v>
      </c>
      <c r="AY392" s="18" t="s">
        <v>147</v>
      </c>
      <c r="BE392" s="217">
        <f>IF(N392="základní",J392,0)</f>
        <v>0</v>
      </c>
      <c r="BF392" s="217">
        <f>IF(N392="snížená",J392,0)</f>
        <v>0</v>
      </c>
      <c r="BG392" s="217">
        <f>IF(N392="zákl. přenesená",J392,0)</f>
        <v>0</v>
      </c>
      <c r="BH392" s="217">
        <f>IF(N392="sníž. přenesená",J392,0)</f>
        <v>0</v>
      </c>
      <c r="BI392" s="217">
        <f>IF(N392="nulová",J392,0)</f>
        <v>0</v>
      </c>
      <c r="BJ392" s="18" t="s">
        <v>79</v>
      </c>
      <c r="BK392" s="217">
        <f>ROUND(I392*H392,2)</f>
        <v>0</v>
      </c>
      <c r="BL392" s="18" t="s">
        <v>154</v>
      </c>
      <c r="BM392" s="216" t="s">
        <v>538</v>
      </c>
    </row>
    <row r="393" spans="1:51" s="13" customFormat="1" ht="12">
      <c r="A393" s="13"/>
      <c r="B393" s="223"/>
      <c r="C393" s="224"/>
      <c r="D393" s="225" t="s">
        <v>157</v>
      </c>
      <c r="E393" s="226" t="s">
        <v>19</v>
      </c>
      <c r="F393" s="227" t="s">
        <v>539</v>
      </c>
      <c r="G393" s="224"/>
      <c r="H393" s="228">
        <v>32</v>
      </c>
      <c r="I393" s="229"/>
      <c r="J393" s="224"/>
      <c r="K393" s="224"/>
      <c r="L393" s="230"/>
      <c r="M393" s="231"/>
      <c r="N393" s="232"/>
      <c r="O393" s="232"/>
      <c r="P393" s="232"/>
      <c r="Q393" s="232"/>
      <c r="R393" s="232"/>
      <c r="S393" s="232"/>
      <c r="T393" s="23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4" t="s">
        <v>157</v>
      </c>
      <c r="AU393" s="234" t="s">
        <v>81</v>
      </c>
      <c r="AV393" s="13" t="s">
        <v>81</v>
      </c>
      <c r="AW393" s="13" t="s">
        <v>33</v>
      </c>
      <c r="AX393" s="13" t="s">
        <v>71</v>
      </c>
      <c r="AY393" s="234" t="s">
        <v>147</v>
      </c>
    </row>
    <row r="394" spans="1:51" s="14" customFormat="1" ht="12">
      <c r="A394" s="14"/>
      <c r="B394" s="235"/>
      <c r="C394" s="236"/>
      <c r="D394" s="225" t="s">
        <v>157</v>
      </c>
      <c r="E394" s="237" t="s">
        <v>19</v>
      </c>
      <c r="F394" s="238" t="s">
        <v>159</v>
      </c>
      <c r="G394" s="236"/>
      <c r="H394" s="239">
        <v>32</v>
      </c>
      <c r="I394" s="240"/>
      <c r="J394" s="236"/>
      <c r="K394" s="236"/>
      <c r="L394" s="241"/>
      <c r="M394" s="242"/>
      <c r="N394" s="243"/>
      <c r="O394" s="243"/>
      <c r="P394" s="243"/>
      <c r="Q394" s="243"/>
      <c r="R394" s="243"/>
      <c r="S394" s="243"/>
      <c r="T394" s="24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45" t="s">
        <v>157</v>
      </c>
      <c r="AU394" s="245" t="s">
        <v>81</v>
      </c>
      <c r="AV394" s="14" t="s">
        <v>154</v>
      </c>
      <c r="AW394" s="14" t="s">
        <v>33</v>
      </c>
      <c r="AX394" s="14" t="s">
        <v>79</v>
      </c>
      <c r="AY394" s="245" t="s">
        <v>147</v>
      </c>
    </row>
    <row r="395" spans="1:65" s="2" customFormat="1" ht="16.5" customHeight="1">
      <c r="A395" s="39"/>
      <c r="B395" s="40"/>
      <c r="C395" s="205" t="s">
        <v>540</v>
      </c>
      <c r="D395" s="205" t="s">
        <v>149</v>
      </c>
      <c r="E395" s="206" t="s">
        <v>541</v>
      </c>
      <c r="F395" s="207" t="s">
        <v>542</v>
      </c>
      <c r="G395" s="208" t="s">
        <v>441</v>
      </c>
      <c r="H395" s="209">
        <v>32</v>
      </c>
      <c r="I395" s="210"/>
      <c r="J395" s="211">
        <f>ROUND(I395*H395,2)</f>
        <v>0</v>
      </c>
      <c r="K395" s="207" t="s">
        <v>153</v>
      </c>
      <c r="L395" s="45"/>
      <c r="M395" s="212" t="s">
        <v>19</v>
      </c>
      <c r="N395" s="213" t="s">
        <v>42</v>
      </c>
      <c r="O395" s="85"/>
      <c r="P395" s="214">
        <f>O395*H395</f>
        <v>0</v>
      </c>
      <c r="Q395" s="214">
        <v>0</v>
      </c>
      <c r="R395" s="214">
        <f>Q395*H395</f>
        <v>0</v>
      </c>
      <c r="S395" s="214">
        <v>0.06003</v>
      </c>
      <c r="T395" s="215">
        <f>S395*H395</f>
        <v>1.92096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16" t="s">
        <v>154</v>
      </c>
      <c r="AT395" s="216" t="s">
        <v>149</v>
      </c>
      <c r="AU395" s="216" t="s">
        <v>81</v>
      </c>
      <c r="AY395" s="18" t="s">
        <v>147</v>
      </c>
      <c r="BE395" s="217">
        <f>IF(N395="základní",J395,0)</f>
        <v>0</v>
      </c>
      <c r="BF395" s="217">
        <f>IF(N395="snížená",J395,0)</f>
        <v>0</v>
      </c>
      <c r="BG395" s="217">
        <f>IF(N395="zákl. přenesená",J395,0)</f>
        <v>0</v>
      </c>
      <c r="BH395" s="217">
        <f>IF(N395="sníž. přenesená",J395,0)</f>
        <v>0</v>
      </c>
      <c r="BI395" s="217">
        <f>IF(N395="nulová",J395,0)</f>
        <v>0</v>
      </c>
      <c r="BJ395" s="18" t="s">
        <v>79</v>
      </c>
      <c r="BK395" s="217">
        <f>ROUND(I395*H395,2)</f>
        <v>0</v>
      </c>
      <c r="BL395" s="18" t="s">
        <v>154</v>
      </c>
      <c r="BM395" s="216" t="s">
        <v>543</v>
      </c>
    </row>
    <row r="396" spans="1:47" s="2" customFormat="1" ht="12">
      <c r="A396" s="39"/>
      <c r="B396" s="40"/>
      <c r="C396" s="41"/>
      <c r="D396" s="218" t="s">
        <v>155</v>
      </c>
      <c r="E396" s="41"/>
      <c r="F396" s="219" t="s">
        <v>544</v>
      </c>
      <c r="G396" s="41"/>
      <c r="H396" s="41"/>
      <c r="I396" s="220"/>
      <c r="J396" s="41"/>
      <c r="K396" s="41"/>
      <c r="L396" s="45"/>
      <c r="M396" s="221"/>
      <c r="N396" s="222"/>
      <c r="O396" s="85"/>
      <c r="P396" s="85"/>
      <c r="Q396" s="85"/>
      <c r="R396" s="85"/>
      <c r="S396" s="85"/>
      <c r="T396" s="86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8" t="s">
        <v>155</v>
      </c>
      <c r="AU396" s="18" t="s">
        <v>81</v>
      </c>
    </row>
    <row r="397" spans="1:51" s="13" customFormat="1" ht="12">
      <c r="A397" s="13"/>
      <c r="B397" s="223"/>
      <c r="C397" s="224"/>
      <c r="D397" s="225" t="s">
        <v>157</v>
      </c>
      <c r="E397" s="226" t="s">
        <v>19</v>
      </c>
      <c r="F397" s="227" t="s">
        <v>545</v>
      </c>
      <c r="G397" s="224"/>
      <c r="H397" s="228">
        <v>32</v>
      </c>
      <c r="I397" s="229"/>
      <c r="J397" s="224"/>
      <c r="K397" s="224"/>
      <c r="L397" s="230"/>
      <c r="M397" s="231"/>
      <c r="N397" s="232"/>
      <c r="O397" s="232"/>
      <c r="P397" s="232"/>
      <c r="Q397" s="232"/>
      <c r="R397" s="232"/>
      <c r="S397" s="232"/>
      <c r="T397" s="23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4" t="s">
        <v>157</v>
      </c>
      <c r="AU397" s="234" t="s">
        <v>81</v>
      </c>
      <c r="AV397" s="13" t="s">
        <v>81</v>
      </c>
      <c r="AW397" s="13" t="s">
        <v>33</v>
      </c>
      <c r="AX397" s="13" t="s">
        <v>71</v>
      </c>
      <c r="AY397" s="234" t="s">
        <v>147</v>
      </c>
    </row>
    <row r="398" spans="1:51" s="14" customFormat="1" ht="12">
      <c r="A398" s="14"/>
      <c r="B398" s="235"/>
      <c r="C398" s="236"/>
      <c r="D398" s="225" t="s">
        <v>157</v>
      </c>
      <c r="E398" s="237" t="s">
        <v>19</v>
      </c>
      <c r="F398" s="238" t="s">
        <v>159</v>
      </c>
      <c r="G398" s="236"/>
      <c r="H398" s="239">
        <v>32</v>
      </c>
      <c r="I398" s="240"/>
      <c r="J398" s="236"/>
      <c r="K398" s="236"/>
      <c r="L398" s="241"/>
      <c r="M398" s="242"/>
      <c r="N398" s="243"/>
      <c r="O398" s="243"/>
      <c r="P398" s="243"/>
      <c r="Q398" s="243"/>
      <c r="R398" s="243"/>
      <c r="S398" s="243"/>
      <c r="T398" s="24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45" t="s">
        <v>157</v>
      </c>
      <c r="AU398" s="245" t="s">
        <v>81</v>
      </c>
      <c r="AV398" s="14" t="s">
        <v>154</v>
      </c>
      <c r="AW398" s="14" t="s">
        <v>33</v>
      </c>
      <c r="AX398" s="14" t="s">
        <v>79</v>
      </c>
      <c r="AY398" s="245" t="s">
        <v>147</v>
      </c>
    </row>
    <row r="399" spans="1:65" s="2" customFormat="1" ht="24.15" customHeight="1">
      <c r="A399" s="39"/>
      <c r="B399" s="40"/>
      <c r="C399" s="205" t="s">
        <v>353</v>
      </c>
      <c r="D399" s="205" t="s">
        <v>149</v>
      </c>
      <c r="E399" s="206" t="s">
        <v>546</v>
      </c>
      <c r="F399" s="207" t="s">
        <v>547</v>
      </c>
      <c r="G399" s="208" t="s">
        <v>152</v>
      </c>
      <c r="H399" s="209">
        <v>9.136</v>
      </c>
      <c r="I399" s="210"/>
      <c r="J399" s="211">
        <f>ROUND(I399*H399,2)</f>
        <v>0</v>
      </c>
      <c r="K399" s="207" t="s">
        <v>153</v>
      </c>
      <c r="L399" s="45"/>
      <c r="M399" s="212" t="s">
        <v>19</v>
      </c>
      <c r="N399" s="213" t="s">
        <v>42</v>
      </c>
      <c r="O399" s="85"/>
      <c r="P399" s="214">
        <f>O399*H399</f>
        <v>0</v>
      </c>
      <c r="Q399" s="214">
        <v>0.0835</v>
      </c>
      <c r="R399" s="214">
        <f>Q399*H399</f>
        <v>0.762856</v>
      </c>
      <c r="S399" s="214">
        <v>0</v>
      </c>
      <c r="T399" s="215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16" t="s">
        <v>154</v>
      </c>
      <c r="AT399" s="216" t="s">
        <v>149</v>
      </c>
      <c r="AU399" s="216" t="s">
        <v>81</v>
      </c>
      <c r="AY399" s="18" t="s">
        <v>147</v>
      </c>
      <c r="BE399" s="217">
        <f>IF(N399="základní",J399,0)</f>
        <v>0</v>
      </c>
      <c r="BF399" s="217">
        <f>IF(N399="snížená",J399,0)</f>
        <v>0</v>
      </c>
      <c r="BG399" s="217">
        <f>IF(N399="zákl. přenesená",J399,0)</f>
        <v>0</v>
      </c>
      <c r="BH399" s="217">
        <f>IF(N399="sníž. přenesená",J399,0)</f>
        <v>0</v>
      </c>
      <c r="BI399" s="217">
        <f>IF(N399="nulová",J399,0)</f>
        <v>0</v>
      </c>
      <c r="BJ399" s="18" t="s">
        <v>79</v>
      </c>
      <c r="BK399" s="217">
        <f>ROUND(I399*H399,2)</f>
        <v>0</v>
      </c>
      <c r="BL399" s="18" t="s">
        <v>154</v>
      </c>
      <c r="BM399" s="216" t="s">
        <v>548</v>
      </c>
    </row>
    <row r="400" spans="1:47" s="2" customFormat="1" ht="12">
      <c r="A400" s="39"/>
      <c r="B400" s="40"/>
      <c r="C400" s="41"/>
      <c r="D400" s="218" t="s">
        <v>155</v>
      </c>
      <c r="E400" s="41"/>
      <c r="F400" s="219" t="s">
        <v>549</v>
      </c>
      <c r="G400" s="41"/>
      <c r="H400" s="41"/>
      <c r="I400" s="220"/>
      <c r="J400" s="41"/>
      <c r="K400" s="41"/>
      <c r="L400" s="45"/>
      <c r="M400" s="221"/>
      <c r="N400" s="222"/>
      <c r="O400" s="85"/>
      <c r="P400" s="85"/>
      <c r="Q400" s="85"/>
      <c r="R400" s="85"/>
      <c r="S400" s="85"/>
      <c r="T400" s="86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T400" s="18" t="s">
        <v>155</v>
      </c>
      <c r="AU400" s="18" t="s">
        <v>81</v>
      </c>
    </row>
    <row r="401" spans="1:51" s="13" customFormat="1" ht="12">
      <c r="A401" s="13"/>
      <c r="B401" s="223"/>
      <c r="C401" s="224"/>
      <c r="D401" s="225" t="s">
        <v>157</v>
      </c>
      <c r="E401" s="226" t="s">
        <v>19</v>
      </c>
      <c r="F401" s="227" t="s">
        <v>550</v>
      </c>
      <c r="G401" s="224"/>
      <c r="H401" s="228">
        <v>9.136</v>
      </c>
      <c r="I401" s="229"/>
      <c r="J401" s="224"/>
      <c r="K401" s="224"/>
      <c r="L401" s="230"/>
      <c r="M401" s="231"/>
      <c r="N401" s="232"/>
      <c r="O401" s="232"/>
      <c r="P401" s="232"/>
      <c r="Q401" s="232"/>
      <c r="R401" s="232"/>
      <c r="S401" s="232"/>
      <c r="T401" s="23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4" t="s">
        <v>157</v>
      </c>
      <c r="AU401" s="234" t="s">
        <v>81</v>
      </c>
      <c r="AV401" s="13" t="s">
        <v>81</v>
      </c>
      <c r="AW401" s="13" t="s">
        <v>33</v>
      </c>
      <c r="AX401" s="13" t="s">
        <v>71</v>
      </c>
      <c r="AY401" s="234" t="s">
        <v>147</v>
      </c>
    </row>
    <row r="402" spans="1:51" s="14" customFormat="1" ht="12">
      <c r="A402" s="14"/>
      <c r="B402" s="235"/>
      <c r="C402" s="236"/>
      <c r="D402" s="225" t="s">
        <v>157</v>
      </c>
      <c r="E402" s="237" t="s">
        <v>19</v>
      </c>
      <c r="F402" s="238" t="s">
        <v>159</v>
      </c>
      <c r="G402" s="236"/>
      <c r="H402" s="239">
        <v>9.136</v>
      </c>
      <c r="I402" s="240"/>
      <c r="J402" s="236"/>
      <c r="K402" s="236"/>
      <c r="L402" s="241"/>
      <c r="M402" s="242"/>
      <c r="N402" s="243"/>
      <c r="O402" s="243"/>
      <c r="P402" s="243"/>
      <c r="Q402" s="243"/>
      <c r="R402" s="243"/>
      <c r="S402" s="243"/>
      <c r="T402" s="24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5" t="s">
        <v>157</v>
      </c>
      <c r="AU402" s="245" t="s">
        <v>81</v>
      </c>
      <c r="AV402" s="14" t="s">
        <v>154</v>
      </c>
      <c r="AW402" s="14" t="s">
        <v>33</v>
      </c>
      <c r="AX402" s="14" t="s">
        <v>79</v>
      </c>
      <c r="AY402" s="245" t="s">
        <v>147</v>
      </c>
    </row>
    <row r="403" spans="1:63" s="12" customFormat="1" ht="22.8" customHeight="1">
      <c r="A403" s="12"/>
      <c r="B403" s="189"/>
      <c r="C403" s="190"/>
      <c r="D403" s="191" t="s">
        <v>70</v>
      </c>
      <c r="E403" s="203" t="s">
        <v>170</v>
      </c>
      <c r="F403" s="203" t="s">
        <v>551</v>
      </c>
      <c r="G403" s="190"/>
      <c r="H403" s="190"/>
      <c r="I403" s="193"/>
      <c r="J403" s="204">
        <f>BK403</f>
        <v>0</v>
      </c>
      <c r="K403" s="190"/>
      <c r="L403" s="195"/>
      <c r="M403" s="196"/>
      <c r="N403" s="197"/>
      <c r="O403" s="197"/>
      <c r="P403" s="198">
        <f>SUM(P404:P537)</f>
        <v>0</v>
      </c>
      <c r="Q403" s="197"/>
      <c r="R403" s="198">
        <f>SUM(R404:R537)</f>
        <v>35.667941886280005</v>
      </c>
      <c r="S403" s="197"/>
      <c r="T403" s="199">
        <f>SUM(T404:T537)</f>
        <v>0</v>
      </c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R403" s="200" t="s">
        <v>79</v>
      </c>
      <c r="AT403" s="201" t="s">
        <v>70</v>
      </c>
      <c r="AU403" s="201" t="s">
        <v>79</v>
      </c>
      <c r="AY403" s="200" t="s">
        <v>147</v>
      </c>
      <c r="BK403" s="202">
        <f>SUM(BK404:BK537)</f>
        <v>0</v>
      </c>
    </row>
    <row r="404" spans="1:65" s="2" customFormat="1" ht="24.15" customHeight="1">
      <c r="A404" s="39"/>
      <c r="B404" s="40"/>
      <c r="C404" s="205" t="s">
        <v>552</v>
      </c>
      <c r="D404" s="205" t="s">
        <v>149</v>
      </c>
      <c r="E404" s="206" t="s">
        <v>553</v>
      </c>
      <c r="F404" s="207" t="s">
        <v>554</v>
      </c>
      <c r="G404" s="208" t="s">
        <v>152</v>
      </c>
      <c r="H404" s="209">
        <v>55.7</v>
      </c>
      <c r="I404" s="210"/>
      <c r="J404" s="211">
        <f>ROUND(I404*H404,2)</f>
        <v>0</v>
      </c>
      <c r="K404" s="207" t="s">
        <v>153</v>
      </c>
      <c r="L404" s="45"/>
      <c r="M404" s="212" t="s">
        <v>19</v>
      </c>
      <c r="N404" s="213" t="s">
        <v>42</v>
      </c>
      <c r="O404" s="85"/>
      <c r="P404" s="214">
        <f>O404*H404</f>
        <v>0</v>
      </c>
      <c r="Q404" s="214">
        <v>0.01838</v>
      </c>
      <c r="R404" s="214">
        <f>Q404*H404</f>
        <v>1.0237660000000002</v>
      </c>
      <c r="S404" s="214">
        <v>0</v>
      </c>
      <c r="T404" s="215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16" t="s">
        <v>154</v>
      </c>
      <c r="AT404" s="216" t="s">
        <v>149</v>
      </c>
      <c r="AU404" s="216" t="s">
        <v>81</v>
      </c>
      <c r="AY404" s="18" t="s">
        <v>147</v>
      </c>
      <c r="BE404" s="217">
        <f>IF(N404="základní",J404,0)</f>
        <v>0</v>
      </c>
      <c r="BF404" s="217">
        <f>IF(N404="snížená",J404,0)</f>
        <v>0</v>
      </c>
      <c r="BG404" s="217">
        <f>IF(N404="zákl. přenesená",J404,0)</f>
        <v>0</v>
      </c>
      <c r="BH404" s="217">
        <f>IF(N404="sníž. přenesená",J404,0)</f>
        <v>0</v>
      </c>
      <c r="BI404" s="217">
        <f>IF(N404="nulová",J404,0)</f>
        <v>0</v>
      </c>
      <c r="BJ404" s="18" t="s">
        <v>79</v>
      </c>
      <c r="BK404" s="217">
        <f>ROUND(I404*H404,2)</f>
        <v>0</v>
      </c>
      <c r="BL404" s="18" t="s">
        <v>154</v>
      </c>
      <c r="BM404" s="216" t="s">
        <v>555</v>
      </c>
    </row>
    <row r="405" spans="1:47" s="2" customFormat="1" ht="12">
      <c r="A405" s="39"/>
      <c r="B405" s="40"/>
      <c r="C405" s="41"/>
      <c r="D405" s="218" t="s">
        <v>155</v>
      </c>
      <c r="E405" s="41"/>
      <c r="F405" s="219" t="s">
        <v>556</v>
      </c>
      <c r="G405" s="41"/>
      <c r="H405" s="41"/>
      <c r="I405" s="220"/>
      <c r="J405" s="41"/>
      <c r="K405" s="41"/>
      <c r="L405" s="45"/>
      <c r="M405" s="221"/>
      <c r="N405" s="222"/>
      <c r="O405" s="85"/>
      <c r="P405" s="85"/>
      <c r="Q405" s="85"/>
      <c r="R405" s="85"/>
      <c r="S405" s="85"/>
      <c r="T405" s="86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T405" s="18" t="s">
        <v>155</v>
      </c>
      <c r="AU405" s="18" t="s">
        <v>81</v>
      </c>
    </row>
    <row r="406" spans="1:51" s="13" customFormat="1" ht="12">
      <c r="A406" s="13"/>
      <c r="B406" s="223"/>
      <c r="C406" s="224"/>
      <c r="D406" s="225" t="s">
        <v>157</v>
      </c>
      <c r="E406" s="226" t="s">
        <v>19</v>
      </c>
      <c r="F406" s="227" t="s">
        <v>557</v>
      </c>
      <c r="G406" s="224"/>
      <c r="H406" s="228">
        <v>55.7</v>
      </c>
      <c r="I406" s="229"/>
      <c r="J406" s="224"/>
      <c r="K406" s="224"/>
      <c r="L406" s="230"/>
      <c r="M406" s="231"/>
      <c r="N406" s="232"/>
      <c r="O406" s="232"/>
      <c r="P406" s="232"/>
      <c r="Q406" s="232"/>
      <c r="R406" s="232"/>
      <c r="S406" s="232"/>
      <c r="T406" s="23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4" t="s">
        <v>157</v>
      </c>
      <c r="AU406" s="234" t="s">
        <v>81</v>
      </c>
      <c r="AV406" s="13" t="s">
        <v>81</v>
      </c>
      <c r="AW406" s="13" t="s">
        <v>33</v>
      </c>
      <c r="AX406" s="13" t="s">
        <v>71</v>
      </c>
      <c r="AY406" s="234" t="s">
        <v>147</v>
      </c>
    </row>
    <row r="407" spans="1:51" s="14" customFormat="1" ht="12">
      <c r="A407" s="14"/>
      <c r="B407" s="235"/>
      <c r="C407" s="236"/>
      <c r="D407" s="225" t="s">
        <v>157</v>
      </c>
      <c r="E407" s="237" t="s">
        <v>19</v>
      </c>
      <c r="F407" s="238" t="s">
        <v>159</v>
      </c>
      <c r="G407" s="236"/>
      <c r="H407" s="239">
        <v>55.7</v>
      </c>
      <c r="I407" s="240"/>
      <c r="J407" s="236"/>
      <c r="K407" s="236"/>
      <c r="L407" s="241"/>
      <c r="M407" s="242"/>
      <c r="N407" s="243"/>
      <c r="O407" s="243"/>
      <c r="P407" s="243"/>
      <c r="Q407" s="243"/>
      <c r="R407" s="243"/>
      <c r="S407" s="243"/>
      <c r="T407" s="24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45" t="s">
        <v>157</v>
      </c>
      <c r="AU407" s="245" t="s">
        <v>81</v>
      </c>
      <c r="AV407" s="14" t="s">
        <v>154</v>
      </c>
      <c r="AW407" s="14" t="s">
        <v>33</v>
      </c>
      <c r="AX407" s="14" t="s">
        <v>79</v>
      </c>
      <c r="AY407" s="245" t="s">
        <v>147</v>
      </c>
    </row>
    <row r="408" spans="1:65" s="2" customFormat="1" ht="24.15" customHeight="1">
      <c r="A408" s="39"/>
      <c r="B408" s="40"/>
      <c r="C408" s="205" t="s">
        <v>358</v>
      </c>
      <c r="D408" s="205" t="s">
        <v>149</v>
      </c>
      <c r="E408" s="206" t="s">
        <v>558</v>
      </c>
      <c r="F408" s="207" t="s">
        <v>559</v>
      </c>
      <c r="G408" s="208" t="s">
        <v>152</v>
      </c>
      <c r="H408" s="209">
        <v>133.627</v>
      </c>
      <c r="I408" s="210"/>
      <c r="J408" s="211">
        <f>ROUND(I408*H408,2)</f>
        <v>0</v>
      </c>
      <c r="K408" s="207" t="s">
        <v>153</v>
      </c>
      <c r="L408" s="45"/>
      <c r="M408" s="212" t="s">
        <v>19</v>
      </c>
      <c r="N408" s="213" t="s">
        <v>42</v>
      </c>
      <c r="O408" s="85"/>
      <c r="P408" s="214">
        <f>O408*H408</f>
        <v>0</v>
      </c>
      <c r="Q408" s="214">
        <v>0.004384</v>
      </c>
      <c r="R408" s="214">
        <f>Q408*H408</f>
        <v>0.585820768</v>
      </c>
      <c r="S408" s="214">
        <v>0</v>
      </c>
      <c r="T408" s="215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16" t="s">
        <v>154</v>
      </c>
      <c r="AT408" s="216" t="s">
        <v>149</v>
      </c>
      <c r="AU408" s="216" t="s">
        <v>81</v>
      </c>
      <c r="AY408" s="18" t="s">
        <v>147</v>
      </c>
      <c r="BE408" s="217">
        <f>IF(N408="základní",J408,0)</f>
        <v>0</v>
      </c>
      <c r="BF408" s="217">
        <f>IF(N408="snížená",J408,0)</f>
        <v>0</v>
      </c>
      <c r="BG408" s="217">
        <f>IF(N408="zákl. přenesená",J408,0)</f>
        <v>0</v>
      </c>
      <c r="BH408" s="217">
        <f>IF(N408="sníž. přenesená",J408,0)</f>
        <v>0</v>
      </c>
      <c r="BI408" s="217">
        <f>IF(N408="nulová",J408,0)</f>
        <v>0</v>
      </c>
      <c r="BJ408" s="18" t="s">
        <v>79</v>
      </c>
      <c r="BK408" s="217">
        <f>ROUND(I408*H408,2)</f>
        <v>0</v>
      </c>
      <c r="BL408" s="18" t="s">
        <v>154</v>
      </c>
      <c r="BM408" s="216" t="s">
        <v>560</v>
      </c>
    </row>
    <row r="409" spans="1:47" s="2" customFormat="1" ht="12">
      <c r="A409" s="39"/>
      <c r="B409" s="40"/>
      <c r="C409" s="41"/>
      <c r="D409" s="218" t="s">
        <v>155</v>
      </c>
      <c r="E409" s="41"/>
      <c r="F409" s="219" t="s">
        <v>561</v>
      </c>
      <c r="G409" s="41"/>
      <c r="H409" s="41"/>
      <c r="I409" s="220"/>
      <c r="J409" s="41"/>
      <c r="K409" s="41"/>
      <c r="L409" s="45"/>
      <c r="M409" s="221"/>
      <c r="N409" s="222"/>
      <c r="O409" s="85"/>
      <c r="P409" s="85"/>
      <c r="Q409" s="85"/>
      <c r="R409" s="85"/>
      <c r="S409" s="85"/>
      <c r="T409" s="86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155</v>
      </c>
      <c r="AU409" s="18" t="s">
        <v>81</v>
      </c>
    </row>
    <row r="410" spans="1:51" s="13" customFormat="1" ht="12">
      <c r="A410" s="13"/>
      <c r="B410" s="223"/>
      <c r="C410" s="224"/>
      <c r="D410" s="225" t="s">
        <v>157</v>
      </c>
      <c r="E410" s="226" t="s">
        <v>19</v>
      </c>
      <c r="F410" s="227" t="s">
        <v>562</v>
      </c>
      <c r="G410" s="224"/>
      <c r="H410" s="228">
        <v>133.627</v>
      </c>
      <c r="I410" s="229"/>
      <c r="J410" s="224"/>
      <c r="K410" s="224"/>
      <c r="L410" s="230"/>
      <c r="M410" s="231"/>
      <c r="N410" s="232"/>
      <c r="O410" s="232"/>
      <c r="P410" s="232"/>
      <c r="Q410" s="232"/>
      <c r="R410" s="232"/>
      <c r="S410" s="232"/>
      <c r="T410" s="23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4" t="s">
        <v>157</v>
      </c>
      <c r="AU410" s="234" t="s">
        <v>81</v>
      </c>
      <c r="AV410" s="13" t="s">
        <v>81</v>
      </c>
      <c r="AW410" s="13" t="s">
        <v>33</v>
      </c>
      <c r="AX410" s="13" t="s">
        <v>71</v>
      </c>
      <c r="AY410" s="234" t="s">
        <v>147</v>
      </c>
    </row>
    <row r="411" spans="1:51" s="14" customFormat="1" ht="12">
      <c r="A411" s="14"/>
      <c r="B411" s="235"/>
      <c r="C411" s="236"/>
      <c r="D411" s="225" t="s">
        <v>157</v>
      </c>
      <c r="E411" s="237" t="s">
        <v>19</v>
      </c>
      <c r="F411" s="238" t="s">
        <v>159</v>
      </c>
      <c r="G411" s="236"/>
      <c r="H411" s="239">
        <v>133.627</v>
      </c>
      <c r="I411" s="240"/>
      <c r="J411" s="236"/>
      <c r="K411" s="236"/>
      <c r="L411" s="241"/>
      <c r="M411" s="242"/>
      <c r="N411" s="243"/>
      <c r="O411" s="243"/>
      <c r="P411" s="243"/>
      <c r="Q411" s="243"/>
      <c r="R411" s="243"/>
      <c r="S411" s="243"/>
      <c r="T411" s="24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45" t="s">
        <v>157</v>
      </c>
      <c r="AU411" s="245" t="s">
        <v>81</v>
      </c>
      <c r="AV411" s="14" t="s">
        <v>154</v>
      </c>
      <c r="AW411" s="14" t="s">
        <v>33</v>
      </c>
      <c r="AX411" s="14" t="s">
        <v>79</v>
      </c>
      <c r="AY411" s="245" t="s">
        <v>147</v>
      </c>
    </row>
    <row r="412" spans="1:65" s="2" customFormat="1" ht="16.5" customHeight="1">
      <c r="A412" s="39"/>
      <c r="B412" s="40"/>
      <c r="C412" s="205" t="s">
        <v>563</v>
      </c>
      <c r="D412" s="205" t="s">
        <v>149</v>
      </c>
      <c r="E412" s="206" t="s">
        <v>564</v>
      </c>
      <c r="F412" s="207" t="s">
        <v>565</v>
      </c>
      <c r="G412" s="208" t="s">
        <v>152</v>
      </c>
      <c r="H412" s="209">
        <v>133.627</v>
      </c>
      <c r="I412" s="210"/>
      <c r="J412" s="211">
        <f>ROUND(I412*H412,2)</f>
        <v>0</v>
      </c>
      <c r="K412" s="207" t="s">
        <v>153</v>
      </c>
      <c r="L412" s="45"/>
      <c r="M412" s="212" t="s">
        <v>19</v>
      </c>
      <c r="N412" s="213" t="s">
        <v>42</v>
      </c>
      <c r="O412" s="85"/>
      <c r="P412" s="214">
        <f>O412*H412</f>
        <v>0</v>
      </c>
      <c r="Q412" s="214">
        <v>0.003</v>
      </c>
      <c r="R412" s="214">
        <f>Q412*H412</f>
        <v>0.40088100000000004</v>
      </c>
      <c r="S412" s="214">
        <v>0</v>
      </c>
      <c r="T412" s="215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16" t="s">
        <v>154</v>
      </c>
      <c r="AT412" s="216" t="s">
        <v>149</v>
      </c>
      <c r="AU412" s="216" t="s">
        <v>81</v>
      </c>
      <c r="AY412" s="18" t="s">
        <v>147</v>
      </c>
      <c r="BE412" s="217">
        <f>IF(N412="základní",J412,0)</f>
        <v>0</v>
      </c>
      <c r="BF412" s="217">
        <f>IF(N412="snížená",J412,0)</f>
        <v>0</v>
      </c>
      <c r="BG412" s="217">
        <f>IF(N412="zákl. přenesená",J412,0)</f>
        <v>0</v>
      </c>
      <c r="BH412" s="217">
        <f>IF(N412="sníž. přenesená",J412,0)</f>
        <v>0</v>
      </c>
      <c r="BI412" s="217">
        <f>IF(N412="nulová",J412,0)</f>
        <v>0</v>
      </c>
      <c r="BJ412" s="18" t="s">
        <v>79</v>
      </c>
      <c r="BK412" s="217">
        <f>ROUND(I412*H412,2)</f>
        <v>0</v>
      </c>
      <c r="BL412" s="18" t="s">
        <v>154</v>
      </c>
      <c r="BM412" s="216" t="s">
        <v>566</v>
      </c>
    </row>
    <row r="413" spans="1:47" s="2" customFormat="1" ht="12">
      <c r="A413" s="39"/>
      <c r="B413" s="40"/>
      <c r="C413" s="41"/>
      <c r="D413" s="218" t="s">
        <v>155</v>
      </c>
      <c r="E413" s="41"/>
      <c r="F413" s="219" t="s">
        <v>567</v>
      </c>
      <c r="G413" s="41"/>
      <c r="H413" s="41"/>
      <c r="I413" s="220"/>
      <c r="J413" s="41"/>
      <c r="K413" s="41"/>
      <c r="L413" s="45"/>
      <c r="M413" s="221"/>
      <c r="N413" s="222"/>
      <c r="O413" s="85"/>
      <c r="P413" s="85"/>
      <c r="Q413" s="85"/>
      <c r="R413" s="85"/>
      <c r="S413" s="85"/>
      <c r="T413" s="86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T413" s="18" t="s">
        <v>155</v>
      </c>
      <c r="AU413" s="18" t="s">
        <v>81</v>
      </c>
    </row>
    <row r="414" spans="1:51" s="13" customFormat="1" ht="12">
      <c r="A414" s="13"/>
      <c r="B414" s="223"/>
      <c r="C414" s="224"/>
      <c r="D414" s="225" t="s">
        <v>157</v>
      </c>
      <c r="E414" s="226" t="s">
        <v>19</v>
      </c>
      <c r="F414" s="227" t="s">
        <v>562</v>
      </c>
      <c r="G414" s="224"/>
      <c r="H414" s="228">
        <v>133.627</v>
      </c>
      <c r="I414" s="229"/>
      <c r="J414" s="224"/>
      <c r="K414" s="224"/>
      <c r="L414" s="230"/>
      <c r="M414" s="231"/>
      <c r="N414" s="232"/>
      <c r="O414" s="232"/>
      <c r="P414" s="232"/>
      <c r="Q414" s="232"/>
      <c r="R414" s="232"/>
      <c r="S414" s="232"/>
      <c r="T414" s="23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4" t="s">
        <v>157</v>
      </c>
      <c r="AU414" s="234" t="s">
        <v>81</v>
      </c>
      <c r="AV414" s="13" t="s">
        <v>81</v>
      </c>
      <c r="AW414" s="13" t="s">
        <v>33</v>
      </c>
      <c r="AX414" s="13" t="s">
        <v>71</v>
      </c>
      <c r="AY414" s="234" t="s">
        <v>147</v>
      </c>
    </row>
    <row r="415" spans="1:51" s="14" customFormat="1" ht="12">
      <c r="A415" s="14"/>
      <c r="B415" s="235"/>
      <c r="C415" s="236"/>
      <c r="D415" s="225" t="s">
        <v>157</v>
      </c>
      <c r="E415" s="237" t="s">
        <v>19</v>
      </c>
      <c r="F415" s="238" t="s">
        <v>159</v>
      </c>
      <c r="G415" s="236"/>
      <c r="H415" s="239">
        <v>133.627</v>
      </c>
      <c r="I415" s="240"/>
      <c r="J415" s="236"/>
      <c r="K415" s="236"/>
      <c r="L415" s="241"/>
      <c r="M415" s="242"/>
      <c r="N415" s="243"/>
      <c r="O415" s="243"/>
      <c r="P415" s="243"/>
      <c r="Q415" s="243"/>
      <c r="R415" s="243"/>
      <c r="S415" s="243"/>
      <c r="T415" s="24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5" t="s">
        <v>157</v>
      </c>
      <c r="AU415" s="245" t="s">
        <v>81</v>
      </c>
      <c r="AV415" s="14" t="s">
        <v>154</v>
      </c>
      <c r="AW415" s="14" t="s">
        <v>33</v>
      </c>
      <c r="AX415" s="14" t="s">
        <v>79</v>
      </c>
      <c r="AY415" s="245" t="s">
        <v>147</v>
      </c>
    </row>
    <row r="416" spans="1:65" s="2" customFormat="1" ht="24.15" customHeight="1">
      <c r="A416" s="39"/>
      <c r="B416" s="40"/>
      <c r="C416" s="205" t="s">
        <v>363</v>
      </c>
      <c r="D416" s="205" t="s">
        <v>149</v>
      </c>
      <c r="E416" s="206" t="s">
        <v>568</v>
      </c>
      <c r="F416" s="207" t="s">
        <v>569</v>
      </c>
      <c r="G416" s="208" t="s">
        <v>152</v>
      </c>
      <c r="H416" s="209">
        <v>71.394</v>
      </c>
      <c r="I416" s="210"/>
      <c r="J416" s="211">
        <f>ROUND(I416*H416,2)</f>
        <v>0</v>
      </c>
      <c r="K416" s="207" t="s">
        <v>153</v>
      </c>
      <c r="L416" s="45"/>
      <c r="M416" s="212" t="s">
        <v>19</v>
      </c>
      <c r="N416" s="213" t="s">
        <v>42</v>
      </c>
      <c r="O416" s="85"/>
      <c r="P416" s="214">
        <f>O416*H416</f>
        <v>0</v>
      </c>
      <c r="Q416" s="214">
        <v>0.01838</v>
      </c>
      <c r="R416" s="214">
        <f>Q416*H416</f>
        <v>1.3122217200000001</v>
      </c>
      <c r="S416" s="214">
        <v>0</v>
      </c>
      <c r="T416" s="215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16" t="s">
        <v>154</v>
      </c>
      <c r="AT416" s="216" t="s">
        <v>149</v>
      </c>
      <c r="AU416" s="216" t="s">
        <v>81</v>
      </c>
      <c r="AY416" s="18" t="s">
        <v>147</v>
      </c>
      <c r="BE416" s="217">
        <f>IF(N416="základní",J416,0)</f>
        <v>0</v>
      </c>
      <c r="BF416" s="217">
        <f>IF(N416="snížená",J416,0)</f>
        <v>0</v>
      </c>
      <c r="BG416" s="217">
        <f>IF(N416="zákl. přenesená",J416,0)</f>
        <v>0</v>
      </c>
      <c r="BH416" s="217">
        <f>IF(N416="sníž. přenesená",J416,0)</f>
        <v>0</v>
      </c>
      <c r="BI416" s="217">
        <f>IF(N416="nulová",J416,0)</f>
        <v>0</v>
      </c>
      <c r="BJ416" s="18" t="s">
        <v>79</v>
      </c>
      <c r="BK416" s="217">
        <f>ROUND(I416*H416,2)</f>
        <v>0</v>
      </c>
      <c r="BL416" s="18" t="s">
        <v>154</v>
      </c>
      <c r="BM416" s="216" t="s">
        <v>570</v>
      </c>
    </row>
    <row r="417" spans="1:47" s="2" customFormat="1" ht="12">
      <c r="A417" s="39"/>
      <c r="B417" s="40"/>
      <c r="C417" s="41"/>
      <c r="D417" s="218" t="s">
        <v>155</v>
      </c>
      <c r="E417" s="41"/>
      <c r="F417" s="219" t="s">
        <v>571</v>
      </c>
      <c r="G417" s="41"/>
      <c r="H417" s="41"/>
      <c r="I417" s="220"/>
      <c r="J417" s="41"/>
      <c r="K417" s="41"/>
      <c r="L417" s="45"/>
      <c r="M417" s="221"/>
      <c r="N417" s="222"/>
      <c r="O417" s="85"/>
      <c r="P417" s="85"/>
      <c r="Q417" s="85"/>
      <c r="R417" s="85"/>
      <c r="S417" s="85"/>
      <c r="T417" s="86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8" t="s">
        <v>155</v>
      </c>
      <c r="AU417" s="18" t="s">
        <v>81</v>
      </c>
    </row>
    <row r="418" spans="1:51" s="13" customFormat="1" ht="12">
      <c r="A418" s="13"/>
      <c r="B418" s="223"/>
      <c r="C418" s="224"/>
      <c r="D418" s="225" t="s">
        <v>157</v>
      </c>
      <c r="E418" s="226" t="s">
        <v>19</v>
      </c>
      <c r="F418" s="227" t="s">
        <v>572</v>
      </c>
      <c r="G418" s="224"/>
      <c r="H418" s="228">
        <v>67.29</v>
      </c>
      <c r="I418" s="229"/>
      <c r="J418" s="224"/>
      <c r="K418" s="224"/>
      <c r="L418" s="230"/>
      <c r="M418" s="231"/>
      <c r="N418" s="232"/>
      <c r="O418" s="232"/>
      <c r="P418" s="232"/>
      <c r="Q418" s="232"/>
      <c r="R418" s="232"/>
      <c r="S418" s="232"/>
      <c r="T418" s="23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4" t="s">
        <v>157</v>
      </c>
      <c r="AU418" s="234" t="s">
        <v>81</v>
      </c>
      <c r="AV418" s="13" t="s">
        <v>81</v>
      </c>
      <c r="AW418" s="13" t="s">
        <v>33</v>
      </c>
      <c r="AX418" s="13" t="s">
        <v>71</v>
      </c>
      <c r="AY418" s="234" t="s">
        <v>147</v>
      </c>
    </row>
    <row r="419" spans="1:51" s="13" customFormat="1" ht="12">
      <c r="A419" s="13"/>
      <c r="B419" s="223"/>
      <c r="C419" s="224"/>
      <c r="D419" s="225" t="s">
        <v>157</v>
      </c>
      <c r="E419" s="226" t="s">
        <v>19</v>
      </c>
      <c r="F419" s="227" t="s">
        <v>573</v>
      </c>
      <c r="G419" s="224"/>
      <c r="H419" s="228">
        <v>4.104</v>
      </c>
      <c r="I419" s="229"/>
      <c r="J419" s="224"/>
      <c r="K419" s="224"/>
      <c r="L419" s="230"/>
      <c r="M419" s="231"/>
      <c r="N419" s="232"/>
      <c r="O419" s="232"/>
      <c r="P419" s="232"/>
      <c r="Q419" s="232"/>
      <c r="R419" s="232"/>
      <c r="S419" s="232"/>
      <c r="T419" s="23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4" t="s">
        <v>157</v>
      </c>
      <c r="AU419" s="234" t="s">
        <v>81</v>
      </c>
      <c r="AV419" s="13" t="s">
        <v>81</v>
      </c>
      <c r="AW419" s="13" t="s">
        <v>33</v>
      </c>
      <c r="AX419" s="13" t="s">
        <v>71</v>
      </c>
      <c r="AY419" s="234" t="s">
        <v>147</v>
      </c>
    </row>
    <row r="420" spans="1:51" s="14" customFormat="1" ht="12">
      <c r="A420" s="14"/>
      <c r="B420" s="235"/>
      <c r="C420" s="236"/>
      <c r="D420" s="225" t="s">
        <v>157</v>
      </c>
      <c r="E420" s="237" t="s">
        <v>19</v>
      </c>
      <c r="F420" s="238" t="s">
        <v>159</v>
      </c>
      <c r="G420" s="236"/>
      <c r="H420" s="239">
        <v>71.394</v>
      </c>
      <c r="I420" s="240"/>
      <c r="J420" s="236"/>
      <c r="K420" s="236"/>
      <c r="L420" s="241"/>
      <c r="M420" s="242"/>
      <c r="N420" s="243"/>
      <c r="O420" s="243"/>
      <c r="P420" s="243"/>
      <c r="Q420" s="243"/>
      <c r="R420" s="243"/>
      <c r="S420" s="243"/>
      <c r="T420" s="24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45" t="s">
        <v>157</v>
      </c>
      <c r="AU420" s="245" t="s">
        <v>81</v>
      </c>
      <c r="AV420" s="14" t="s">
        <v>154</v>
      </c>
      <c r="AW420" s="14" t="s">
        <v>33</v>
      </c>
      <c r="AX420" s="14" t="s">
        <v>79</v>
      </c>
      <c r="AY420" s="245" t="s">
        <v>147</v>
      </c>
    </row>
    <row r="421" spans="1:65" s="2" customFormat="1" ht="24.15" customHeight="1">
      <c r="A421" s="39"/>
      <c r="B421" s="40"/>
      <c r="C421" s="205" t="s">
        <v>574</v>
      </c>
      <c r="D421" s="205" t="s">
        <v>149</v>
      </c>
      <c r="E421" s="206" t="s">
        <v>575</v>
      </c>
      <c r="F421" s="207" t="s">
        <v>576</v>
      </c>
      <c r="G421" s="208" t="s">
        <v>152</v>
      </c>
      <c r="H421" s="209">
        <v>2</v>
      </c>
      <c r="I421" s="210"/>
      <c r="J421" s="211">
        <f>ROUND(I421*H421,2)</f>
        <v>0</v>
      </c>
      <c r="K421" s="207" t="s">
        <v>153</v>
      </c>
      <c r="L421" s="45"/>
      <c r="M421" s="212" t="s">
        <v>19</v>
      </c>
      <c r="N421" s="213" t="s">
        <v>42</v>
      </c>
      <c r="O421" s="85"/>
      <c r="P421" s="214">
        <f>O421*H421</f>
        <v>0</v>
      </c>
      <c r="Q421" s="214">
        <v>0.004384</v>
      </c>
      <c r="R421" s="214">
        <f>Q421*H421</f>
        <v>0.008768</v>
      </c>
      <c r="S421" s="214">
        <v>0</v>
      </c>
      <c r="T421" s="215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16" t="s">
        <v>154</v>
      </c>
      <c r="AT421" s="216" t="s">
        <v>149</v>
      </c>
      <c r="AU421" s="216" t="s">
        <v>81</v>
      </c>
      <c r="AY421" s="18" t="s">
        <v>147</v>
      </c>
      <c r="BE421" s="217">
        <f>IF(N421="základní",J421,0)</f>
        <v>0</v>
      </c>
      <c r="BF421" s="217">
        <f>IF(N421="snížená",J421,0)</f>
        <v>0</v>
      </c>
      <c r="BG421" s="217">
        <f>IF(N421="zákl. přenesená",J421,0)</f>
        <v>0</v>
      </c>
      <c r="BH421" s="217">
        <f>IF(N421="sníž. přenesená",J421,0)</f>
        <v>0</v>
      </c>
      <c r="BI421" s="217">
        <f>IF(N421="nulová",J421,0)</f>
        <v>0</v>
      </c>
      <c r="BJ421" s="18" t="s">
        <v>79</v>
      </c>
      <c r="BK421" s="217">
        <f>ROUND(I421*H421,2)</f>
        <v>0</v>
      </c>
      <c r="BL421" s="18" t="s">
        <v>154</v>
      </c>
      <c r="BM421" s="216" t="s">
        <v>577</v>
      </c>
    </row>
    <row r="422" spans="1:47" s="2" customFormat="1" ht="12">
      <c r="A422" s="39"/>
      <c r="B422" s="40"/>
      <c r="C422" s="41"/>
      <c r="D422" s="218" t="s">
        <v>155</v>
      </c>
      <c r="E422" s="41"/>
      <c r="F422" s="219" t="s">
        <v>578</v>
      </c>
      <c r="G422" s="41"/>
      <c r="H422" s="41"/>
      <c r="I422" s="220"/>
      <c r="J422" s="41"/>
      <c r="K422" s="41"/>
      <c r="L422" s="45"/>
      <c r="M422" s="221"/>
      <c r="N422" s="222"/>
      <c r="O422" s="85"/>
      <c r="P422" s="85"/>
      <c r="Q422" s="85"/>
      <c r="R422" s="85"/>
      <c r="S422" s="85"/>
      <c r="T422" s="86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155</v>
      </c>
      <c r="AU422" s="18" t="s">
        <v>81</v>
      </c>
    </row>
    <row r="423" spans="1:51" s="13" customFormat="1" ht="12">
      <c r="A423" s="13"/>
      <c r="B423" s="223"/>
      <c r="C423" s="224"/>
      <c r="D423" s="225" t="s">
        <v>157</v>
      </c>
      <c r="E423" s="226" t="s">
        <v>19</v>
      </c>
      <c r="F423" s="227" t="s">
        <v>579</v>
      </c>
      <c r="G423" s="224"/>
      <c r="H423" s="228">
        <v>2</v>
      </c>
      <c r="I423" s="229"/>
      <c r="J423" s="224"/>
      <c r="K423" s="224"/>
      <c r="L423" s="230"/>
      <c r="M423" s="231"/>
      <c r="N423" s="232"/>
      <c r="O423" s="232"/>
      <c r="P423" s="232"/>
      <c r="Q423" s="232"/>
      <c r="R423" s="232"/>
      <c r="S423" s="232"/>
      <c r="T423" s="23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4" t="s">
        <v>157</v>
      </c>
      <c r="AU423" s="234" t="s">
        <v>81</v>
      </c>
      <c r="AV423" s="13" t="s">
        <v>81</v>
      </c>
      <c r="AW423" s="13" t="s">
        <v>33</v>
      </c>
      <c r="AX423" s="13" t="s">
        <v>71</v>
      </c>
      <c r="AY423" s="234" t="s">
        <v>147</v>
      </c>
    </row>
    <row r="424" spans="1:51" s="14" customFormat="1" ht="12">
      <c r="A424" s="14"/>
      <c r="B424" s="235"/>
      <c r="C424" s="236"/>
      <c r="D424" s="225" t="s">
        <v>157</v>
      </c>
      <c r="E424" s="237" t="s">
        <v>19</v>
      </c>
      <c r="F424" s="238" t="s">
        <v>159</v>
      </c>
      <c r="G424" s="236"/>
      <c r="H424" s="239">
        <v>2</v>
      </c>
      <c r="I424" s="240"/>
      <c r="J424" s="236"/>
      <c r="K424" s="236"/>
      <c r="L424" s="241"/>
      <c r="M424" s="242"/>
      <c r="N424" s="243"/>
      <c r="O424" s="243"/>
      <c r="P424" s="243"/>
      <c r="Q424" s="243"/>
      <c r="R424" s="243"/>
      <c r="S424" s="243"/>
      <c r="T424" s="24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5" t="s">
        <v>157</v>
      </c>
      <c r="AU424" s="245" t="s">
        <v>81</v>
      </c>
      <c r="AV424" s="14" t="s">
        <v>154</v>
      </c>
      <c r="AW424" s="14" t="s">
        <v>33</v>
      </c>
      <c r="AX424" s="14" t="s">
        <v>79</v>
      </c>
      <c r="AY424" s="245" t="s">
        <v>147</v>
      </c>
    </row>
    <row r="425" spans="1:65" s="2" customFormat="1" ht="37.8" customHeight="1">
      <c r="A425" s="39"/>
      <c r="B425" s="40"/>
      <c r="C425" s="205" t="s">
        <v>368</v>
      </c>
      <c r="D425" s="205" t="s">
        <v>149</v>
      </c>
      <c r="E425" s="206" t="s">
        <v>580</v>
      </c>
      <c r="F425" s="207" t="s">
        <v>581</v>
      </c>
      <c r="G425" s="208" t="s">
        <v>152</v>
      </c>
      <c r="H425" s="209">
        <v>2</v>
      </c>
      <c r="I425" s="210"/>
      <c r="J425" s="211">
        <f>ROUND(I425*H425,2)</f>
        <v>0</v>
      </c>
      <c r="K425" s="207" t="s">
        <v>153</v>
      </c>
      <c r="L425" s="45"/>
      <c r="M425" s="212" t="s">
        <v>19</v>
      </c>
      <c r="N425" s="213" t="s">
        <v>42</v>
      </c>
      <c r="O425" s="85"/>
      <c r="P425" s="214">
        <f>O425*H425</f>
        <v>0</v>
      </c>
      <c r="Q425" s="214">
        <v>0.00859744</v>
      </c>
      <c r="R425" s="214">
        <f>Q425*H425</f>
        <v>0.01719488</v>
      </c>
      <c r="S425" s="214">
        <v>0</v>
      </c>
      <c r="T425" s="215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16" t="s">
        <v>154</v>
      </c>
      <c r="AT425" s="216" t="s">
        <v>149</v>
      </c>
      <c r="AU425" s="216" t="s">
        <v>81</v>
      </c>
      <c r="AY425" s="18" t="s">
        <v>147</v>
      </c>
      <c r="BE425" s="217">
        <f>IF(N425="základní",J425,0)</f>
        <v>0</v>
      </c>
      <c r="BF425" s="217">
        <f>IF(N425="snížená",J425,0)</f>
        <v>0</v>
      </c>
      <c r="BG425" s="217">
        <f>IF(N425="zákl. přenesená",J425,0)</f>
        <v>0</v>
      </c>
      <c r="BH425" s="217">
        <f>IF(N425="sníž. přenesená",J425,0)</f>
        <v>0</v>
      </c>
      <c r="BI425" s="217">
        <f>IF(N425="nulová",J425,0)</f>
        <v>0</v>
      </c>
      <c r="BJ425" s="18" t="s">
        <v>79</v>
      </c>
      <c r="BK425" s="217">
        <f>ROUND(I425*H425,2)</f>
        <v>0</v>
      </c>
      <c r="BL425" s="18" t="s">
        <v>154</v>
      </c>
      <c r="BM425" s="216" t="s">
        <v>582</v>
      </c>
    </row>
    <row r="426" spans="1:47" s="2" customFormat="1" ht="12">
      <c r="A426" s="39"/>
      <c r="B426" s="40"/>
      <c r="C426" s="41"/>
      <c r="D426" s="218" t="s">
        <v>155</v>
      </c>
      <c r="E426" s="41"/>
      <c r="F426" s="219" t="s">
        <v>583</v>
      </c>
      <c r="G426" s="41"/>
      <c r="H426" s="41"/>
      <c r="I426" s="220"/>
      <c r="J426" s="41"/>
      <c r="K426" s="41"/>
      <c r="L426" s="45"/>
      <c r="M426" s="221"/>
      <c r="N426" s="222"/>
      <c r="O426" s="85"/>
      <c r="P426" s="85"/>
      <c r="Q426" s="85"/>
      <c r="R426" s="85"/>
      <c r="S426" s="85"/>
      <c r="T426" s="86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T426" s="18" t="s">
        <v>155</v>
      </c>
      <c r="AU426" s="18" t="s">
        <v>81</v>
      </c>
    </row>
    <row r="427" spans="1:51" s="13" customFormat="1" ht="12">
      <c r="A427" s="13"/>
      <c r="B427" s="223"/>
      <c r="C427" s="224"/>
      <c r="D427" s="225" t="s">
        <v>157</v>
      </c>
      <c r="E427" s="226" t="s">
        <v>19</v>
      </c>
      <c r="F427" s="227" t="s">
        <v>579</v>
      </c>
      <c r="G427" s="224"/>
      <c r="H427" s="228">
        <v>2</v>
      </c>
      <c r="I427" s="229"/>
      <c r="J427" s="224"/>
      <c r="K427" s="224"/>
      <c r="L427" s="230"/>
      <c r="M427" s="231"/>
      <c r="N427" s="232"/>
      <c r="O427" s="232"/>
      <c r="P427" s="232"/>
      <c r="Q427" s="232"/>
      <c r="R427" s="232"/>
      <c r="S427" s="232"/>
      <c r="T427" s="23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4" t="s">
        <v>157</v>
      </c>
      <c r="AU427" s="234" t="s">
        <v>81</v>
      </c>
      <c r="AV427" s="13" t="s">
        <v>81</v>
      </c>
      <c r="AW427" s="13" t="s">
        <v>33</v>
      </c>
      <c r="AX427" s="13" t="s">
        <v>71</v>
      </c>
      <c r="AY427" s="234" t="s">
        <v>147</v>
      </c>
    </row>
    <row r="428" spans="1:51" s="14" customFormat="1" ht="12">
      <c r="A428" s="14"/>
      <c r="B428" s="235"/>
      <c r="C428" s="236"/>
      <c r="D428" s="225" t="s">
        <v>157</v>
      </c>
      <c r="E428" s="237" t="s">
        <v>19</v>
      </c>
      <c r="F428" s="238" t="s">
        <v>159</v>
      </c>
      <c r="G428" s="236"/>
      <c r="H428" s="239">
        <v>2</v>
      </c>
      <c r="I428" s="240"/>
      <c r="J428" s="236"/>
      <c r="K428" s="236"/>
      <c r="L428" s="241"/>
      <c r="M428" s="242"/>
      <c r="N428" s="243"/>
      <c r="O428" s="243"/>
      <c r="P428" s="243"/>
      <c r="Q428" s="243"/>
      <c r="R428" s="243"/>
      <c r="S428" s="243"/>
      <c r="T428" s="24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45" t="s">
        <v>157</v>
      </c>
      <c r="AU428" s="245" t="s">
        <v>81</v>
      </c>
      <c r="AV428" s="14" t="s">
        <v>154</v>
      </c>
      <c r="AW428" s="14" t="s">
        <v>33</v>
      </c>
      <c r="AX428" s="14" t="s">
        <v>79</v>
      </c>
      <c r="AY428" s="245" t="s">
        <v>147</v>
      </c>
    </row>
    <row r="429" spans="1:65" s="2" customFormat="1" ht="16.5" customHeight="1">
      <c r="A429" s="39"/>
      <c r="B429" s="40"/>
      <c r="C429" s="246" t="s">
        <v>584</v>
      </c>
      <c r="D429" s="246" t="s">
        <v>350</v>
      </c>
      <c r="E429" s="247" t="s">
        <v>585</v>
      </c>
      <c r="F429" s="248" t="s">
        <v>586</v>
      </c>
      <c r="G429" s="249" t="s">
        <v>152</v>
      </c>
      <c r="H429" s="250">
        <v>2.1</v>
      </c>
      <c r="I429" s="251"/>
      <c r="J429" s="252">
        <f>ROUND(I429*H429,2)</f>
        <v>0</v>
      </c>
      <c r="K429" s="248" t="s">
        <v>153</v>
      </c>
      <c r="L429" s="253"/>
      <c r="M429" s="254" t="s">
        <v>19</v>
      </c>
      <c r="N429" s="255" t="s">
        <v>42</v>
      </c>
      <c r="O429" s="85"/>
      <c r="P429" s="214">
        <f>O429*H429</f>
        <v>0</v>
      </c>
      <c r="Q429" s="214">
        <v>0.0023</v>
      </c>
      <c r="R429" s="214">
        <f>Q429*H429</f>
        <v>0.00483</v>
      </c>
      <c r="S429" s="214">
        <v>0</v>
      </c>
      <c r="T429" s="215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16" t="s">
        <v>174</v>
      </c>
      <c r="AT429" s="216" t="s">
        <v>350</v>
      </c>
      <c r="AU429" s="216" t="s">
        <v>81</v>
      </c>
      <c r="AY429" s="18" t="s">
        <v>147</v>
      </c>
      <c r="BE429" s="217">
        <f>IF(N429="základní",J429,0)</f>
        <v>0</v>
      </c>
      <c r="BF429" s="217">
        <f>IF(N429="snížená",J429,0)</f>
        <v>0</v>
      </c>
      <c r="BG429" s="217">
        <f>IF(N429="zákl. přenesená",J429,0)</f>
        <v>0</v>
      </c>
      <c r="BH429" s="217">
        <f>IF(N429="sníž. přenesená",J429,0)</f>
        <v>0</v>
      </c>
      <c r="BI429" s="217">
        <f>IF(N429="nulová",J429,0)</f>
        <v>0</v>
      </c>
      <c r="BJ429" s="18" t="s">
        <v>79</v>
      </c>
      <c r="BK429" s="217">
        <f>ROUND(I429*H429,2)</f>
        <v>0</v>
      </c>
      <c r="BL429" s="18" t="s">
        <v>154</v>
      </c>
      <c r="BM429" s="216" t="s">
        <v>587</v>
      </c>
    </row>
    <row r="430" spans="1:51" s="13" customFormat="1" ht="12">
      <c r="A430" s="13"/>
      <c r="B430" s="223"/>
      <c r="C430" s="224"/>
      <c r="D430" s="225" t="s">
        <v>157</v>
      </c>
      <c r="E430" s="226" t="s">
        <v>19</v>
      </c>
      <c r="F430" s="227" t="s">
        <v>588</v>
      </c>
      <c r="G430" s="224"/>
      <c r="H430" s="228">
        <v>2.1</v>
      </c>
      <c r="I430" s="229"/>
      <c r="J430" s="224"/>
      <c r="K430" s="224"/>
      <c r="L430" s="230"/>
      <c r="M430" s="231"/>
      <c r="N430" s="232"/>
      <c r="O430" s="232"/>
      <c r="P430" s="232"/>
      <c r="Q430" s="232"/>
      <c r="R430" s="232"/>
      <c r="S430" s="232"/>
      <c r="T430" s="23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4" t="s">
        <v>157</v>
      </c>
      <c r="AU430" s="234" t="s">
        <v>81</v>
      </c>
      <c r="AV430" s="13" t="s">
        <v>81</v>
      </c>
      <c r="AW430" s="13" t="s">
        <v>33</v>
      </c>
      <c r="AX430" s="13" t="s">
        <v>71</v>
      </c>
      <c r="AY430" s="234" t="s">
        <v>147</v>
      </c>
    </row>
    <row r="431" spans="1:51" s="14" customFormat="1" ht="12">
      <c r="A431" s="14"/>
      <c r="B431" s="235"/>
      <c r="C431" s="236"/>
      <c r="D431" s="225" t="s">
        <v>157</v>
      </c>
      <c r="E431" s="237" t="s">
        <v>19</v>
      </c>
      <c r="F431" s="238" t="s">
        <v>159</v>
      </c>
      <c r="G431" s="236"/>
      <c r="H431" s="239">
        <v>2.1</v>
      </c>
      <c r="I431" s="240"/>
      <c r="J431" s="236"/>
      <c r="K431" s="236"/>
      <c r="L431" s="241"/>
      <c r="M431" s="242"/>
      <c r="N431" s="243"/>
      <c r="O431" s="243"/>
      <c r="P431" s="243"/>
      <c r="Q431" s="243"/>
      <c r="R431" s="243"/>
      <c r="S431" s="243"/>
      <c r="T431" s="24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45" t="s">
        <v>157</v>
      </c>
      <c r="AU431" s="245" t="s">
        <v>81</v>
      </c>
      <c r="AV431" s="14" t="s">
        <v>154</v>
      </c>
      <c r="AW431" s="14" t="s">
        <v>33</v>
      </c>
      <c r="AX431" s="14" t="s">
        <v>79</v>
      </c>
      <c r="AY431" s="245" t="s">
        <v>147</v>
      </c>
    </row>
    <row r="432" spans="1:65" s="2" customFormat="1" ht="24.15" customHeight="1">
      <c r="A432" s="39"/>
      <c r="B432" s="40"/>
      <c r="C432" s="205" t="s">
        <v>375</v>
      </c>
      <c r="D432" s="205" t="s">
        <v>149</v>
      </c>
      <c r="E432" s="206" t="s">
        <v>589</v>
      </c>
      <c r="F432" s="207" t="s">
        <v>590</v>
      </c>
      <c r="G432" s="208" t="s">
        <v>152</v>
      </c>
      <c r="H432" s="209">
        <v>2</v>
      </c>
      <c r="I432" s="210"/>
      <c r="J432" s="211">
        <f>ROUND(I432*H432,2)</f>
        <v>0</v>
      </c>
      <c r="K432" s="207" t="s">
        <v>153</v>
      </c>
      <c r="L432" s="45"/>
      <c r="M432" s="212" t="s">
        <v>19</v>
      </c>
      <c r="N432" s="213" t="s">
        <v>42</v>
      </c>
      <c r="O432" s="85"/>
      <c r="P432" s="214">
        <f>O432*H432</f>
        <v>0</v>
      </c>
      <c r="Q432" s="214">
        <v>0.00285</v>
      </c>
      <c r="R432" s="214">
        <f>Q432*H432</f>
        <v>0.0057</v>
      </c>
      <c r="S432" s="214">
        <v>0</v>
      </c>
      <c r="T432" s="215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16" t="s">
        <v>154</v>
      </c>
      <c r="AT432" s="216" t="s">
        <v>149</v>
      </c>
      <c r="AU432" s="216" t="s">
        <v>81</v>
      </c>
      <c r="AY432" s="18" t="s">
        <v>147</v>
      </c>
      <c r="BE432" s="217">
        <f>IF(N432="základní",J432,0)</f>
        <v>0</v>
      </c>
      <c r="BF432" s="217">
        <f>IF(N432="snížená",J432,0)</f>
        <v>0</v>
      </c>
      <c r="BG432" s="217">
        <f>IF(N432="zákl. přenesená",J432,0)</f>
        <v>0</v>
      </c>
      <c r="BH432" s="217">
        <f>IF(N432="sníž. přenesená",J432,0)</f>
        <v>0</v>
      </c>
      <c r="BI432" s="217">
        <f>IF(N432="nulová",J432,0)</f>
        <v>0</v>
      </c>
      <c r="BJ432" s="18" t="s">
        <v>79</v>
      </c>
      <c r="BK432" s="217">
        <f>ROUND(I432*H432,2)</f>
        <v>0</v>
      </c>
      <c r="BL432" s="18" t="s">
        <v>154</v>
      </c>
      <c r="BM432" s="216" t="s">
        <v>591</v>
      </c>
    </row>
    <row r="433" spans="1:47" s="2" customFormat="1" ht="12">
      <c r="A433" s="39"/>
      <c r="B433" s="40"/>
      <c r="C433" s="41"/>
      <c r="D433" s="218" t="s">
        <v>155</v>
      </c>
      <c r="E433" s="41"/>
      <c r="F433" s="219" t="s">
        <v>592</v>
      </c>
      <c r="G433" s="41"/>
      <c r="H433" s="41"/>
      <c r="I433" s="220"/>
      <c r="J433" s="41"/>
      <c r="K433" s="41"/>
      <c r="L433" s="45"/>
      <c r="M433" s="221"/>
      <c r="N433" s="222"/>
      <c r="O433" s="85"/>
      <c r="P433" s="85"/>
      <c r="Q433" s="85"/>
      <c r="R433" s="85"/>
      <c r="S433" s="85"/>
      <c r="T433" s="86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155</v>
      </c>
      <c r="AU433" s="18" t="s">
        <v>81</v>
      </c>
    </row>
    <row r="434" spans="1:51" s="15" customFormat="1" ht="12">
      <c r="A434" s="15"/>
      <c r="B434" s="256"/>
      <c r="C434" s="257"/>
      <c r="D434" s="225" t="s">
        <v>157</v>
      </c>
      <c r="E434" s="258" t="s">
        <v>19</v>
      </c>
      <c r="F434" s="259" t="s">
        <v>593</v>
      </c>
      <c r="G434" s="257"/>
      <c r="H434" s="258" t="s">
        <v>19</v>
      </c>
      <c r="I434" s="260"/>
      <c r="J434" s="257"/>
      <c r="K434" s="257"/>
      <c r="L434" s="261"/>
      <c r="M434" s="262"/>
      <c r="N434" s="263"/>
      <c r="O434" s="263"/>
      <c r="P434" s="263"/>
      <c r="Q434" s="263"/>
      <c r="R434" s="263"/>
      <c r="S434" s="263"/>
      <c r="T434" s="264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T434" s="265" t="s">
        <v>157</v>
      </c>
      <c r="AU434" s="265" t="s">
        <v>81</v>
      </c>
      <c r="AV434" s="15" t="s">
        <v>79</v>
      </c>
      <c r="AW434" s="15" t="s">
        <v>33</v>
      </c>
      <c r="AX434" s="15" t="s">
        <v>71</v>
      </c>
      <c r="AY434" s="265" t="s">
        <v>147</v>
      </c>
    </row>
    <row r="435" spans="1:51" s="13" customFormat="1" ht="12">
      <c r="A435" s="13"/>
      <c r="B435" s="223"/>
      <c r="C435" s="224"/>
      <c r="D435" s="225" t="s">
        <v>157</v>
      </c>
      <c r="E435" s="226" t="s">
        <v>19</v>
      </c>
      <c r="F435" s="227" t="s">
        <v>579</v>
      </c>
      <c r="G435" s="224"/>
      <c r="H435" s="228">
        <v>2</v>
      </c>
      <c r="I435" s="229"/>
      <c r="J435" s="224"/>
      <c r="K435" s="224"/>
      <c r="L435" s="230"/>
      <c r="M435" s="231"/>
      <c r="N435" s="232"/>
      <c r="O435" s="232"/>
      <c r="P435" s="232"/>
      <c r="Q435" s="232"/>
      <c r="R435" s="232"/>
      <c r="S435" s="232"/>
      <c r="T435" s="23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4" t="s">
        <v>157</v>
      </c>
      <c r="AU435" s="234" t="s">
        <v>81</v>
      </c>
      <c r="AV435" s="13" t="s">
        <v>81</v>
      </c>
      <c r="AW435" s="13" t="s">
        <v>33</v>
      </c>
      <c r="AX435" s="13" t="s">
        <v>71</v>
      </c>
      <c r="AY435" s="234" t="s">
        <v>147</v>
      </c>
    </row>
    <row r="436" spans="1:51" s="14" customFormat="1" ht="12">
      <c r="A436" s="14"/>
      <c r="B436" s="235"/>
      <c r="C436" s="236"/>
      <c r="D436" s="225" t="s">
        <v>157</v>
      </c>
      <c r="E436" s="237" t="s">
        <v>19</v>
      </c>
      <c r="F436" s="238" t="s">
        <v>159</v>
      </c>
      <c r="G436" s="236"/>
      <c r="H436" s="239">
        <v>2</v>
      </c>
      <c r="I436" s="240"/>
      <c r="J436" s="236"/>
      <c r="K436" s="236"/>
      <c r="L436" s="241"/>
      <c r="M436" s="242"/>
      <c r="N436" s="243"/>
      <c r="O436" s="243"/>
      <c r="P436" s="243"/>
      <c r="Q436" s="243"/>
      <c r="R436" s="243"/>
      <c r="S436" s="243"/>
      <c r="T436" s="24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5" t="s">
        <v>157</v>
      </c>
      <c r="AU436" s="245" t="s">
        <v>81</v>
      </c>
      <c r="AV436" s="14" t="s">
        <v>154</v>
      </c>
      <c r="AW436" s="14" t="s">
        <v>33</v>
      </c>
      <c r="AX436" s="14" t="s">
        <v>79</v>
      </c>
      <c r="AY436" s="245" t="s">
        <v>147</v>
      </c>
    </row>
    <row r="437" spans="1:65" s="2" customFormat="1" ht="24.15" customHeight="1">
      <c r="A437" s="39"/>
      <c r="B437" s="40"/>
      <c r="C437" s="205" t="s">
        <v>594</v>
      </c>
      <c r="D437" s="205" t="s">
        <v>149</v>
      </c>
      <c r="E437" s="206" t="s">
        <v>595</v>
      </c>
      <c r="F437" s="207" t="s">
        <v>596</v>
      </c>
      <c r="G437" s="208" t="s">
        <v>152</v>
      </c>
      <c r="H437" s="209">
        <v>554.718</v>
      </c>
      <c r="I437" s="210"/>
      <c r="J437" s="211">
        <f>ROUND(I437*H437,2)</f>
        <v>0</v>
      </c>
      <c r="K437" s="207" t="s">
        <v>153</v>
      </c>
      <c r="L437" s="45"/>
      <c r="M437" s="212" t="s">
        <v>19</v>
      </c>
      <c r="N437" s="213" t="s">
        <v>42</v>
      </c>
      <c r="O437" s="85"/>
      <c r="P437" s="214">
        <f>O437*H437</f>
        <v>0</v>
      </c>
      <c r="Q437" s="214">
        <v>0.004384</v>
      </c>
      <c r="R437" s="214">
        <f>Q437*H437</f>
        <v>2.431883712</v>
      </c>
      <c r="S437" s="214">
        <v>0</v>
      </c>
      <c r="T437" s="215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16" t="s">
        <v>154</v>
      </c>
      <c r="AT437" s="216" t="s">
        <v>149</v>
      </c>
      <c r="AU437" s="216" t="s">
        <v>81</v>
      </c>
      <c r="AY437" s="18" t="s">
        <v>147</v>
      </c>
      <c r="BE437" s="217">
        <f>IF(N437="základní",J437,0)</f>
        <v>0</v>
      </c>
      <c r="BF437" s="217">
        <f>IF(N437="snížená",J437,0)</f>
        <v>0</v>
      </c>
      <c r="BG437" s="217">
        <f>IF(N437="zákl. přenesená",J437,0)</f>
        <v>0</v>
      </c>
      <c r="BH437" s="217">
        <f>IF(N437="sníž. přenesená",J437,0)</f>
        <v>0</v>
      </c>
      <c r="BI437" s="217">
        <f>IF(N437="nulová",J437,0)</f>
        <v>0</v>
      </c>
      <c r="BJ437" s="18" t="s">
        <v>79</v>
      </c>
      <c r="BK437" s="217">
        <f>ROUND(I437*H437,2)</f>
        <v>0</v>
      </c>
      <c r="BL437" s="18" t="s">
        <v>154</v>
      </c>
      <c r="BM437" s="216" t="s">
        <v>597</v>
      </c>
    </row>
    <row r="438" spans="1:47" s="2" customFormat="1" ht="12">
      <c r="A438" s="39"/>
      <c r="B438" s="40"/>
      <c r="C438" s="41"/>
      <c r="D438" s="218" t="s">
        <v>155</v>
      </c>
      <c r="E438" s="41"/>
      <c r="F438" s="219" t="s">
        <v>598</v>
      </c>
      <c r="G438" s="41"/>
      <c r="H438" s="41"/>
      <c r="I438" s="220"/>
      <c r="J438" s="41"/>
      <c r="K438" s="41"/>
      <c r="L438" s="45"/>
      <c r="M438" s="221"/>
      <c r="N438" s="222"/>
      <c r="O438" s="85"/>
      <c r="P438" s="85"/>
      <c r="Q438" s="85"/>
      <c r="R438" s="85"/>
      <c r="S438" s="85"/>
      <c r="T438" s="86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T438" s="18" t="s">
        <v>155</v>
      </c>
      <c r="AU438" s="18" t="s">
        <v>81</v>
      </c>
    </row>
    <row r="439" spans="1:65" s="2" customFormat="1" ht="37.8" customHeight="1">
      <c r="A439" s="39"/>
      <c r="B439" s="40"/>
      <c r="C439" s="205" t="s">
        <v>381</v>
      </c>
      <c r="D439" s="205" t="s">
        <v>149</v>
      </c>
      <c r="E439" s="206" t="s">
        <v>599</v>
      </c>
      <c r="F439" s="207" t="s">
        <v>600</v>
      </c>
      <c r="G439" s="208" t="s">
        <v>152</v>
      </c>
      <c r="H439" s="209">
        <v>33.09</v>
      </c>
      <c r="I439" s="210"/>
      <c r="J439" s="211">
        <f>ROUND(I439*H439,2)</f>
        <v>0</v>
      </c>
      <c r="K439" s="207" t="s">
        <v>153</v>
      </c>
      <c r="L439" s="45"/>
      <c r="M439" s="212" t="s">
        <v>19</v>
      </c>
      <c r="N439" s="213" t="s">
        <v>42</v>
      </c>
      <c r="O439" s="85"/>
      <c r="P439" s="214">
        <f>O439*H439</f>
        <v>0</v>
      </c>
      <c r="Q439" s="214">
        <v>0.0083533</v>
      </c>
      <c r="R439" s="214">
        <f>Q439*H439</f>
        <v>0.276410697</v>
      </c>
      <c r="S439" s="214">
        <v>0</v>
      </c>
      <c r="T439" s="215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16" t="s">
        <v>154</v>
      </c>
      <c r="AT439" s="216" t="s">
        <v>149</v>
      </c>
      <c r="AU439" s="216" t="s">
        <v>81</v>
      </c>
      <c r="AY439" s="18" t="s">
        <v>147</v>
      </c>
      <c r="BE439" s="217">
        <f>IF(N439="základní",J439,0)</f>
        <v>0</v>
      </c>
      <c r="BF439" s="217">
        <f>IF(N439="snížená",J439,0)</f>
        <v>0</v>
      </c>
      <c r="BG439" s="217">
        <f>IF(N439="zákl. přenesená",J439,0)</f>
        <v>0</v>
      </c>
      <c r="BH439" s="217">
        <f>IF(N439="sníž. přenesená",J439,0)</f>
        <v>0</v>
      </c>
      <c r="BI439" s="217">
        <f>IF(N439="nulová",J439,0)</f>
        <v>0</v>
      </c>
      <c r="BJ439" s="18" t="s">
        <v>79</v>
      </c>
      <c r="BK439" s="217">
        <f>ROUND(I439*H439,2)</f>
        <v>0</v>
      </c>
      <c r="BL439" s="18" t="s">
        <v>154</v>
      </c>
      <c r="BM439" s="216" t="s">
        <v>601</v>
      </c>
    </row>
    <row r="440" spans="1:47" s="2" customFormat="1" ht="12">
      <c r="A440" s="39"/>
      <c r="B440" s="40"/>
      <c r="C440" s="41"/>
      <c r="D440" s="218" t="s">
        <v>155</v>
      </c>
      <c r="E440" s="41"/>
      <c r="F440" s="219" t="s">
        <v>602</v>
      </c>
      <c r="G440" s="41"/>
      <c r="H440" s="41"/>
      <c r="I440" s="220"/>
      <c r="J440" s="41"/>
      <c r="K440" s="41"/>
      <c r="L440" s="45"/>
      <c r="M440" s="221"/>
      <c r="N440" s="222"/>
      <c r="O440" s="85"/>
      <c r="P440" s="85"/>
      <c r="Q440" s="85"/>
      <c r="R440" s="85"/>
      <c r="S440" s="85"/>
      <c r="T440" s="86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8" t="s">
        <v>155</v>
      </c>
      <c r="AU440" s="18" t="s">
        <v>81</v>
      </c>
    </row>
    <row r="441" spans="1:51" s="13" customFormat="1" ht="12">
      <c r="A441" s="13"/>
      <c r="B441" s="223"/>
      <c r="C441" s="224"/>
      <c r="D441" s="225" t="s">
        <v>157</v>
      </c>
      <c r="E441" s="226" t="s">
        <v>19</v>
      </c>
      <c r="F441" s="227" t="s">
        <v>603</v>
      </c>
      <c r="G441" s="224"/>
      <c r="H441" s="228">
        <v>1.74</v>
      </c>
      <c r="I441" s="229"/>
      <c r="J441" s="224"/>
      <c r="K441" s="224"/>
      <c r="L441" s="230"/>
      <c r="M441" s="231"/>
      <c r="N441" s="232"/>
      <c r="O441" s="232"/>
      <c r="P441" s="232"/>
      <c r="Q441" s="232"/>
      <c r="R441" s="232"/>
      <c r="S441" s="232"/>
      <c r="T441" s="23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4" t="s">
        <v>157</v>
      </c>
      <c r="AU441" s="234" t="s">
        <v>81</v>
      </c>
      <c r="AV441" s="13" t="s">
        <v>81</v>
      </c>
      <c r="AW441" s="13" t="s">
        <v>33</v>
      </c>
      <c r="AX441" s="13" t="s">
        <v>71</v>
      </c>
      <c r="AY441" s="234" t="s">
        <v>147</v>
      </c>
    </row>
    <row r="442" spans="1:51" s="13" customFormat="1" ht="12">
      <c r="A442" s="13"/>
      <c r="B442" s="223"/>
      <c r="C442" s="224"/>
      <c r="D442" s="225" t="s">
        <v>157</v>
      </c>
      <c r="E442" s="226" t="s">
        <v>19</v>
      </c>
      <c r="F442" s="227" t="s">
        <v>604</v>
      </c>
      <c r="G442" s="224"/>
      <c r="H442" s="228">
        <v>31.35</v>
      </c>
      <c r="I442" s="229"/>
      <c r="J442" s="224"/>
      <c r="K442" s="224"/>
      <c r="L442" s="230"/>
      <c r="M442" s="231"/>
      <c r="N442" s="232"/>
      <c r="O442" s="232"/>
      <c r="P442" s="232"/>
      <c r="Q442" s="232"/>
      <c r="R442" s="232"/>
      <c r="S442" s="232"/>
      <c r="T442" s="23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4" t="s">
        <v>157</v>
      </c>
      <c r="AU442" s="234" t="s">
        <v>81</v>
      </c>
      <c r="AV442" s="13" t="s">
        <v>81</v>
      </c>
      <c r="AW442" s="13" t="s">
        <v>33</v>
      </c>
      <c r="AX442" s="13" t="s">
        <v>71</v>
      </c>
      <c r="AY442" s="234" t="s">
        <v>147</v>
      </c>
    </row>
    <row r="443" spans="1:51" s="14" customFormat="1" ht="12">
      <c r="A443" s="14"/>
      <c r="B443" s="235"/>
      <c r="C443" s="236"/>
      <c r="D443" s="225" t="s">
        <v>157</v>
      </c>
      <c r="E443" s="237" t="s">
        <v>19</v>
      </c>
      <c r="F443" s="238" t="s">
        <v>159</v>
      </c>
      <c r="G443" s="236"/>
      <c r="H443" s="239">
        <v>33.09</v>
      </c>
      <c r="I443" s="240"/>
      <c r="J443" s="236"/>
      <c r="K443" s="236"/>
      <c r="L443" s="241"/>
      <c r="M443" s="242"/>
      <c r="N443" s="243"/>
      <c r="O443" s="243"/>
      <c r="P443" s="243"/>
      <c r="Q443" s="243"/>
      <c r="R443" s="243"/>
      <c r="S443" s="243"/>
      <c r="T443" s="24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5" t="s">
        <v>157</v>
      </c>
      <c r="AU443" s="245" t="s">
        <v>81</v>
      </c>
      <c r="AV443" s="14" t="s">
        <v>154</v>
      </c>
      <c r="AW443" s="14" t="s">
        <v>33</v>
      </c>
      <c r="AX443" s="14" t="s">
        <v>79</v>
      </c>
      <c r="AY443" s="245" t="s">
        <v>147</v>
      </c>
    </row>
    <row r="444" spans="1:65" s="2" customFormat="1" ht="16.5" customHeight="1">
      <c r="A444" s="39"/>
      <c r="B444" s="40"/>
      <c r="C444" s="246" t="s">
        <v>605</v>
      </c>
      <c r="D444" s="246" t="s">
        <v>350</v>
      </c>
      <c r="E444" s="247" t="s">
        <v>606</v>
      </c>
      <c r="F444" s="248" t="s">
        <v>607</v>
      </c>
      <c r="G444" s="249" t="s">
        <v>152</v>
      </c>
      <c r="H444" s="250">
        <v>34.745</v>
      </c>
      <c r="I444" s="251"/>
      <c r="J444" s="252">
        <f>ROUND(I444*H444,2)</f>
        <v>0</v>
      </c>
      <c r="K444" s="248" t="s">
        <v>153</v>
      </c>
      <c r="L444" s="253"/>
      <c r="M444" s="254" t="s">
        <v>19</v>
      </c>
      <c r="N444" s="255" t="s">
        <v>42</v>
      </c>
      <c r="O444" s="85"/>
      <c r="P444" s="214">
        <f>O444*H444</f>
        <v>0</v>
      </c>
      <c r="Q444" s="214">
        <v>0.00092</v>
      </c>
      <c r="R444" s="214">
        <f>Q444*H444</f>
        <v>0.0319654</v>
      </c>
      <c r="S444" s="214">
        <v>0</v>
      </c>
      <c r="T444" s="215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16" t="s">
        <v>174</v>
      </c>
      <c r="AT444" s="216" t="s">
        <v>350</v>
      </c>
      <c r="AU444" s="216" t="s">
        <v>81</v>
      </c>
      <c r="AY444" s="18" t="s">
        <v>147</v>
      </c>
      <c r="BE444" s="217">
        <f>IF(N444="základní",J444,0)</f>
        <v>0</v>
      </c>
      <c r="BF444" s="217">
        <f>IF(N444="snížená",J444,0)</f>
        <v>0</v>
      </c>
      <c r="BG444" s="217">
        <f>IF(N444="zákl. přenesená",J444,0)</f>
        <v>0</v>
      </c>
      <c r="BH444" s="217">
        <f>IF(N444="sníž. přenesená",J444,0)</f>
        <v>0</v>
      </c>
      <c r="BI444" s="217">
        <f>IF(N444="nulová",J444,0)</f>
        <v>0</v>
      </c>
      <c r="BJ444" s="18" t="s">
        <v>79</v>
      </c>
      <c r="BK444" s="217">
        <f>ROUND(I444*H444,2)</f>
        <v>0</v>
      </c>
      <c r="BL444" s="18" t="s">
        <v>154</v>
      </c>
      <c r="BM444" s="216" t="s">
        <v>608</v>
      </c>
    </row>
    <row r="445" spans="1:51" s="13" customFormat="1" ht="12">
      <c r="A445" s="13"/>
      <c r="B445" s="223"/>
      <c r="C445" s="224"/>
      <c r="D445" s="225" t="s">
        <v>157</v>
      </c>
      <c r="E445" s="226" t="s">
        <v>19</v>
      </c>
      <c r="F445" s="227" t="s">
        <v>609</v>
      </c>
      <c r="G445" s="224"/>
      <c r="H445" s="228">
        <v>34.745</v>
      </c>
      <c r="I445" s="229"/>
      <c r="J445" s="224"/>
      <c r="K445" s="224"/>
      <c r="L445" s="230"/>
      <c r="M445" s="231"/>
      <c r="N445" s="232"/>
      <c r="O445" s="232"/>
      <c r="P445" s="232"/>
      <c r="Q445" s="232"/>
      <c r="R445" s="232"/>
      <c r="S445" s="232"/>
      <c r="T445" s="23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4" t="s">
        <v>157</v>
      </c>
      <c r="AU445" s="234" t="s">
        <v>81</v>
      </c>
      <c r="AV445" s="13" t="s">
        <v>81</v>
      </c>
      <c r="AW445" s="13" t="s">
        <v>33</v>
      </c>
      <c r="AX445" s="13" t="s">
        <v>71</v>
      </c>
      <c r="AY445" s="234" t="s">
        <v>147</v>
      </c>
    </row>
    <row r="446" spans="1:51" s="14" customFormat="1" ht="12">
      <c r="A446" s="14"/>
      <c r="B446" s="235"/>
      <c r="C446" s="236"/>
      <c r="D446" s="225" t="s">
        <v>157</v>
      </c>
      <c r="E446" s="237" t="s">
        <v>19</v>
      </c>
      <c r="F446" s="238" t="s">
        <v>159</v>
      </c>
      <c r="G446" s="236"/>
      <c r="H446" s="239">
        <v>34.745</v>
      </c>
      <c r="I446" s="240"/>
      <c r="J446" s="236"/>
      <c r="K446" s="236"/>
      <c r="L446" s="241"/>
      <c r="M446" s="242"/>
      <c r="N446" s="243"/>
      <c r="O446" s="243"/>
      <c r="P446" s="243"/>
      <c r="Q446" s="243"/>
      <c r="R446" s="243"/>
      <c r="S446" s="243"/>
      <c r="T446" s="24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45" t="s">
        <v>157</v>
      </c>
      <c r="AU446" s="245" t="s">
        <v>81</v>
      </c>
      <c r="AV446" s="14" t="s">
        <v>154</v>
      </c>
      <c r="AW446" s="14" t="s">
        <v>33</v>
      </c>
      <c r="AX446" s="14" t="s">
        <v>79</v>
      </c>
      <c r="AY446" s="245" t="s">
        <v>147</v>
      </c>
    </row>
    <row r="447" spans="1:65" s="2" customFormat="1" ht="37.8" customHeight="1">
      <c r="A447" s="39"/>
      <c r="B447" s="40"/>
      <c r="C447" s="205" t="s">
        <v>386</v>
      </c>
      <c r="D447" s="205" t="s">
        <v>149</v>
      </c>
      <c r="E447" s="206" t="s">
        <v>610</v>
      </c>
      <c r="F447" s="207" t="s">
        <v>611</v>
      </c>
      <c r="G447" s="208" t="s">
        <v>152</v>
      </c>
      <c r="H447" s="209">
        <v>11.034</v>
      </c>
      <c r="I447" s="210"/>
      <c r="J447" s="211">
        <f>ROUND(I447*H447,2)</f>
        <v>0</v>
      </c>
      <c r="K447" s="207" t="s">
        <v>153</v>
      </c>
      <c r="L447" s="45"/>
      <c r="M447" s="212" t="s">
        <v>19</v>
      </c>
      <c r="N447" s="213" t="s">
        <v>42</v>
      </c>
      <c r="O447" s="85"/>
      <c r="P447" s="214">
        <f>O447*H447</f>
        <v>0</v>
      </c>
      <c r="Q447" s="214">
        <v>0.00851616</v>
      </c>
      <c r="R447" s="214">
        <f>Q447*H447</f>
        <v>0.09396730944000001</v>
      </c>
      <c r="S447" s="214">
        <v>0</v>
      </c>
      <c r="T447" s="215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16" t="s">
        <v>154</v>
      </c>
      <c r="AT447" s="216" t="s">
        <v>149</v>
      </c>
      <c r="AU447" s="216" t="s">
        <v>81</v>
      </c>
      <c r="AY447" s="18" t="s">
        <v>147</v>
      </c>
      <c r="BE447" s="217">
        <f>IF(N447="základní",J447,0)</f>
        <v>0</v>
      </c>
      <c r="BF447" s="217">
        <f>IF(N447="snížená",J447,0)</f>
        <v>0</v>
      </c>
      <c r="BG447" s="217">
        <f>IF(N447="zákl. přenesená",J447,0)</f>
        <v>0</v>
      </c>
      <c r="BH447" s="217">
        <f>IF(N447="sníž. přenesená",J447,0)</f>
        <v>0</v>
      </c>
      <c r="BI447" s="217">
        <f>IF(N447="nulová",J447,0)</f>
        <v>0</v>
      </c>
      <c r="BJ447" s="18" t="s">
        <v>79</v>
      </c>
      <c r="BK447" s="217">
        <f>ROUND(I447*H447,2)</f>
        <v>0</v>
      </c>
      <c r="BL447" s="18" t="s">
        <v>154</v>
      </c>
      <c r="BM447" s="216" t="s">
        <v>612</v>
      </c>
    </row>
    <row r="448" spans="1:47" s="2" customFormat="1" ht="12">
      <c r="A448" s="39"/>
      <c r="B448" s="40"/>
      <c r="C448" s="41"/>
      <c r="D448" s="218" t="s">
        <v>155</v>
      </c>
      <c r="E448" s="41"/>
      <c r="F448" s="219" t="s">
        <v>613</v>
      </c>
      <c r="G448" s="41"/>
      <c r="H448" s="41"/>
      <c r="I448" s="220"/>
      <c r="J448" s="41"/>
      <c r="K448" s="41"/>
      <c r="L448" s="45"/>
      <c r="M448" s="221"/>
      <c r="N448" s="222"/>
      <c r="O448" s="85"/>
      <c r="P448" s="85"/>
      <c r="Q448" s="85"/>
      <c r="R448" s="85"/>
      <c r="S448" s="85"/>
      <c r="T448" s="86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T448" s="18" t="s">
        <v>155</v>
      </c>
      <c r="AU448" s="18" t="s">
        <v>81</v>
      </c>
    </row>
    <row r="449" spans="1:51" s="13" customFormat="1" ht="12">
      <c r="A449" s="13"/>
      <c r="B449" s="223"/>
      <c r="C449" s="224"/>
      <c r="D449" s="225" t="s">
        <v>157</v>
      </c>
      <c r="E449" s="226" t="s">
        <v>19</v>
      </c>
      <c r="F449" s="227" t="s">
        <v>614</v>
      </c>
      <c r="G449" s="224"/>
      <c r="H449" s="228">
        <v>11.034</v>
      </c>
      <c r="I449" s="229"/>
      <c r="J449" s="224"/>
      <c r="K449" s="224"/>
      <c r="L449" s="230"/>
      <c r="M449" s="231"/>
      <c r="N449" s="232"/>
      <c r="O449" s="232"/>
      <c r="P449" s="232"/>
      <c r="Q449" s="232"/>
      <c r="R449" s="232"/>
      <c r="S449" s="232"/>
      <c r="T449" s="23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4" t="s">
        <v>157</v>
      </c>
      <c r="AU449" s="234" t="s">
        <v>81</v>
      </c>
      <c r="AV449" s="13" t="s">
        <v>81</v>
      </c>
      <c r="AW449" s="13" t="s">
        <v>33</v>
      </c>
      <c r="AX449" s="13" t="s">
        <v>71</v>
      </c>
      <c r="AY449" s="234" t="s">
        <v>147</v>
      </c>
    </row>
    <row r="450" spans="1:51" s="14" customFormat="1" ht="12">
      <c r="A450" s="14"/>
      <c r="B450" s="235"/>
      <c r="C450" s="236"/>
      <c r="D450" s="225" t="s">
        <v>157</v>
      </c>
      <c r="E450" s="237" t="s">
        <v>19</v>
      </c>
      <c r="F450" s="238" t="s">
        <v>159</v>
      </c>
      <c r="G450" s="236"/>
      <c r="H450" s="239">
        <v>11.034</v>
      </c>
      <c r="I450" s="240"/>
      <c r="J450" s="236"/>
      <c r="K450" s="236"/>
      <c r="L450" s="241"/>
      <c r="M450" s="242"/>
      <c r="N450" s="243"/>
      <c r="O450" s="243"/>
      <c r="P450" s="243"/>
      <c r="Q450" s="243"/>
      <c r="R450" s="243"/>
      <c r="S450" s="243"/>
      <c r="T450" s="24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45" t="s">
        <v>157</v>
      </c>
      <c r="AU450" s="245" t="s">
        <v>81</v>
      </c>
      <c r="AV450" s="14" t="s">
        <v>154</v>
      </c>
      <c r="AW450" s="14" t="s">
        <v>33</v>
      </c>
      <c r="AX450" s="14" t="s">
        <v>79</v>
      </c>
      <c r="AY450" s="245" t="s">
        <v>147</v>
      </c>
    </row>
    <row r="451" spans="1:65" s="2" customFormat="1" ht="16.5" customHeight="1">
      <c r="A451" s="39"/>
      <c r="B451" s="40"/>
      <c r="C451" s="246" t="s">
        <v>615</v>
      </c>
      <c r="D451" s="246" t="s">
        <v>350</v>
      </c>
      <c r="E451" s="247" t="s">
        <v>585</v>
      </c>
      <c r="F451" s="248" t="s">
        <v>586</v>
      </c>
      <c r="G451" s="249" t="s">
        <v>152</v>
      </c>
      <c r="H451" s="250">
        <v>11.586</v>
      </c>
      <c r="I451" s="251"/>
      <c r="J451" s="252">
        <f>ROUND(I451*H451,2)</f>
        <v>0</v>
      </c>
      <c r="K451" s="248" t="s">
        <v>153</v>
      </c>
      <c r="L451" s="253"/>
      <c r="M451" s="254" t="s">
        <v>19</v>
      </c>
      <c r="N451" s="255" t="s">
        <v>42</v>
      </c>
      <c r="O451" s="85"/>
      <c r="P451" s="214">
        <f>O451*H451</f>
        <v>0</v>
      </c>
      <c r="Q451" s="214">
        <v>0.0023</v>
      </c>
      <c r="R451" s="214">
        <f>Q451*H451</f>
        <v>0.0266478</v>
      </c>
      <c r="S451" s="214">
        <v>0</v>
      </c>
      <c r="T451" s="215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16" t="s">
        <v>174</v>
      </c>
      <c r="AT451" s="216" t="s">
        <v>350</v>
      </c>
      <c r="AU451" s="216" t="s">
        <v>81</v>
      </c>
      <c r="AY451" s="18" t="s">
        <v>147</v>
      </c>
      <c r="BE451" s="217">
        <f>IF(N451="základní",J451,0)</f>
        <v>0</v>
      </c>
      <c r="BF451" s="217">
        <f>IF(N451="snížená",J451,0)</f>
        <v>0</v>
      </c>
      <c r="BG451" s="217">
        <f>IF(N451="zákl. přenesená",J451,0)</f>
        <v>0</v>
      </c>
      <c r="BH451" s="217">
        <f>IF(N451="sníž. přenesená",J451,0)</f>
        <v>0</v>
      </c>
      <c r="BI451" s="217">
        <f>IF(N451="nulová",J451,0)</f>
        <v>0</v>
      </c>
      <c r="BJ451" s="18" t="s">
        <v>79</v>
      </c>
      <c r="BK451" s="217">
        <f>ROUND(I451*H451,2)</f>
        <v>0</v>
      </c>
      <c r="BL451" s="18" t="s">
        <v>154</v>
      </c>
      <c r="BM451" s="216" t="s">
        <v>616</v>
      </c>
    </row>
    <row r="452" spans="1:51" s="13" customFormat="1" ht="12">
      <c r="A452" s="13"/>
      <c r="B452" s="223"/>
      <c r="C452" s="224"/>
      <c r="D452" s="225" t="s">
        <v>157</v>
      </c>
      <c r="E452" s="226" t="s">
        <v>19</v>
      </c>
      <c r="F452" s="227" t="s">
        <v>617</v>
      </c>
      <c r="G452" s="224"/>
      <c r="H452" s="228">
        <v>11.586</v>
      </c>
      <c r="I452" s="229"/>
      <c r="J452" s="224"/>
      <c r="K452" s="224"/>
      <c r="L452" s="230"/>
      <c r="M452" s="231"/>
      <c r="N452" s="232"/>
      <c r="O452" s="232"/>
      <c r="P452" s="232"/>
      <c r="Q452" s="232"/>
      <c r="R452" s="232"/>
      <c r="S452" s="232"/>
      <c r="T452" s="23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4" t="s">
        <v>157</v>
      </c>
      <c r="AU452" s="234" t="s">
        <v>81</v>
      </c>
      <c r="AV452" s="13" t="s">
        <v>81</v>
      </c>
      <c r="AW452" s="13" t="s">
        <v>33</v>
      </c>
      <c r="AX452" s="13" t="s">
        <v>71</v>
      </c>
      <c r="AY452" s="234" t="s">
        <v>147</v>
      </c>
    </row>
    <row r="453" spans="1:51" s="14" customFormat="1" ht="12">
      <c r="A453" s="14"/>
      <c r="B453" s="235"/>
      <c r="C453" s="236"/>
      <c r="D453" s="225" t="s">
        <v>157</v>
      </c>
      <c r="E453" s="237" t="s">
        <v>19</v>
      </c>
      <c r="F453" s="238" t="s">
        <v>159</v>
      </c>
      <c r="G453" s="236"/>
      <c r="H453" s="239">
        <v>11.586</v>
      </c>
      <c r="I453" s="240"/>
      <c r="J453" s="236"/>
      <c r="K453" s="236"/>
      <c r="L453" s="241"/>
      <c r="M453" s="242"/>
      <c r="N453" s="243"/>
      <c r="O453" s="243"/>
      <c r="P453" s="243"/>
      <c r="Q453" s="243"/>
      <c r="R453" s="243"/>
      <c r="S453" s="243"/>
      <c r="T453" s="24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45" t="s">
        <v>157</v>
      </c>
      <c r="AU453" s="245" t="s">
        <v>81</v>
      </c>
      <c r="AV453" s="14" t="s">
        <v>154</v>
      </c>
      <c r="AW453" s="14" t="s">
        <v>33</v>
      </c>
      <c r="AX453" s="14" t="s">
        <v>79</v>
      </c>
      <c r="AY453" s="245" t="s">
        <v>147</v>
      </c>
    </row>
    <row r="454" spans="1:65" s="2" customFormat="1" ht="37.8" customHeight="1">
      <c r="A454" s="39"/>
      <c r="B454" s="40"/>
      <c r="C454" s="205" t="s">
        <v>394</v>
      </c>
      <c r="D454" s="205" t="s">
        <v>149</v>
      </c>
      <c r="E454" s="206" t="s">
        <v>618</v>
      </c>
      <c r="F454" s="207" t="s">
        <v>619</v>
      </c>
      <c r="G454" s="208" t="s">
        <v>152</v>
      </c>
      <c r="H454" s="209">
        <v>131.974</v>
      </c>
      <c r="I454" s="210"/>
      <c r="J454" s="211">
        <f>ROUND(I454*H454,2)</f>
        <v>0</v>
      </c>
      <c r="K454" s="207" t="s">
        <v>153</v>
      </c>
      <c r="L454" s="45"/>
      <c r="M454" s="212" t="s">
        <v>19</v>
      </c>
      <c r="N454" s="213" t="s">
        <v>42</v>
      </c>
      <c r="O454" s="85"/>
      <c r="P454" s="214">
        <f>O454*H454</f>
        <v>0</v>
      </c>
      <c r="Q454" s="214">
        <v>0.00859616</v>
      </c>
      <c r="R454" s="214">
        <f>Q454*H454</f>
        <v>1.13446961984</v>
      </c>
      <c r="S454" s="214">
        <v>0</v>
      </c>
      <c r="T454" s="215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16" t="s">
        <v>154</v>
      </c>
      <c r="AT454" s="216" t="s">
        <v>149</v>
      </c>
      <c r="AU454" s="216" t="s">
        <v>81</v>
      </c>
      <c r="AY454" s="18" t="s">
        <v>147</v>
      </c>
      <c r="BE454" s="217">
        <f>IF(N454="základní",J454,0)</f>
        <v>0</v>
      </c>
      <c r="BF454" s="217">
        <f>IF(N454="snížená",J454,0)</f>
        <v>0</v>
      </c>
      <c r="BG454" s="217">
        <f>IF(N454="zákl. přenesená",J454,0)</f>
        <v>0</v>
      </c>
      <c r="BH454" s="217">
        <f>IF(N454="sníž. přenesená",J454,0)</f>
        <v>0</v>
      </c>
      <c r="BI454" s="217">
        <f>IF(N454="nulová",J454,0)</f>
        <v>0</v>
      </c>
      <c r="BJ454" s="18" t="s">
        <v>79</v>
      </c>
      <c r="BK454" s="217">
        <f>ROUND(I454*H454,2)</f>
        <v>0</v>
      </c>
      <c r="BL454" s="18" t="s">
        <v>154</v>
      </c>
      <c r="BM454" s="216" t="s">
        <v>620</v>
      </c>
    </row>
    <row r="455" spans="1:47" s="2" customFormat="1" ht="12">
      <c r="A455" s="39"/>
      <c r="B455" s="40"/>
      <c r="C455" s="41"/>
      <c r="D455" s="218" t="s">
        <v>155</v>
      </c>
      <c r="E455" s="41"/>
      <c r="F455" s="219" t="s">
        <v>621</v>
      </c>
      <c r="G455" s="41"/>
      <c r="H455" s="41"/>
      <c r="I455" s="220"/>
      <c r="J455" s="41"/>
      <c r="K455" s="41"/>
      <c r="L455" s="45"/>
      <c r="M455" s="221"/>
      <c r="N455" s="222"/>
      <c r="O455" s="85"/>
      <c r="P455" s="85"/>
      <c r="Q455" s="85"/>
      <c r="R455" s="85"/>
      <c r="S455" s="85"/>
      <c r="T455" s="86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T455" s="18" t="s">
        <v>155</v>
      </c>
      <c r="AU455" s="18" t="s">
        <v>81</v>
      </c>
    </row>
    <row r="456" spans="1:65" s="2" customFormat="1" ht="16.5" customHeight="1">
      <c r="A456" s="39"/>
      <c r="B456" s="40"/>
      <c r="C456" s="246" t="s">
        <v>622</v>
      </c>
      <c r="D456" s="246" t="s">
        <v>350</v>
      </c>
      <c r="E456" s="247" t="s">
        <v>623</v>
      </c>
      <c r="F456" s="248" t="s">
        <v>624</v>
      </c>
      <c r="G456" s="249" t="s">
        <v>152</v>
      </c>
      <c r="H456" s="250">
        <v>132.273</v>
      </c>
      <c r="I456" s="251"/>
      <c r="J456" s="252">
        <f>ROUND(I456*H456,2)</f>
        <v>0</v>
      </c>
      <c r="K456" s="248" t="s">
        <v>153</v>
      </c>
      <c r="L456" s="253"/>
      <c r="M456" s="254" t="s">
        <v>19</v>
      </c>
      <c r="N456" s="255" t="s">
        <v>42</v>
      </c>
      <c r="O456" s="85"/>
      <c r="P456" s="214">
        <f>O456*H456</f>
        <v>0</v>
      </c>
      <c r="Q456" s="214">
        <v>0.00322</v>
      </c>
      <c r="R456" s="214">
        <f>Q456*H456</f>
        <v>0.42591906</v>
      </c>
      <c r="S456" s="214">
        <v>0</v>
      </c>
      <c r="T456" s="215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16" t="s">
        <v>174</v>
      </c>
      <c r="AT456" s="216" t="s">
        <v>350</v>
      </c>
      <c r="AU456" s="216" t="s">
        <v>81</v>
      </c>
      <c r="AY456" s="18" t="s">
        <v>147</v>
      </c>
      <c r="BE456" s="217">
        <f>IF(N456="základní",J456,0)</f>
        <v>0</v>
      </c>
      <c r="BF456" s="217">
        <f>IF(N456="snížená",J456,0)</f>
        <v>0</v>
      </c>
      <c r="BG456" s="217">
        <f>IF(N456="zákl. přenesená",J456,0)</f>
        <v>0</v>
      </c>
      <c r="BH456" s="217">
        <f>IF(N456="sníž. přenesená",J456,0)</f>
        <v>0</v>
      </c>
      <c r="BI456" s="217">
        <f>IF(N456="nulová",J456,0)</f>
        <v>0</v>
      </c>
      <c r="BJ456" s="18" t="s">
        <v>79</v>
      </c>
      <c r="BK456" s="217">
        <f>ROUND(I456*H456,2)</f>
        <v>0</v>
      </c>
      <c r="BL456" s="18" t="s">
        <v>154</v>
      </c>
      <c r="BM456" s="216" t="s">
        <v>625</v>
      </c>
    </row>
    <row r="457" spans="1:51" s="15" customFormat="1" ht="12">
      <c r="A457" s="15"/>
      <c r="B457" s="256"/>
      <c r="C457" s="257"/>
      <c r="D457" s="225" t="s">
        <v>157</v>
      </c>
      <c r="E457" s="258" t="s">
        <v>19</v>
      </c>
      <c r="F457" s="259" t="s">
        <v>626</v>
      </c>
      <c r="G457" s="257"/>
      <c r="H457" s="258" t="s">
        <v>19</v>
      </c>
      <c r="I457" s="260"/>
      <c r="J457" s="257"/>
      <c r="K457" s="257"/>
      <c r="L457" s="261"/>
      <c r="M457" s="262"/>
      <c r="N457" s="263"/>
      <c r="O457" s="263"/>
      <c r="P457" s="263"/>
      <c r="Q457" s="263"/>
      <c r="R457" s="263"/>
      <c r="S457" s="263"/>
      <c r="T457" s="264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T457" s="265" t="s">
        <v>157</v>
      </c>
      <c r="AU457" s="265" t="s">
        <v>81</v>
      </c>
      <c r="AV457" s="15" t="s">
        <v>79</v>
      </c>
      <c r="AW457" s="15" t="s">
        <v>33</v>
      </c>
      <c r="AX457" s="15" t="s">
        <v>71</v>
      </c>
      <c r="AY457" s="265" t="s">
        <v>147</v>
      </c>
    </row>
    <row r="458" spans="1:51" s="15" customFormat="1" ht="12">
      <c r="A458" s="15"/>
      <c r="B458" s="256"/>
      <c r="C458" s="257"/>
      <c r="D458" s="225" t="s">
        <v>157</v>
      </c>
      <c r="E458" s="258" t="s">
        <v>19</v>
      </c>
      <c r="F458" s="259" t="s">
        <v>627</v>
      </c>
      <c r="G458" s="257"/>
      <c r="H458" s="258" t="s">
        <v>19</v>
      </c>
      <c r="I458" s="260"/>
      <c r="J458" s="257"/>
      <c r="K458" s="257"/>
      <c r="L458" s="261"/>
      <c r="M458" s="262"/>
      <c r="N458" s="263"/>
      <c r="O458" s="263"/>
      <c r="P458" s="263"/>
      <c r="Q458" s="263"/>
      <c r="R458" s="263"/>
      <c r="S458" s="263"/>
      <c r="T458" s="264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265" t="s">
        <v>157</v>
      </c>
      <c r="AU458" s="265" t="s">
        <v>81</v>
      </c>
      <c r="AV458" s="15" t="s">
        <v>79</v>
      </c>
      <c r="AW458" s="15" t="s">
        <v>33</v>
      </c>
      <c r="AX458" s="15" t="s">
        <v>71</v>
      </c>
      <c r="AY458" s="265" t="s">
        <v>147</v>
      </c>
    </row>
    <row r="459" spans="1:51" s="14" customFormat="1" ht="12">
      <c r="A459" s="14"/>
      <c r="B459" s="235"/>
      <c r="C459" s="236"/>
      <c r="D459" s="225" t="s">
        <v>157</v>
      </c>
      <c r="E459" s="237" t="s">
        <v>19</v>
      </c>
      <c r="F459" s="238" t="s">
        <v>159</v>
      </c>
      <c r="G459" s="236"/>
      <c r="H459" s="239">
        <v>0</v>
      </c>
      <c r="I459" s="240"/>
      <c r="J459" s="236"/>
      <c r="K459" s="236"/>
      <c r="L459" s="241"/>
      <c r="M459" s="242"/>
      <c r="N459" s="243"/>
      <c r="O459" s="243"/>
      <c r="P459" s="243"/>
      <c r="Q459" s="243"/>
      <c r="R459" s="243"/>
      <c r="S459" s="243"/>
      <c r="T459" s="24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5" t="s">
        <v>157</v>
      </c>
      <c r="AU459" s="245" t="s">
        <v>81</v>
      </c>
      <c r="AV459" s="14" t="s">
        <v>154</v>
      </c>
      <c r="AW459" s="14" t="s">
        <v>33</v>
      </c>
      <c r="AX459" s="14" t="s">
        <v>71</v>
      </c>
      <c r="AY459" s="245" t="s">
        <v>147</v>
      </c>
    </row>
    <row r="460" spans="1:51" s="13" customFormat="1" ht="12">
      <c r="A460" s="13"/>
      <c r="B460" s="223"/>
      <c r="C460" s="224"/>
      <c r="D460" s="225" t="s">
        <v>157</v>
      </c>
      <c r="E460" s="226" t="s">
        <v>19</v>
      </c>
      <c r="F460" s="227" t="s">
        <v>628</v>
      </c>
      <c r="G460" s="224"/>
      <c r="H460" s="228">
        <v>132.273</v>
      </c>
      <c r="I460" s="229"/>
      <c r="J460" s="224"/>
      <c r="K460" s="224"/>
      <c r="L460" s="230"/>
      <c r="M460" s="231"/>
      <c r="N460" s="232"/>
      <c r="O460" s="232"/>
      <c r="P460" s="232"/>
      <c r="Q460" s="232"/>
      <c r="R460" s="232"/>
      <c r="S460" s="232"/>
      <c r="T460" s="23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4" t="s">
        <v>157</v>
      </c>
      <c r="AU460" s="234" t="s">
        <v>81</v>
      </c>
      <c r="AV460" s="13" t="s">
        <v>81</v>
      </c>
      <c r="AW460" s="13" t="s">
        <v>33</v>
      </c>
      <c r="AX460" s="13" t="s">
        <v>71</v>
      </c>
      <c r="AY460" s="234" t="s">
        <v>147</v>
      </c>
    </row>
    <row r="461" spans="1:51" s="14" customFormat="1" ht="12">
      <c r="A461" s="14"/>
      <c r="B461" s="235"/>
      <c r="C461" s="236"/>
      <c r="D461" s="225" t="s">
        <v>157</v>
      </c>
      <c r="E461" s="237" t="s">
        <v>19</v>
      </c>
      <c r="F461" s="238" t="s">
        <v>159</v>
      </c>
      <c r="G461" s="236"/>
      <c r="H461" s="239">
        <v>132.273</v>
      </c>
      <c r="I461" s="240"/>
      <c r="J461" s="236"/>
      <c r="K461" s="236"/>
      <c r="L461" s="241"/>
      <c r="M461" s="242"/>
      <c r="N461" s="243"/>
      <c r="O461" s="243"/>
      <c r="P461" s="243"/>
      <c r="Q461" s="243"/>
      <c r="R461" s="243"/>
      <c r="S461" s="243"/>
      <c r="T461" s="24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45" t="s">
        <v>157</v>
      </c>
      <c r="AU461" s="245" t="s">
        <v>81</v>
      </c>
      <c r="AV461" s="14" t="s">
        <v>154</v>
      </c>
      <c r="AW461" s="14" t="s">
        <v>33</v>
      </c>
      <c r="AX461" s="14" t="s">
        <v>79</v>
      </c>
      <c r="AY461" s="245" t="s">
        <v>147</v>
      </c>
    </row>
    <row r="462" spans="1:65" s="2" customFormat="1" ht="24.15" customHeight="1">
      <c r="A462" s="39"/>
      <c r="B462" s="40"/>
      <c r="C462" s="205" t="s">
        <v>399</v>
      </c>
      <c r="D462" s="205" t="s">
        <v>149</v>
      </c>
      <c r="E462" s="206" t="s">
        <v>629</v>
      </c>
      <c r="F462" s="207" t="s">
        <v>630</v>
      </c>
      <c r="G462" s="208" t="s">
        <v>441</v>
      </c>
      <c r="H462" s="209">
        <v>6.09</v>
      </c>
      <c r="I462" s="210"/>
      <c r="J462" s="211">
        <f>ROUND(I462*H462,2)</f>
        <v>0</v>
      </c>
      <c r="K462" s="207" t="s">
        <v>153</v>
      </c>
      <c r="L462" s="45"/>
      <c r="M462" s="212" t="s">
        <v>19</v>
      </c>
      <c r="N462" s="213" t="s">
        <v>42</v>
      </c>
      <c r="O462" s="85"/>
      <c r="P462" s="214">
        <f>O462*H462</f>
        <v>0</v>
      </c>
      <c r="Q462" s="214">
        <v>0.001758</v>
      </c>
      <c r="R462" s="214">
        <f>Q462*H462</f>
        <v>0.01070622</v>
      </c>
      <c r="S462" s="214">
        <v>0</v>
      </c>
      <c r="T462" s="215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16" t="s">
        <v>154</v>
      </c>
      <c r="AT462" s="216" t="s">
        <v>149</v>
      </c>
      <c r="AU462" s="216" t="s">
        <v>81</v>
      </c>
      <c r="AY462" s="18" t="s">
        <v>147</v>
      </c>
      <c r="BE462" s="217">
        <f>IF(N462="základní",J462,0)</f>
        <v>0</v>
      </c>
      <c r="BF462" s="217">
        <f>IF(N462="snížená",J462,0)</f>
        <v>0</v>
      </c>
      <c r="BG462" s="217">
        <f>IF(N462="zákl. přenesená",J462,0)</f>
        <v>0</v>
      </c>
      <c r="BH462" s="217">
        <f>IF(N462="sníž. přenesená",J462,0)</f>
        <v>0</v>
      </c>
      <c r="BI462" s="217">
        <f>IF(N462="nulová",J462,0)</f>
        <v>0</v>
      </c>
      <c r="BJ462" s="18" t="s">
        <v>79</v>
      </c>
      <c r="BK462" s="217">
        <f>ROUND(I462*H462,2)</f>
        <v>0</v>
      </c>
      <c r="BL462" s="18" t="s">
        <v>154</v>
      </c>
      <c r="BM462" s="216" t="s">
        <v>631</v>
      </c>
    </row>
    <row r="463" spans="1:47" s="2" customFormat="1" ht="12">
      <c r="A463" s="39"/>
      <c r="B463" s="40"/>
      <c r="C463" s="41"/>
      <c r="D463" s="218" t="s">
        <v>155</v>
      </c>
      <c r="E463" s="41"/>
      <c r="F463" s="219" t="s">
        <v>632</v>
      </c>
      <c r="G463" s="41"/>
      <c r="H463" s="41"/>
      <c r="I463" s="220"/>
      <c r="J463" s="41"/>
      <c r="K463" s="41"/>
      <c r="L463" s="45"/>
      <c r="M463" s="221"/>
      <c r="N463" s="222"/>
      <c r="O463" s="85"/>
      <c r="P463" s="85"/>
      <c r="Q463" s="85"/>
      <c r="R463" s="85"/>
      <c r="S463" s="85"/>
      <c r="T463" s="86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T463" s="18" t="s">
        <v>155</v>
      </c>
      <c r="AU463" s="18" t="s">
        <v>81</v>
      </c>
    </row>
    <row r="464" spans="1:51" s="13" customFormat="1" ht="12">
      <c r="A464" s="13"/>
      <c r="B464" s="223"/>
      <c r="C464" s="224"/>
      <c r="D464" s="225" t="s">
        <v>157</v>
      </c>
      <c r="E464" s="226" t="s">
        <v>19</v>
      </c>
      <c r="F464" s="227" t="s">
        <v>633</v>
      </c>
      <c r="G464" s="224"/>
      <c r="H464" s="228">
        <v>6.09</v>
      </c>
      <c r="I464" s="229"/>
      <c r="J464" s="224"/>
      <c r="K464" s="224"/>
      <c r="L464" s="230"/>
      <c r="M464" s="231"/>
      <c r="N464" s="232"/>
      <c r="O464" s="232"/>
      <c r="P464" s="232"/>
      <c r="Q464" s="232"/>
      <c r="R464" s="232"/>
      <c r="S464" s="232"/>
      <c r="T464" s="23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4" t="s">
        <v>157</v>
      </c>
      <c r="AU464" s="234" t="s">
        <v>81</v>
      </c>
      <c r="AV464" s="13" t="s">
        <v>81</v>
      </c>
      <c r="AW464" s="13" t="s">
        <v>33</v>
      </c>
      <c r="AX464" s="13" t="s">
        <v>71</v>
      </c>
      <c r="AY464" s="234" t="s">
        <v>147</v>
      </c>
    </row>
    <row r="465" spans="1:51" s="14" customFormat="1" ht="12">
      <c r="A465" s="14"/>
      <c r="B465" s="235"/>
      <c r="C465" s="236"/>
      <c r="D465" s="225" t="s">
        <v>157</v>
      </c>
      <c r="E465" s="237" t="s">
        <v>19</v>
      </c>
      <c r="F465" s="238" t="s">
        <v>159</v>
      </c>
      <c r="G465" s="236"/>
      <c r="H465" s="239">
        <v>6.09</v>
      </c>
      <c r="I465" s="240"/>
      <c r="J465" s="236"/>
      <c r="K465" s="236"/>
      <c r="L465" s="241"/>
      <c r="M465" s="242"/>
      <c r="N465" s="243"/>
      <c r="O465" s="243"/>
      <c r="P465" s="243"/>
      <c r="Q465" s="243"/>
      <c r="R465" s="243"/>
      <c r="S465" s="243"/>
      <c r="T465" s="24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5" t="s">
        <v>157</v>
      </c>
      <c r="AU465" s="245" t="s">
        <v>81</v>
      </c>
      <c r="AV465" s="14" t="s">
        <v>154</v>
      </c>
      <c r="AW465" s="14" t="s">
        <v>33</v>
      </c>
      <c r="AX465" s="14" t="s">
        <v>79</v>
      </c>
      <c r="AY465" s="245" t="s">
        <v>147</v>
      </c>
    </row>
    <row r="466" spans="1:65" s="2" customFormat="1" ht="16.5" customHeight="1">
      <c r="A466" s="39"/>
      <c r="B466" s="40"/>
      <c r="C466" s="246" t="s">
        <v>634</v>
      </c>
      <c r="D466" s="246" t="s">
        <v>350</v>
      </c>
      <c r="E466" s="247" t="s">
        <v>606</v>
      </c>
      <c r="F466" s="248" t="s">
        <v>607</v>
      </c>
      <c r="G466" s="249" t="s">
        <v>152</v>
      </c>
      <c r="H466" s="250">
        <v>0.96</v>
      </c>
      <c r="I466" s="251"/>
      <c r="J466" s="252">
        <f>ROUND(I466*H466,2)</f>
        <v>0</v>
      </c>
      <c r="K466" s="248" t="s">
        <v>153</v>
      </c>
      <c r="L466" s="253"/>
      <c r="M466" s="254" t="s">
        <v>19</v>
      </c>
      <c r="N466" s="255" t="s">
        <v>42</v>
      </c>
      <c r="O466" s="85"/>
      <c r="P466" s="214">
        <f>O466*H466</f>
        <v>0</v>
      </c>
      <c r="Q466" s="214">
        <v>0.00092</v>
      </c>
      <c r="R466" s="214">
        <f>Q466*H466</f>
        <v>0.0008832</v>
      </c>
      <c r="S466" s="214">
        <v>0</v>
      </c>
      <c r="T466" s="215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16" t="s">
        <v>174</v>
      </c>
      <c r="AT466" s="216" t="s">
        <v>350</v>
      </c>
      <c r="AU466" s="216" t="s">
        <v>81</v>
      </c>
      <c r="AY466" s="18" t="s">
        <v>147</v>
      </c>
      <c r="BE466" s="217">
        <f>IF(N466="základní",J466,0)</f>
        <v>0</v>
      </c>
      <c r="BF466" s="217">
        <f>IF(N466="snížená",J466,0)</f>
        <v>0</v>
      </c>
      <c r="BG466" s="217">
        <f>IF(N466="zákl. přenesená",J466,0)</f>
        <v>0</v>
      </c>
      <c r="BH466" s="217">
        <f>IF(N466="sníž. přenesená",J466,0)</f>
        <v>0</v>
      </c>
      <c r="BI466" s="217">
        <f>IF(N466="nulová",J466,0)</f>
        <v>0</v>
      </c>
      <c r="BJ466" s="18" t="s">
        <v>79</v>
      </c>
      <c r="BK466" s="217">
        <f>ROUND(I466*H466,2)</f>
        <v>0</v>
      </c>
      <c r="BL466" s="18" t="s">
        <v>154</v>
      </c>
      <c r="BM466" s="216" t="s">
        <v>635</v>
      </c>
    </row>
    <row r="467" spans="1:65" s="2" customFormat="1" ht="24.15" customHeight="1">
      <c r="A467" s="39"/>
      <c r="B467" s="40"/>
      <c r="C467" s="205" t="s">
        <v>405</v>
      </c>
      <c r="D467" s="205" t="s">
        <v>149</v>
      </c>
      <c r="E467" s="206" t="s">
        <v>636</v>
      </c>
      <c r="F467" s="207" t="s">
        <v>637</v>
      </c>
      <c r="G467" s="208" t="s">
        <v>441</v>
      </c>
      <c r="H467" s="209">
        <v>13.8</v>
      </c>
      <c r="I467" s="210"/>
      <c r="J467" s="211">
        <f>ROUND(I467*H467,2)</f>
        <v>0</v>
      </c>
      <c r="K467" s="207" t="s">
        <v>153</v>
      </c>
      <c r="L467" s="45"/>
      <c r="M467" s="212" t="s">
        <v>19</v>
      </c>
      <c r="N467" s="213" t="s">
        <v>42</v>
      </c>
      <c r="O467" s="85"/>
      <c r="P467" s="214">
        <f>O467*H467</f>
        <v>0</v>
      </c>
      <c r="Q467" s="214">
        <v>0.001758</v>
      </c>
      <c r="R467" s="214">
        <f>Q467*H467</f>
        <v>0.0242604</v>
      </c>
      <c r="S467" s="214">
        <v>0</v>
      </c>
      <c r="T467" s="215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16" t="s">
        <v>154</v>
      </c>
      <c r="AT467" s="216" t="s">
        <v>149</v>
      </c>
      <c r="AU467" s="216" t="s">
        <v>81</v>
      </c>
      <c r="AY467" s="18" t="s">
        <v>147</v>
      </c>
      <c r="BE467" s="217">
        <f>IF(N467="základní",J467,0)</f>
        <v>0</v>
      </c>
      <c r="BF467" s="217">
        <f>IF(N467="snížená",J467,0)</f>
        <v>0</v>
      </c>
      <c r="BG467" s="217">
        <f>IF(N467="zákl. přenesená",J467,0)</f>
        <v>0</v>
      </c>
      <c r="BH467" s="217">
        <f>IF(N467="sníž. přenesená",J467,0)</f>
        <v>0</v>
      </c>
      <c r="BI467" s="217">
        <f>IF(N467="nulová",J467,0)</f>
        <v>0</v>
      </c>
      <c r="BJ467" s="18" t="s">
        <v>79</v>
      </c>
      <c r="BK467" s="217">
        <f>ROUND(I467*H467,2)</f>
        <v>0</v>
      </c>
      <c r="BL467" s="18" t="s">
        <v>154</v>
      </c>
      <c r="BM467" s="216" t="s">
        <v>638</v>
      </c>
    </row>
    <row r="468" spans="1:47" s="2" customFormat="1" ht="12">
      <c r="A468" s="39"/>
      <c r="B468" s="40"/>
      <c r="C468" s="41"/>
      <c r="D468" s="218" t="s">
        <v>155</v>
      </c>
      <c r="E468" s="41"/>
      <c r="F468" s="219" t="s">
        <v>639</v>
      </c>
      <c r="G468" s="41"/>
      <c r="H468" s="41"/>
      <c r="I468" s="220"/>
      <c r="J468" s="41"/>
      <c r="K468" s="41"/>
      <c r="L468" s="45"/>
      <c r="M468" s="221"/>
      <c r="N468" s="222"/>
      <c r="O468" s="85"/>
      <c r="P468" s="85"/>
      <c r="Q468" s="85"/>
      <c r="R468" s="85"/>
      <c r="S468" s="85"/>
      <c r="T468" s="86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T468" s="18" t="s">
        <v>155</v>
      </c>
      <c r="AU468" s="18" t="s">
        <v>81</v>
      </c>
    </row>
    <row r="469" spans="1:51" s="13" customFormat="1" ht="12">
      <c r="A469" s="13"/>
      <c r="B469" s="223"/>
      <c r="C469" s="224"/>
      <c r="D469" s="225" t="s">
        <v>157</v>
      </c>
      <c r="E469" s="226" t="s">
        <v>19</v>
      </c>
      <c r="F469" s="227" t="s">
        <v>640</v>
      </c>
      <c r="G469" s="224"/>
      <c r="H469" s="228">
        <v>13.8</v>
      </c>
      <c r="I469" s="229"/>
      <c r="J469" s="224"/>
      <c r="K469" s="224"/>
      <c r="L469" s="230"/>
      <c r="M469" s="231"/>
      <c r="N469" s="232"/>
      <c r="O469" s="232"/>
      <c r="P469" s="232"/>
      <c r="Q469" s="232"/>
      <c r="R469" s="232"/>
      <c r="S469" s="232"/>
      <c r="T469" s="23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4" t="s">
        <v>157</v>
      </c>
      <c r="AU469" s="234" t="s">
        <v>81</v>
      </c>
      <c r="AV469" s="13" t="s">
        <v>81</v>
      </c>
      <c r="AW469" s="13" t="s">
        <v>33</v>
      </c>
      <c r="AX469" s="13" t="s">
        <v>71</v>
      </c>
      <c r="AY469" s="234" t="s">
        <v>147</v>
      </c>
    </row>
    <row r="470" spans="1:51" s="14" customFormat="1" ht="12">
      <c r="A470" s="14"/>
      <c r="B470" s="235"/>
      <c r="C470" s="236"/>
      <c r="D470" s="225" t="s">
        <v>157</v>
      </c>
      <c r="E470" s="237" t="s">
        <v>19</v>
      </c>
      <c r="F470" s="238" t="s">
        <v>159</v>
      </c>
      <c r="G470" s="236"/>
      <c r="H470" s="239">
        <v>13.8</v>
      </c>
      <c r="I470" s="240"/>
      <c r="J470" s="236"/>
      <c r="K470" s="236"/>
      <c r="L470" s="241"/>
      <c r="M470" s="242"/>
      <c r="N470" s="243"/>
      <c r="O470" s="243"/>
      <c r="P470" s="243"/>
      <c r="Q470" s="243"/>
      <c r="R470" s="243"/>
      <c r="S470" s="243"/>
      <c r="T470" s="24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45" t="s">
        <v>157</v>
      </c>
      <c r="AU470" s="245" t="s">
        <v>81</v>
      </c>
      <c r="AV470" s="14" t="s">
        <v>154</v>
      </c>
      <c r="AW470" s="14" t="s">
        <v>33</v>
      </c>
      <c r="AX470" s="14" t="s">
        <v>79</v>
      </c>
      <c r="AY470" s="245" t="s">
        <v>147</v>
      </c>
    </row>
    <row r="471" spans="1:65" s="2" customFormat="1" ht="16.5" customHeight="1">
      <c r="A471" s="39"/>
      <c r="B471" s="40"/>
      <c r="C471" s="246" t="s">
        <v>641</v>
      </c>
      <c r="D471" s="246" t="s">
        <v>350</v>
      </c>
      <c r="E471" s="247" t="s">
        <v>642</v>
      </c>
      <c r="F471" s="248" t="s">
        <v>643</v>
      </c>
      <c r="G471" s="249" t="s">
        <v>152</v>
      </c>
      <c r="H471" s="250">
        <v>1.86</v>
      </c>
      <c r="I471" s="251"/>
      <c r="J471" s="252">
        <f>ROUND(I471*H471,2)</f>
        <v>0</v>
      </c>
      <c r="K471" s="248" t="s">
        <v>153</v>
      </c>
      <c r="L471" s="253"/>
      <c r="M471" s="254" t="s">
        <v>19</v>
      </c>
      <c r="N471" s="255" t="s">
        <v>42</v>
      </c>
      <c r="O471" s="85"/>
      <c r="P471" s="214">
        <f>O471*H471</f>
        <v>0</v>
      </c>
      <c r="Q471" s="214">
        <v>0.00276</v>
      </c>
      <c r="R471" s="214">
        <f>Q471*H471</f>
        <v>0.0051336</v>
      </c>
      <c r="S471" s="214">
        <v>0</v>
      </c>
      <c r="T471" s="215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16" t="s">
        <v>174</v>
      </c>
      <c r="AT471" s="216" t="s">
        <v>350</v>
      </c>
      <c r="AU471" s="216" t="s">
        <v>81</v>
      </c>
      <c r="AY471" s="18" t="s">
        <v>147</v>
      </c>
      <c r="BE471" s="217">
        <f>IF(N471="základní",J471,0)</f>
        <v>0</v>
      </c>
      <c r="BF471" s="217">
        <f>IF(N471="snížená",J471,0)</f>
        <v>0</v>
      </c>
      <c r="BG471" s="217">
        <f>IF(N471="zákl. přenesená",J471,0)</f>
        <v>0</v>
      </c>
      <c r="BH471" s="217">
        <f>IF(N471="sníž. přenesená",J471,0)</f>
        <v>0</v>
      </c>
      <c r="BI471" s="217">
        <f>IF(N471="nulová",J471,0)</f>
        <v>0</v>
      </c>
      <c r="BJ471" s="18" t="s">
        <v>79</v>
      </c>
      <c r="BK471" s="217">
        <f>ROUND(I471*H471,2)</f>
        <v>0</v>
      </c>
      <c r="BL471" s="18" t="s">
        <v>154</v>
      </c>
      <c r="BM471" s="216" t="s">
        <v>644</v>
      </c>
    </row>
    <row r="472" spans="1:65" s="2" customFormat="1" ht="16.5" customHeight="1">
      <c r="A472" s="39"/>
      <c r="B472" s="40"/>
      <c r="C472" s="205" t="s">
        <v>409</v>
      </c>
      <c r="D472" s="205" t="s">
        <v>149</v>
      </c>
      <c r="E472" s="206" t="s">
        <v>645</v>
      </c>
      <c r="F472" s="207" t="s">
        <v>646</v>
      </c>
      <c r="G472" s="208" t="s">
        <v>441</v>
      </c>
      <c r="H472" s="209">
        <v>15.38</v>
      </c>
      <c r="I472" s="210"/>
      <c r="J472" s="211">
        <f>ROUND(I472*H472,2)</f>
        <v>0</v>
      </c>
      <c r="K472" s="207" t="s">
        <v>153</v>
      </c>
      <c r="L472" s="45"/>
      <c r="M472" s="212" t="s">
        <v>19</v>
      </c>
      <c r="N472" s="213" t="s">
        <v>42</v>
      </c>
      <c r="O472" s="85"/>
      <c r="P472" s="214">
        <f>O472*H472</f>
        <v>0</v>
      </c>
      <c r="Q472" s="214">
        <v>3E-05</v>
      </c>
      <c r="R472" s="214">
        <f>Q472*H472</f>
        <v>0.00046140000000000005</v>
      </c>
      <c r="S472" s="214">
        <v>0</v>
      </c>
      <c r="T472" s="215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16" t="s">
        <v>154</v>
      </c>
      <c r="AT472" s="216" t="s">
        <v>149</v>
      </c>
      <c r="AU472" s="216" t="s">
        <v>81</v>
      </c>
      <c r="AY472" s="18" t="s">
        <v>147</v>
      </c>
      <c r="BE472" s="217">
        <f>IF(N472="základní",J472,0)</f>
        <v>0</v>
      </c>
      <c r="BF472" s="217">
        <f>IF(N472="snížená",J472,0)</f>
        <v>0</v>
      </c>
      <c r="BG472" s="217">
        <f>IF(N472="zákl. přenesená",J472,0)</f>
        <v>0</v>
      </c>
      <c r="BH472" s="217">
        <f>IF(N472="sníž. přenesená",J472,0)</f>
        <v>0</v>
      </c>
      <c r="BI472" s="217">
        <f>IF(N472="nulová",J472,0)</f>
        <v>0</v>
      </c>
      <c r="BJ472" s="18" t="s">
        <v>79</v>
      </c>
      <c r="BK472" s="217">
        <f>ROUND(I472*H472,2)</f>
        <v>0</v>
      </c>
      <c r="BL472" s="18" t="s">
        <v>154</v>
      </c>
      <c r="BM472" s="216" t="s">
        <v>647</v>
      </c>
    </row>
    <row r="473" spans="1:47" s="2" customFormat="1" ht="12">
      <c r="A473" s="39"/>
      <c r="B473" s="40"/>
      <c r="C473" s="41"/>
      <c r="D473" s="218" t="s">
        <v>155</v>
      </c>
      <c r="E473" s="41"/>
      <c r="F473" s="219" t="s">
        <v>648</v>
      </c>
      <c r="G473" s="41"/>
      <c r="H473" s="41"/>
      <c r="I473" s="220"/>
      <c r="J473" s="41"/>
      <c r="K473" s="41"/>
      <c r="L473" s="45"/>
      <c r="M473" s="221"/>
      <c r="N473" s="222"/>
      <c r="O473" s="85"/>
      <c r="P473" s="85"/>
      <c r="Q473" s="85"/>
      <c r="R473" s="85"/>
      <c r="S473" s="85"/>
      <c r="T473" s="86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T473" s="18" t="s">
        <v>155</v>
      </c>
      <c r="AU473" s="18" t="s">
        <v>81</v>
      </c>
    </row>
    <row r="474" spans="1:51" s="13" customFormat="1" ht="12">
      <c r="A474" s="13"/>
      <c r="B474" s="223"/>
      <c r="C474" s="224"/>
      <c r="D474" s="225" t="s">
        <v>157</v>
      </c>
      <c r="E474" s="226" t="s">
        <v>19</v>
      </c>
      <c r="F474" s="227" t="s">
        <v>649</v>
      </c>
      <c r="G474" s="224"/>
      <c r="H474" s="228">
        <v>1.92</v>
      </c>
      <c r="I474" s="229"/>
      <c r="J474" s="224"/>
      <c r="K474" s="224"/>
      <c r="L474" s="230"/>
      <c r="M474" s="231"/>
      <c r="N474" s="232"/>
      <c r="O474" s="232"/>
      <c r="P474" s="232"/>
      <c r="Q474" s="232"/>
      <c r="R474" s="232"/>
      <c r="S474" s="232"/>
      <c r="T474" s="23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4" t="s">
        <v>157</v>
      </c>
      <c r="AU474" s="234" t="s">
        <v>81</v>
      </c>
      <c r="AV474" s="13" t="s">
        <v>81</v>
      </c>
      <c r="AW474" s="13" t="s">
        <v>33</v>
      </c>
      <c r="AX474" s="13" t="s">
        <v>71</v>
      </c>
      <c r="AY474" s="234" t="s">
        <v>147</v>
      </c>
    </row>
    <row r="475" spans="1:51" s="13" customFormat="1" ht="12">
      <c r="A475" s="13"/>
      <c r="B475" s="223"/>
      <c r="C475" s="224"/>
      <c r="D475" s="225" t="s">
        <v>157</v>
      </c>
      <c r="E475" s="226" t="s">
        <v>19</v>
      </c>
      <c r="F475" s="227" t="s">
        <v>650</v>
      </c>
      <c r="G475" s="224"/>
      <c r="H475" s="228">
        <v>13.46</v>
      </c>
      <c r="I475" s="229"/>
      <c r="J475" s="224"/>
      <c r="K475" s="224"/>
      <c r="L475" s="230"/>
      <c r="M475" s="231"/>
      <c r="N475" s="232"/>
      <c r="O475" s="232"/>
      <c r="P475" s="232"/>
      <c r="Q475" s="232"/>
      <c r="R475" s="232"/>
      <c r="S475" s="232"/>
      <c r="T475" s="23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4" t="s">
        <v>157</v>
      </c>
      <c r="AU475" s="234" t="s">
        <v>81</v>
      </c>
      <c r="AV475" s="13" t="s">
        <v>81</v>
      </c>
      <c r="AW475" s="13" t="s">
        <v>33</v>
      </c>
      <c r="AX475" s="13" t="s">
        <v>71</v>
      </c>
      <c r="AY475" s="234" t="s">
        <v>147</v>
      </c>
    </row>
    <row r="476" spans="1:51" s="14" customFormat="1" ht="12">
      <c r="A476" s="14"/>
      <c r="B476" s="235"/>
      <c r="C476" s="236"/>
      <c r="D476" s="225" t="s">
        <v>157</v>
      </c>
      <c r="E476" s="237" t="s">
        <v>19</v>
      </c>
      <c r="F476" s="238" t="s">
        <v>159</v>
      </c>
      <c r="G476" s="236"/>
      <c r="H476" s="239">
        <v>15.38</v>
      </c>
      <c r="I476" s="240"/>
      <c r="J476" s="236"/>
      <c r="K476" s="236"/>
      <c r="L476" s="241"/>
      <c r="M476" s="242"/>
      <c r="N476" s="243"/>
      <c r="O476" s="243"/>
      <c r="P476" s="243"/>
      <c r="Q476" s="243"/>
      <c r="R476" s="243"/>
      <c r="S476" s="243"/>
      <c r="T476" s="24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45" t="s">
        <v>157</v>
      </c>
      <c r="AU476" s="245" t="s">
        <v>81</v>
      </c>
      <c r="AV476" s="14" t="s">
        <v>154</v>
      </c>
      <c r="AW476" s="14" t="s">
        <v>33</v>
      </c>
      <c r="AX476" s="14" t="s">
        <v>79</v>
      </c>
      <c r="AY476" s="245" t="s">
        <v>147</v>
      </c>
    </row>
    <row r="477" spans="1:65" s="2" customFormat="1" ht="16.5" customHeight="1">
      <c r="A477" s="39"/>
      <c r="B477" s="40"/>
      <c r="C477" s="246" t="s">
        <v>651</v>
      </c>
      <c r="D477" s="246" t="s">
        <v>350</v>
      </c>
      <c r="E477" s="247" t="s">
        <v>652</v>
      </c>
      <c r="F477" s="248" t="s">
        <v>653</v>
      </c>
      <c r="G477" s="249" t="s">
        <v>441</v>
      </c>
      <c r="H477" s="250">
        <v>2.016</v>
      </c>
      <c r="I477" s="251"/>
      <c r="J477" s="252">
        <f>ROUND(I477*H477,2)</f>
        <v>0</v>
      </c>
      <c r="K477" s="248" t="s">
        <v>19</v>
      </c>
      <c r="L477" s="253"/>
      <c r="M477" s="254" t="s">
        <v>19</v>
      </c>
      <c r="N477" s="255" t="s">
        <v>42</v>
      </c>
      <c r="O477" s="85"/>
      <c r="P477" s="214">
        <f>O477*H477</f>
        <v>0</v>
      </c>
      <c r="Q477" s="214">
        <v>0</v>
      </c>
      <c r="R477" s="214">
        <f>Q477*H477</f>
        <v>0</v>
      </c>
      <c r="S477" s="214">
        <v>0</v>
      </c>
      <c r="T477" s="215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16" t="s">
        <v>174</v>
      </c>
      <c r="AT477" s="216" t="s">
        <v>350</v>
      </c>
      <c r="AU477" s="216" t="s">
        <v>81</v>
      </c>
      <c r="AY477" s="18" t="s">
        <v>147</v>
      </c>
      <c r="BE477" s="217">
        <f>IF(N477="základní",J477,0)</f>
        <v>0</v>
      </c>
      <c r="BF477" s="217">
        <f>IF(N477="snížená",J477,0)</f>
        <v>0</v>
      </c>
      <c r="BG477" s="217">
        <f>IF(N477="zákl. přenesená",J477,0)</f>
        <v>0</v>
      </c>
      <c r="BH477" s="217">
        <f>IF(N477="sníž. přenesená",J477,0)</f>
        <v>0</v>
      </c>
      <c r="BI477" s="217">
        <f>IF(N477="nulová",J477,0)</f>
        <v>0</v>
      </c>
      <c r="BJ477" s="18" t="s">
        <v>79</v>
      </c>
      <c r="BK477" s="217">
        <f>ROUND(I477*H477,2)</f>
        <v>0</v>
      </c>
      <c r="BL477" s="18" t="s">
        <v>154</v>
      </c>
      <c r="BM477" s="216" t="s">
        <v>654</v>
      </c>
    </row>
    <row r="478" spans="1:65" s="2" customFormat="1" ht="16.5" customHeight="1">
      <c r="A478" s="39"/>
      <c r="B478" s="40"/>
      <c r="C478" s="246" t="s">
        <v>415</v>
      </c>
      <c r="D478" s="246" t="s">
        <v>350</v>
      </c>
      <c r="E478" s="247" t="s">
        <v>655</v>
      </c>
      <c r="F478" s="248" t="s">
        <v>656</v>
      </c>
      <c r="G478" s="249" t="s">
        <v>441</v>
      </c>
      <c r="H478" s="250">
        <v>14.133</v>
      </c>
      <c r="I478" s="251"/>
      <c r="J478" s="252">
        <f>ROUND(I478*H478,2)</f>
        <v>0</v>
      </c>
      <c r="K478" s="248" t="s">
        <v>153</v>
      </c>
      <c r="L478" s="253"/>
      <c r="M478" s="254" t="s">
        <v>19</v>
      </c>
      <c r="N478" s="255" t="s">
        <v>42</v>
      </c>
      <c r="O478" s="85"/>
      <c r="P478" s="214">
        <f>O478*H478</f>
        <v>0</v>
      </c>
      <c r="Q478" s="214">
        <v>0.00052</v>
      </c>
      <c r="R478" s="214">
        <f>Q478*H478</f>
        <v>0.007349159999999999</v>
      </c>
      <c r="S478" s="214">
        <v>0</v>
      </c>
      <c r="T478" s="215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16" t="s">
        <v>174</v>
      </c>
      <c r="AT478" s="216" t="s">
        <v>350</v>
      </c>
      <c r="AU478" s="216" t="s">
        <v>81</v>
      </c>
      <c r="AY478" s="18" t="s">
        <v>147</v>
      </c>
      <c r="BE478" s="217">
        <f>IF(N478="základní",J478,0)</f>
        <v>0</v>
      </c>
      <c r="BF478" s="217">
        <f>IF(N478="snížená",J478,0)</f>
        <v>0</v>
      </c>
      <c r="BG478" s="217">
        <f>IF(N478="zákl. přenesená",J478,0)</f>
        <v>0</v>
      </c>
      <c r="BH478" s="217">
        <f>IF(N478="sníž. přenesená",J478,0)</f>
        <v>0</v>
      </c>
      <c r="BI478" s="217">
        <f>IF(N478="nulová",J478,0)</f>
        <v>0</v>
      </c>
      <c r="BJ478" s="18" t="s">
        <v>79</v>
      </c>
      <c r="BK478" s="217">
        <f>ROUND(I478*H478,2)</f>
        <v>0</v>
      </c>
      <c r="BL478" s="18" t="s">
        <v>154</v>
      </c>
      <c r="BM478" s="216" t="s">
        <v>657</v>
      </c>
    </row>
    <row r="479" spans="1:65" s="2" customFormat="1" ht="16.5" customHeight="1">
      <c r="A479" s="39"/>
      <c r="B479" s="40"/>
      <c r="C479" s="205" t="s">
        <v>658</v>
      </c>
      <c r="D479" s="205" t="s">
        <v>149</v>
      </c>
      <c r="E479" s="206" t="s">
        <v>659</v>
      </c>
      <c r="F479" s="207" t="s">
        <v>660</v>
      </c>
      <c r="G479" s="208" t="s">
        <v>441</v>
      </c>
      <c r="H479" s="209">
        <v>83.83</v>
      </c>
      <c r="I479" s="210"/>
      <c r="J479" s="211">
        <f>ROUND(I479*H479,2)</f>
        <v>0</v>
      </c>
      <c r="K479" s="207" t="s">
        <v>153</v>
      </c>
      <c r="L479" s="45"/>
      <c r="M479" s="212" t="s">
        <v>19</v>
      </c>
      <c r="N479" s="213" t="s">
        <v>42</v>
      </c>
      <c r="O479" s="85"/>
      <c r="P479" s="214">
        <f>O479*H479</f>
        <v>0</v>
      </c>
      <c r="Q479" s="214">
        <v>0</v>
      </c>
      <c r="R479" s="214">
        <f>Q479*H479</f>
        <v>0</v>
      </c>
      <c r="S479" s="214">
        <v>0</v>
      </c>
      <c r="T479" s="215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16" t="s">
        <v>154</v>
      </c>
      <c r="AT479" s="216" t="s">
        <v>149</v>
      </c>
      <c r="AU479" s="216" t="s">
        <v>81</v>
      </c>
      <c r="AY479" s="18" t="s">
        <v>147</v>
      </c>
      <c r="BE479" s="217">
        <f>IF(N479="základní",J479,0)</f>
        <v>0</v>
      </c>
      <c r="BF479" s="217">
        <f>IF(N479="snížená",J479,0)</f>
        <v>0</v>
      </c>
      <c r="BG479" s="217">
        <f>IF(N479="zákl. přenesená",J479,0)</f>
        <v>0</v>
      </c>
      <c r="BH479" s="217">
        <f>IF(N479="sníž. přenesená",J479,0)</f>
        <v>0</v>
      </c>
      <c r="BI479" s="217">
        <f>IF(N479="nulová",J479,0)</f>
        <v>0</v>
      </c>
      <c r="BJ479" s="18" t="s">
        <v>79</v>
      </c>
      <c r="BK479" s="217">
        <f>ROUND(I479*H479,2)</f>
        <v>0</v>
      </c>
      <c r="BL479" s="18" t="s">
        <v>154</v>
      </c>
      <c r="BM479" s="216" t="s">
        <v>661</v>
      </c>
    </row>
    <row r="480" spans="1:47" s="2" customFormat="1" ht="12">
      <c r="A480" s="39"/>
      <c r="B480" s="40"/>
      <c r="C480" s="41"/>
      <c r="D480" s="218" t="s">
        <v>155</v>
      </c>
      <c r="E480" s="41"/>
      <c r="F480" s="219" t="s">
        <v>662</v>
      </c>
      <c r="G480" s="41"/>
      <c r="H480" s="41"/>
      <c r="I480" s="220"/>
      <c r="J480" s="41"/>
      <c r="K480" s="41"/>
      <c r="L480" s="45"/>
      <c r="M480" s="221"/>
      <c r="N480" s="222"/>
      <c r="O480" s="85"/>
      <c r="P480" s="85"/>
      <c r="Q480" s="85"/>
      <c r="R480" s="85"/>
      <c r="S480" s="85"/>
      <c r="T480" s="86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T480" s="18" t="s">
        <v>155</v>
      </c>
      <c r="AU480" s="18" t="s">
        <v>81</v>
      </c>
    </row>
    <row r="481" spans="1:51" s="13" customFormat="1" ht="12">
      <c r="A481" s="13"/>
      <c r="B481" s="223"/>
      <c r="C481" s="224"/>
      <c r="D481" s="225" t="s">
        <v>157</v>
      </c>
      <c r="E481" s="226" t="s">
        <v>19</v>
      </c>
      <c r="F481" s="227" t="s">
        <v>663</v>
      </c>
      <c r="G481" s="224"/>
      <c r="H481" s="228">
        <v>29.4</v>
      </c>
      <c r="I481" s="229"/>
      <c r="J481" s="224"/>
      <c r="K481" s="224"/>
      <c r="L481" s="230"/>
      <c r="M481" s="231"/>
      <c r="N481" s="232"/>
      <c r="O481" s="232"/>
      <c r="P481" s="232"/>
      <c r="Q481" s="232"/>
      <c r="R481" s="232"/>
      <c r="S481" s="232"/>
      <c r="T481" s="23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4" t="s">
        <v>157</v>
      </c>
      <c r="AU481" s="234" t="s">
        <v>81</v>
      </c>
      <c r="AV481" s="13" t="s">
        <v>81</v>
      </c>
      <c r="AW481" s="13" t="s">
        <v>33</v>
      </c>
      <c r="AX481" s="13" t="s">
        <v>71</v>
      </c>
      <c r="AY481" s="234" t="s">
        <v>147</v>
      </c>
    </row>
    <row r="482" spans="1:51" s="13" customFormat="1" ht="12">
      <c r="A482" s="13"/>
      <c r="B482" s="223"/>
      <c r="C482" s="224"/>
      <c r="D482" s="225" t="s">
        <v>157</v>
      </c>
      <c r="E482" s="226" t="s">
        <v>19</v>
      </c>
      <c r="F482" s="227" t="s">
        <v>664</v>
      </c>
      <c r="G482" s="224"/>
      <c r="H482" s="228">
        <v>42.15</v>
      </c>
      <c r="I482" s="229"/>
      <c r="J482" s="224"/>
      <c r="K482" s="224"/>
      <c r="L482" s="230"/>
      <c r="M482" s="231"/>
      <c r="N482" s="232"/>
      <c r="O482" s="232"/>
      <c r="P482" s="232"/>
      <c r="Q482" s="232"/>
      <c r="R482" s="232"/>
      <c r="S482" s="232"/>
      <c r="T482" s="23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4" t="s">
        <v>157</v>
      </c>
      <c r="AU482" s="234" t="s">
        <v>81</v>
      </c>
      <c r="AV482" s="13" t="s">
        <v>81</v>
      </c>
      <c r="AW482" s="13" t="s">
        <v>33</v>
      </c>
      <c r="AX482" s="13" t="s">
        <v>71</v>
      </c>
      <c r="AY482" s="234" t="s">
        <v>147</v>
      </c>
    </row>
    <row r="483" spans="1:51" s="13" customFormat="1" ht="12">
      <c r="A483" s="13"/>
      <c r="B483" s="223"/>
      <c r="C483" s="224"/>
      <c r="D483" s="225" t="s">
        <v>157</v>
      </c>
      <c r="E483" s="226" t="s">
        <v>19</v>
      </c>
      <c r="F483" s="227" t="s">
        <v>665</v>
      </c>
      <c r="G483" s="224"/>
      <c r="H483" s="228">
        <v>9.68</v>
      </c>
      <c r="I483" s="229"/>
      <c r="J483" s="224"/>
      <c r="K483" s="224"/>
      <c r="L483" s="230"/>
      <c r="M483" s="231"/>
      <c r="N483" s="232"/>
      <c r="O483" s="232"/>
      <c r="P483" s="232"/>
      <c r="Q483" s="232"/>
      <c r="R483" s="232"/>
      <c r="S483" s="232"/>
      <c r="T483" s="23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4" t="s">
        <v>157</v>
      </c>
      <c r="AU483" s="234" t="s">
        <v>81</v>
      </c>
      <c r="AV483" s="13" t="s">
        <v>81</v>
      </c>
      <c r="AW483" s="13" t="s">
        <v>33</v>
      </c>
      <c r="AX483" s="13" t="s">
        <v>71</v>
      </c>
      <c r="AY483" s="234" t="s">
        <v>147</v>
      </c>
    </row>
    <row r="484" spans="1:51" s="13" customFormat="1" ht="12">
      <c r="A484" s="13"/>
      <c r="B484" s="223"/>
      <c r="C484" s="224"/>
      <c r="D484" s="225" t="s">
        <v>157</v>
      </c>
      <c r="E484" s="226" t="s">
        <v>19</v>
      </c>
      <c r="F484" s="227" t="s">
        <v>666</v>
      </c>
      <c r="G484" s="224"/>
      <c r="H484" s="228">
        <v>2.6</v>
      </c>
      <c r="I484" s="229"/>
      <c r="J484" s="224"/>
      <c r="K484" s="224"/>
      <c r="L484" s="230"/>
      <c r="M484" s="231"/>
      <c r="N484" s="232"/>
      <c r="O484" s="232"/>
      <c r="P484" s="232"/>
      <c r="Q484" s="232"/>
      <c r="R484" s="232"/>
      <c r="S484" s="232"/>
      <c r="T484" s="23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4" t="s">
        <v>157</v>
      </c>
      <c r="AU484" s="234" t="s">
        <v>81</v>
      </c>
      <c r="AV484" s="13" t="s">
        <v>81</v>
      </c>
      <c r="AW484" s="13" t="s">
        <v>33</v>
      </c>
      <c r="AX484" s="13" t="s">
        <v>71</v>
      </c>
      <c r="AY484" s="234" t="s">
        <v>147</v>
      </c>
    </row>
    <row r="485" spans="1:51" s="14" customFormat="1" ht="12">
      <c r="A485" s="14"/>
      <c r="B485" s="235"/>
      <c r="C485" s="236"/>
      <c r="D485" s="225" t="s">
        <v>157</v>
      </c>
      <c r="E485" s="237" t="s">
        <v>19</v>
      </c>
      <c r="F485" s="238" t="s">
        <v>159</v>
      </c>
      <c r="G485" s="236"/>
      <c r="H485" s="239">
        <v>83.82999999999998</v>
      </c>
      <c r="I485" s="240"/>
      <c r="J485" s="236"/>
      <c r="K485" s="236"/>
      <c r="L485" s="241"/>
      <c r="M485" s="242"/>
      <c r="N485" s="243"/>
      <c r="O485" s="243"/>
      <c r="P485" s="243"/>
      <c r="Q485" s="243"/>
      <c r="R485" s="243"/>
      <c r="S485" s="243"/>
      <c r="T485" s="24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45" t="s">
        <v>157</v>
      </c>
      <c r="AU485" s="245" t="s">
        <v>81</v>
      </c>
      <c r="AV485" s="14" t="s">
        <v>154</v>
      </c>
      <c r="AW485" s="14" t="s">
        <v>33</v>
      </c>
      <c r="AX485" s="14" t="s">
        <v>79</v>
      </c>
      <c r="AY485" s="245" t="s">
        <v>147</v>
      </c>
    </row>
    <row r="486" spans="1:65" s="2" customFormat="1" ht="16.5" customHeight="1">
      <c r="A486" s="39"/>
      <c r="B486" s="40"/>
      <c r="C486" s="246" t="s">
        <v>421</v>
      </c>
      <c r="D486" s="246" t="s">
        <v>350</v>
      </c>
      <c r="E486" s="247" t="s">
        <v>667</v>
      </c>
      <c r="F486" s="248" t="s">
        <v>668</v>
      </c>
      <c r="G486" s="249" t="s">
        <v>441</v>
      </c>
      <c r="H486" s="250">
        <v>88.022</v>
      </c>
      <c r="I486" s="251"/>
      <c r="J486" s="252">
        <f>ROUND(I486*H486,2)</f>
        <v>0</v>
      </c>
      <c r="K486" s="248" t="s">
        <v>153</v>
      </c>
      <c r="L486" s="253"/>
      <c r="M486" s="254" t="s">
        <v>19</v>
      </c>
      <c r="N486" s="255" t="s">
        <v>42</v>
      </c>
      <c r="O486" s="85"/>
      <c r="P486" s="214">
        <f>O486*H486</f>
        <v>0</v>
      </c>
      <c r="Q486" s="214">
        <v>0.00011</v>
      </c>
      <c r="R486" s="214">
        <f>Q486*H486</f>
        <v>0.00968242</v>
      </c>
      <c r="S486" s="214">
        <v>0</v>
      </c>
      <c r="T486" s="215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16" t="s">
        <v>174</v>
      </c>
      <c r="AT486" s="216" t="s">
        <v>350</v>
      </c>
      <c r="AU486" s="216" t="s">
        <v>81</v>
      </c>
      <c r="AY486" s="18" t="s">
        <v>147</v>
      </c>
      <c r="BE486" s="217">
        <f>IF(N486="základní",J486,0)</f>
        <v>0</v>
      </c>
      <c r="BF486" s="217">
        <f>IF(N486="snížená",J486,0)</f>
        <v>0</v>
      </c>
      <c r="BG486" s="217">
        <f>IF(N486="zákl. přenesená",J486,0)</f>
        <v>0</v>
      </c>
      <c r="BH486" s="217">
        <f>IF(N486="sníž. přenesená",J486,0)</f>
        <v>0</v>
      </c>
      <c r="BI486" s="217">
        <f>IF(N486="nulová",J486,0)</f>
        <v>0</v>
      </c>
      <c r="BJ486" s="18" t="s">
        <v>79</v>
      </c>
      <c r="BK486" s="217">
        <f>ROUND(I486*H486,2)</f>
        <v>0</v>
      </c>
      <c r="BL486" s="18" t="s">
        <v>154</v>
      </c>
      <c r="BM486" s="216" t="s">
        <v>669</v>
      </c>
    </row>
    <row r="487" spans="1:51" s="13" customFormat="1" ht="12">
      <c r="A487" s="13"/>
      <c r="B487" s="223"/>
      <c r="C487" s="224"/>
      <c r="D487" s="225" t="s">
        <v>157</v>
      </c>
      <c r="E487" s="226" t="s">
        <v>19</v>
      </c>
      <c r="F487" s="227" t="s">
        <v>670</v>
      </c>
      <c r="G487" s="224"/>
      <c r="H487" s="228">
        <v>88.022</v>
      </c>
      <c r="I487" s="229"/>
      <c r="J487" s="224"/>
      <c r="K487" s="224"/>
      <c r="L487" s="230"/>
      <c r="M487" s="231"/>
      <c r="N487" s="232"/>
      <c r="O487" s="232"/>
      <c r="P487" s="232"/>
      <c r="Q487" s="232"/>
      <c r="R487" s="232"/>
      <c r="S487" s="232"/>
      <c r="T487" s="23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4" t="s">
        <v>157</v>
      </c>
      <c r="AU487" s="234" t="s">
        <v>81</v>
      </c>
      <c r="AV487" s="13" t="s">
        <v>81</v>
      </c>
      <c r="AW487" s="13" t="s">
        <v>33</v>
      </c>
      <c r="AX487" s="13" t="s">
        <v>71</v>
      </c>
      <c r="AY487" s="234" t="s">
        <v>147</v>
      </c>
    </row>
    <row r="488" spans="1:51" s="14" customFormat="1" ht="12">
      <c r="A488" s="14"/>
      <c r="B488" s="235"/>
      <c r="C488" s="236"/>
      <c r="D488" s="225" t="s">
        <v>157</v>
      </c>
      <c r="E488" s="237" t="s">
        <v>19</v>
      </c>
      <c r="F488" s="238" t="s">
        <v>159</v>
      </c>
      <c r="G488" s="236"/>
      <c r="H488" s="239">
        <v>88.022</v>
      </c>
      <c r="I488" s="240"/>
      <c r="J488" s="236"/>
      <c r="K488" s="236"/>
      <c r="L488" s="241"/>
      <c r="M488" s="242"/>
      <c r="N488" s="243"/>
      <c r="O488" s="243"/>
      <c r="P488" s="243"/>
      <c r="Q488" s="243"/>
      <c r="R488" s="243"/>
      <c r="S488" s="243"/>
      <c r="T488" s="24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45" t="s">
        <v>157</v>
      </c>
      <c r="AU488" s="245" t="s">
        <v>81</v>
      </c>
      <c r="AV488" s="14" t="s">
        <v>154</v>
      </c>
      <c r="AW488" s="14" t="s">
        <v>33</v>
      </c>
      <c r="AX488" s="14" t="s">
        <v>79</v>
      </c>
      <c r="AY488" s="245" t="s">
        <v>147</v>
      </c>
    </row>
    <row r="489" spans="1:65" s="2" customFormat="1" ht="24.15" customHeight="1">
      <c r="A489" s="39"/>
      <c r="B489" s="40"/>
      <c r="C489" s="205" t="s">
        <v>671</v>
      </c>
      <c r="D489" s="205" t="s">
        <v>149</v>
      </c>
      <c r="E489" s="206" t="s">
        <v>672</v>
      </c>
      <c r="F489" s="207" t="s">
        <v>673</v>
      </c>
      <c r="G489" s="208" t="s">
        <v>152</v>
      </c>
      <c r="H489" s="209">
        <v>61.188</v>
      </c>
      <c r="I489" s="210"/>
      <c r="J489" s="211">
        <f>ROUND(I489*H489,2)</f>
        <v>0</v>
      </c>
      <c r="K489" s="207" t="s">
        <v>153</v>
      </c>
      <c r="L489" s="45"/>
      <c r="M489" s="212" t="s">
        <v>19</v>
      </c>
      <c r="N489" s="213" t="s">
        <v>42</v>
      </c>
      <c r="O489" s="85"/>
      <c r="P489" s="214">
        <f>O489*H489</f>
        <v>0</v>
      </c>
      <c r="Q489" s="214">
        <v>0.02363</v>
      </c>
      <c r="R489" s="214">
        <f>Q489*H489</f>
        <v>1.4458724400000003</v>
      </c>
      <c r="S489" s="214">
        <v>0</v>
      </c>
      <c r="T489" s="215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16" t="s">
        <v>154</v>
      </c>
      <c r="AT489" s="216" t="s">
        <v>149</v>
      </c>
      <c r="AU489" s="216" t="s">
        <v>81</v>
      </c>
      <c r="AY489" s="18" t="s">
        <v>147</v>
      </c>
      <c r="BE489" s="217">
        <f>IF(N489="základní",J489,0)</f>
        <v>0</v>
      </c>
      <c r="BF489" s="217">
        <f>IF(N489="snížená",J489,0)</f>
        <v>0</v>
      </c>
      <c r="BG489" s="217">
        <f>IF(N489="zákl. přenesená",J489,0)</f>
        <v>0</v>
      </c>
      <c r="BH489" s="217">
        <f>IF(N489="sníž. přenesená",J489,0)</f>
        <v>0</v>
      </c>
      <c r="BI489" s="217">
        <f>IF(N489="nulová",J489,0)</f>
        <v>0</v>
      </c>
      <c r="BJ489" s="18" t="s">
        <v>79</v>
      </c>
      <c r="BK489" s="217">
        <f>ROUND(I489*H489,2)</f>
        <v>0</v>
      </c>
      <c r="BL489" s="18" t="s">
        <v>154</v>
      </c>
      <c r="BM489" s="216" t="s">
        <v>674</v>
      </c>
    </row>
    <row r="490" spans="1:47" s="2" customFormat="1" ht="12">
      <c r="A490" s="39"/>
      <c r="B490" s="40"/>
      <c r="C490" s="41"/>
      <c r="D490" s="218" t="s">
        <v>155</v>
      </c>
      <c r="E490" s="41"/>
      <c r="F490" s="219" t="s">
        <v>675</v>
      </c>
      <c r="G490" s="41"/>
      <c r="H490" s="41"/>
      <c r="I490" s="220"/>
      <c r="J490" s="41"/>
      <c r="K490" s="41"/>
      <c r="L490" s="45"/>
      <c r="M490" s="221"/>
      <c r="N490" s="222"/>
      <c r="O490" s="85"/>
      <c r="P490" s="85"/>
      <c r="Q490" s="85"/>
      <c r="R490" s="85"/>
      <c r="S490" s="85"/>
      <c r="T490" s="86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T490" s="18" t="s">
        <v>155</v>
      </c>
      <c r="AU490" s="18" t="s">
        <v>81</v>
      </c>
    </row>
    <row r="491" spans="1:51" s="13" customFormat="1" ht="12">
      <c r="A491" s="13"/>
      <c r="B491" s="223"/>
      <c r="C491" s="224"/>
      <c r="D491" s="225" t="s">
        <v>157</v>
      </c>
      <c r="E491" s="226" t="s">
        <v>19</v>
      </c>
      <c r="F491" s="227" t="s">
        <v>676</v>
      </c>
      <c r="G491" s="224"/>
      <c r="H491" s="228">
        <v>61.188</v>
      </c>
      <c r="I491" s="229"/>
      <c r="J491" s="224"/>
      <c r="K491" s="224"/>
      <c r="L491" s="230"/>
      <c r="M491" s="231"/>
      <c r="N491" s="232"/>
      <c r="O491" s="232"/>
      <c r="P491" s="232"/>
      <c r="Q491" s="232"/>
      <c r="R491" s="232"/>
      <c r="S491" s="232"/>
      <c r="T491" s="23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34" t="s">
        <v>157</v>
      </c>
      <c r="AU491" s="234" t="s">
        <v>81</v>
      </c>
      <c r="AV491" s="13" t="s">
        <v>81</v>
      </c>
      <c r="AW491" s="13" t="s">
        <v>33</v>
      </c>
      <c r="AX491" s="13" t="s">
        <v>71</v>
      </c>
      <c r="AY491" s="234" t="s">
        <v>147</v>
      </c>
    </row>
    <row r="492" spans="1:51" s="14" customFormat="1" ht="12">
      <c r="A492" s="14"/>
      <c r="B492" s="235"/>
      <c r="C492" s="236"/>
      <c r="D492" s="225" t="s">
        <v>157</v>
      </c>
      <c r="E492" s="237" t="s">
        <v>19</v>
      </c>
      <c r="F492" s="238" t="s">
        <v>159</v>
      </c>
      <c r="G492" s="236"/>
      <c r="H492" s="239">
        <v>61.188</v>
      </c>
      <c r="I492" s="240"/>
      <c r="J492" s="236"/>
      <c r="K492" s="236"/>
      <c r="L492" s="241"/>
      <c r="M492" s="242"/>
      <c r="N492" s="243"/>
      <c r="O492" s="243"/>
      <c r="P492" s="243"/>
      <c r="Q492" s="243"/>
      <c r="R492" s="243"/>
      <c r="S492" s="243"/>
      <c r="T492" s="24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45" t="s">
        <v>157</v>
      </c>
      <c r="AU492" s="245" t="s">
        <v>81</v>
      </c>
      <c r="AV492" s="14" t="s">
        <v>154</v>
      </c>
      <c r="AW492" s="14" t="s">
        <v>33</v>
      </c>
      <c r="AX492" s="14" t="s">
        <v>79</v>
      </c>
      <c r="AY492" s="245" t="s">
        <v>147</v>
      </c>
    </row>
    <row r="493" spans="1:65" s="2" customFormat="1" ht="24.15" customHeight="1">
      <c r="A493" s="39"/>
      <c r="B493" s="40"/>
      <c r="C493" s="205" t="s">
        <v>428</v>
      </c>
      <c r="D493" s="205" t="s">
        <v>149</v>
      </c>
      <c r="E493" s="206" t="s">
        <v>677</v>
      </c>
      <c r="F493" s="207" t="s">
        <v>678</v>
      </c>
      <c r="G493" s="208" t="s">
        <v>152</v>
      </c>
      <c r="H493" s="209">
        <v>234.094</v>
      </c>
      <c r="I493" s="210"/>
      <c r="J493" s="211">
        <f>ROUND(I493*H493,2)</f>
        <v>0</v>
      </c>
      <c r="K493" s="207" t="s">
        <v>153</v>
      </c>
      <c r="L493" s="45"/>
      <c r="M493" s="212" t="s">
        <v>19</v>
      </c>
      <c r="N493" s="213" t="s">
        <v>42</v>
      </c>
      <c r="O493" s="85"/>
      <c r="P493" s="214">
        <f>O493*H493</f>
        <v>0</v>
      </c>
      <c r="Q493" s="214">
        <v>0.00382</v>
      </c>
      <c r="R493" s="214">
        <f>Q493*H493</f>
        <v>0.89423908</v>
      </c>
      <c r="S493" s="214">
        <v>0</v>
      </c>
      <c r="T493" s="215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16" t="s">
        <v>154</v>
      </c>
      <c r="AT493" s="216" t="s">
        <v>149</v>
      </c>
      <c r="AU493" s="216" t="s">
        <v>81</v>
      </c>
      <c r="AY493" s="18" t="s">
        <v>147</v>
      </c>
      <c r="BE493" s="217">
        <f>IF(N493="základní",J493,0)</f>
        <v>0</v>
      </c>
      <c r="BF493" s="217">
        <f>IF(N493="snížená",J493,0)</f>
        <v>0</v>
      </c>
      <c r="BG493" s="217">
        <f>IF(N493="zákl. přenesená",J493,0)</f>
        <v>0</v>
      </c>
      <c r="BH493" s="217">
        <f>IF(N493="sníž. přenesená",J493,0)</f>
        <v>0</v>
      </c>
      <c r="BI493" s="217">
        <f>IF(N493="nulová",J493,0)</f>
        <v>0</v>
      </c>
      <c r="BJ493" s="18" t="s">
        <v>79</v>
      </c>
      <c r="BK493" s="217">
        <f>ROUND(I493*H493,2)</f>
        <v>0</v>
      </c>
      <c r="BL493" s="18" t="s">
        <v>154</v>
      </c>
      <c r="BM493" s="216" t="s">
        <v>679</v>
      </c>
    </row>
    <row r="494" spans="1:47" s="2" customFormat="1" ht="12">
      <c r="A494" s="39"/>
      <c r="B494" s="40"/>
      <c r="C494" s="41"/>
      <c r="D494" s="218" t="s">
        <v>155</v>
      </c>
      <c r="E494" s="41"/>
      <c r="F494" s="219" t="s">
        <v>680</v>
      </c>
      <c r="G494" s="41"/>
      <c r="H494" s="41"/>
      <c r="I494" s="220"/>
      <c r="J494" s="41"/>
      <c r="K494" s="41"/>
      <c r="L494" s="45"/>
      <c r="M494" s="221"/>
      <c r="N494" s="222"/>
      <c r="O494" s="85"/>
      <c r="P494" s="85"/>
      <c r="Q494" s="85"/>
      <c r="R494" s="85"/>
      <c r="S494" s="85"/>
      <c r="T494" s="86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T494" s="18" t="s">
        <v>155</v>
      </c>
      <c r="AU494" s="18" t="s">
        <v>81</v>
      </c>
    </row>
    <row r="495" spans="1:65" s="2" customFormat="1" ht="24.15" customHeight="1">
      <c r="A495" s="39"/>
      <c r="B495" s="40"/>
      <c r="C495" s="205" t="s">
        <v>681</v>
      </c>
      <c r="D495" s="205" t="s">
        <v>149</v>
      </c>
      <c r="E495" s="206" t="s">
        <v>682</v>
      </c>
      <c r="F495" s="207" t="s">
        <v>683</v>
      </c>
      <c r="G495" s="208" t="s">
        <v>152</v>
      </c>
      <c r="H495" s="209">
        <v>533.922</v>
      </c>
      <c r="I495" s="210"/>
      <c r="J495" s="211">
        <f>ROUND(I495*H495,2)</f>
        <v>0</v>
      </c>
      <c r="K495" s="207" t="s">
        <v>153</v>
      </c>
      <c r="L495" s="45"/>
      <c r="M495" s="212" t="s">
        <v>19</v>
      </c>
      <c r="N495" s="213" t="s">
        <v>42</v>
      </c>
      <c r="O495" s="85"/>
      <c r="P495" s="214">
        <f>O495*H495</f>
        <v>0</v>
      </c>
      <c r="Q495" s="214">
        <v>0.0001</v>
      </c>
      <c r="R495" s="214">
        <f>Q495*H495</f>
        <v>0.05339220000000001</v>
      </c>
      <c r="S495" s="214">
        <v>0</v>
      </c>
      <c r="T495" s="215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16" t="s">
        <v>195</v>
      </c>
      <c r="AT495" s="216" t="s">
        <v>149</v>
      </c>
      <c r="AU495" s="216" t="s">
        <v>81</v>
      </c>
      <c r="AY495" s="18" t="s">
        <v>147</v>
      </c>
      <c r="BE495" s="217">
        <f>IF(N495="základní",J495,0)</f>
        <v>0</v>
      </c>
      <c r="BF495" s="217">
        <f>IF(N495="snížená",J495,0)</f>
        <v>0</v>
      </c>
      <c r="BG495" s="217">
        <f>IF(N495="zákl. přenesená",J495,0)</f>
        <v>0</v>
      </c>
      <c r="BH495" s="217">
        <f>IF(N495="sníž. přenesená",J495,0)</f>
        <v>0</v>
      </c>
      <c r="BI495" s="217">
        <f>IF(N495="nulová",J495,0)</f>
        <v>0</v>
      </c>
      <c r="BJ495" s="18" t="s">
        <v>79</v>
      </c>
      <c r="BK495" s="217">
        <f>ROUND(I495*H495,2)</f>
        <v>0</v>
      </c>
      <c r="BL495" s="18" t="s">
        <v>195</v>
      </c>
      <c r="BM495" s="216" t="s">
        <v>684</v>
      </c>
    </row>
    <row r="496" spans="1:47" s="2" customFormat="1" ht="12">
      <c r="A496" s="39"/>
      <c r="B496" s="40"/>
      <c r="C496" s="41"/>
      <c r="D496" s="218" t="s">
        <v>155</v>
      </c>
      <c r="E496" s="41"/>
      <c r="F496" s="219" t="s">
        <v>685</v>
      </c>
      <c r="G496" s="41"/>
      <c r="H496" s="41"/>
      <c r="I496" s="220"/>
      <c r="J496" s="41"/>
      <c r="K496" s="41"/>
      <c r="L496" s="45"/>
      <c r="M496" s="221"/>
      <c r="N496" s="222"/>
      <c r="O496" s="85"/>
      <c r="P496" s="85"/>
      <c r="Q496" s="85"/>
      <c r="R496" s="85"/>
      <c r="S496" s="85"/>
      <c r="T496" s="86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T496" s="18" t="s">
        <v>155</v>
      </c>
      <c r="AU496" s="18" t="s">
        <v>81</v>
      </c>
    </row>
    <row r="497" spans="1:65" s="2" customFormat="1" ht="21.75" customHeight="1">
      <c r="A497" s="39"/>
      <c r="B497" s="40"/>
      <c r="C497" s="205" t="s">
        <v>431</v>
      </c>
      <c r="D497" s="205" t="s">
        <v>149</v>
      </c>
      <c r="E497" s="206" t="s">
        <v>686</v>
      </c>
      <c r="F497" s="207" t="s">
        <v>687</v>
      </c>
      <c r="G497" s="208" t="s">
        <v>152</v>
      </c>
      <c r="H497" s="209">
        <v>90.688</v>
      </c>
      <c r="I497" s="210"/>
      <c r="J497" s="211">
        <f>ROUND(I497*H497,2)</f>
        <v>0</v>
      </c>
      <c r="K497" s="207" t="s">
        <v>153</v>
      </c>
      <c r="L497" s="45"/>
      <c r="M497" s="212" t="s">
        <v>19</v>
      </c>
      <c r="N497" s="213" t="s">
        <v>42</v>
      </c>
      <c r="O497" s="85"/>
      <c r="P497" s="214">
        <f>O497*H497</f>
        <v>0</v>
      </c>
      <c r="Q497" s="214">
        <v>0.0057</v>
      </c>
      <c r="R497" s="214">
        <f>Q497*H497</f>
        <v>0.5169216</v>
      </c>
      <c r="S497" s="214">
        <v>0</v>
      </c>
      <c r="T497" s="215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16" t="s">
        <v>154</v>
      </c>
      <c r="AT497" s="216" t="s">
        <v>149</v>
      </c>
      <c r="AU497" s="216" t="s">
        <v>81</v>
      </c>
      <c r="AY497" s="18" t="s">
        <v>147</v>
      </c>
      <c r="BE497" s="217">
        <f>IF(N497="základní",J497,0)</f>
        <v>0</v>
      </c>
      <c r="BF497" s="217">
        <f>IF(N497="snížená",J497,0)</f>
        <v>0</v>
      </c>
      <c r="BG497" s="217">
        <f>IF(N497="zákl. přenesená",J497,0)</f>
        <v>0</v>
      </c>
      <c r="BH497" s="217">
        <f>IF(N497="sníž. přenesená",J497,0)</f>
        <v>0</v>
      </c>
      <c r="BI497" s="217">
        <f>IF(N497="nulová",J497,0)</f>
        <v>0</v>
      </c>
      <c r="BJ497" s="18" t="s">
        <v>79</v>
      </c>
      <c r="BK497" s="217">
        <f>ROUND(I497*H497,2)</f>
        <v>0</v>
      </c>
      <c r="BL497" s="18" t="s">
        <v>154</v>
      </c>
      <c r="BM497" s="216" t="s">
        <v>688</v>
      </c>
    </row>
    <row r="498" spans="1:47" s="2" customFormat="1" ht="12">
      <c r="A498" s="39"/>
      <c r="B498" s="40"/>
      <c r="C498" s="41"/>
      <c r="D498" s="218" t="s">
        <v>155</v>
      </c>
      <c r="E498" s="41"/>
      <c r="F498" s="219" t="s">
        <v>689</v>
      </c>
      <c r="G498" s="41"/>
      <c r="H498" s="41"/>
      <c r="I498" s="220"/>
      <c r="J498" s="41"/>
      <c r="K498" s="41"/>
      <c r="L498" s="45"/>
      <c r="M498" s="221"/>
      <c r="N498" s="222"/>
      <c r="O498" s="85"/>
      <c r="P498" s="85"/>
      <c r="Q498" s="85"/>
      <c r="R498" s="85"/>
      <c r="S498" s="85"/>
      <c r="T498" s="86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T498" s="18" t="s">
        <v>155</v>
      </c>
      <c r="AU498" s="18" t="s">
        <v>81</v>
      </c>
    </row>
    <row r="499" spans="1:65" s="2" customFormat="1" ht="24.15" customHeight="1">
      <c r="A499" s="39"/>
      <c r="B499" s="40"/>
      <c r="C499" s="205" t="s">
        <v>690</v>
      </c>
      <c r="D499" s="205" t="s">
        <v>149</v>
      </c>
      <c r="E499" s="206" t="s">
        <v>691</v>
      </c>
      <c r="F499" s="207" t="s">
        <v>692</v>
      </c>
      <c r="G499" s="208" t="s">
        <v>152</v>
      </c>
      <c r="H499" s="209">
        <v>462.74</v>
      </c>
      <c r="I499" s="210"/>
      <c r="J499" s="211">
        <f>ROUND(I499*H499,2)</f>
        <v>0</v>
      </c>
      <c r="K499" s="207" t="s">
        <v>153</v>
      </c>
      <c r="L499" s="45"/>
      <c r="M499" s="212" t="s">
        <v>19</v>
      </c>
      <c r="N499" s="213" t="s">
        <v>42</v>
      </c>
      <c r="O499" s="85"/>
      <c r="P499" s="214">
        <f>O499*H499</f>
        <v>0</v>
      </c>
      <c r="Q499" s="214">
        <v>0.00285</v>
      </c>
      <c r="R499" s="214">
        <f>Q499*H499</f>
        <v>1.3188090000000001</v>
      </c>
      <c r="S499" s="214">
        <v>0</v>
      </c>
      <c r="T499" s="215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16" t="s">
        <v>154</v>
      </c>
      <c r="AT499" s="216" t="s">
        <v>149</v>
      </c>
      <c r="AU499" s="216" t="s">
        <v>81</v>
      </c>
      <c r="AY499" s="18" t="s">
        <v>147</v>
      </c>
      <c r="BE499" s="217">
        <f>IF(N499="základní",J499,0)</f>
        <v>0</v>
      </c>
      <c r="BF499" s="217">
        <f>IF(N499="snížená",J499,0)</f>
        <v>0</v>
      </c>
      <c r="BG499" s="217">
        <f>IF(N499="zákl. přenesená",J499,0)</f>
        <v>0</v>
      </c>
      <c r="BH499" s="217">
        <f>IF(N499="sníž. přenesená",J499,0)</f>
        <v>0</v>
      </c>
      <c r="BI499" s="217">
        <f>IF(N499="nulová",J499,0)</f>
        <v>0</v>
      </c>
      <c r="BJ499" s="18" t="s">
        <v>79</v>
      </c>
      <c r="BK499" s="217">
        <f>ROUND(I499*H499,2)</f>
        <v>0</v>
      </c>
      <c r="BL499" s="18" t="s">
        <v>154</v>
      </c>
      <c r="BM499" s="216" t="s">
        <v>693</v>
      </c>
    </row>
    <row r="500" spans="1:47" s="2" customFormat="1" ht="12">
      <c r="A500" s="39"/>
      <c r="B500" s="40"/>
      <c r="C500" s="41"/>
      <c r="D500" s="218" t="s">
        <v>155</v>
      </c>
      <c r="E500" s="41"/>
      <c r="F500" s="219" t="s">
        <v>694</v>
      </c>
      <c r="G500" s="41"/>
      <c r="H500" s="41"/>
      <c r="I500" s="220"/>
      <c r="J500" s="41"/>
      <c r="K500" s="41"/>
      <c r="L500" s="45"/>
      <c r="M500" s="221"/>
      <c r="N500" s="222"/>
      <c r="O500" s="85"/>
      <c r="P500" s="85"/>
      <c r="Q500" s="85"/>
      <c r="R500" s="85"/>
      <c r="S500" s="85"/>
      <c r="T500" s="86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T500" s="18" t="s">
        <v>155</v>
      </c>
      <c r="AU500" s="18" t="s">
        <v>81</v>
      </c>
    </row>
    <row r="501" spans="1:65" s="2" customFormat="1" ht="24.15" customHeight="1">
      <c r="A501" s="39"/>
      <c r="B501" s="40"/>
      <c r="C501" s="205" t="s">
        <v>436</v>
      </c>
      <c r="D501" s="205" t="s">
        <v>149</v>
      </c>
      <c r="E501" s="206" t="s">
        <v>695</v>
      </c>
      <c r="F501" s="207" t="s">
        <v>696</v>
      </c>
      <c r="G501" s="208" t="s">
        <v>152</v>
      </c>
      <c r="H501" s="209">
        <v>69.204</v>
      </c>
      <c r="I501" s="210"/>
      <c r="J501" s="211">
        <f>ROUND(I501*H501,2)</f>
        <v>0</v>
      </c>
      <c r="K501" s="207" t="s">
        <v>153</v>
      </c>
      <c r="L501" s="45"/>
      <c r="M501" s="212" t="s">
        <v>19</v>
      </c>
      <c r="N501" s="213" t="s">
        <v>42</v>
      </c>
      <c r="O501" s="85"/>
      <c r="P501" s="214">
        <f>O501*H501</f>
        <v>0</v>
      </c>
      <c r="Q501" s="214">
        <v>0.00122</v>
      </c>
      <c r="R501" s="214">
        <f>Q501*H501</f>
        <v>0.08442887999999998</v>
      </c>
      <c r="S501" s="214">
        <v>0</v>
      </c>
      <c r="T501" s="215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16" t="s">
        <v>154</v>
      </c>
      <c r="AT501" s="216" t="s">
        <v>149</v>
      </c>
      <c r="AU501" s="216" t="s">
        <v>81</v>
      </c>
      <c r="AY501" s="18" t="s">
        <v>147</v>
      </c>
      <c r="BE501" s="217">
        <f>IF(N501="základní",J501,0)</f>
        <v>0</v>
      </c>
      <c r="BF501" s="217">
        <f>IF(N501="snížená",J501,0)</f>
        <v>0</v>
      </c>
      <c r="BG501" s="217">
        <f>IF(N501="zákl. přenesená",J501,0)</f>
        <v>0</v>
      </c>
      <c r="BH501" s="217">
        <f>IF(N501="sníž. přenesená",J501,0)</f>
        <v>0</v>
      </c>
      <c r="BI501" s="217">
        <f>IF(N501="nulová",J501,0)</f>
        <v>0</v>
      </c>
      <c r="BJ501" s="18" t="s">
        <v>79</v>
      </c>
      <c r="BK501" s="217">
        <f>ROUND(I501*H501,2)</f>
        <v>0</v>
      </c>
      <c r="BL501" s="18" t="s">
        <v>154</v>
      </c>
      <c r="BM501" s="216" t="s">
        <v>697</v>
      </c>
    </row>
    <row r="502" spans="1:47" s="2" customFormat="1" ht="12">
      <c r="A502" s="39"/>
      <c r="B502" s="40"/>
      <c r="C502" s="41"/>
      <c r="D502" s="218" t="s">
        <v>155</v>
      </c>
      <c r="E502" s="41"/>
      <c r="F502" s="219" t="s">
        <v>698</v>
      </c>
      <c r="G502" s="41"/>
      <c r="H502" s="41"/>
      <c r="I502" s="220"/>
      <c r="J502" s="41"/>
      <c r="K502" s="41"/>
      <c r="L502" s="45"/>
      <c r="M502" s="221"/>
      <c r="N502" s="222"/>
      <c r="O502" s="85"/>
      <c r="P502" s="85"/>
      <c r="Q502" s="85"/>
      <c r="R502" s="85"/>
      <c r="S502" s="85"/>
      <c r="T502" s="86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T502" s="18" t="s">
        <v>155</v>
      </c>
      <c r="AU502" s="18" t="s">
        <v>81</v>
      </c>
    </row>
    <row r="503" spans="1:51" s="13" customFormat="1" ht="12">
      <c r="A503" s="13"/>
      <c r="B503" s="223"/>
      <c r="C503" s="224"/>
      <c r="D503" s="225" t="s">
        <v>157</v>
      </c>
      <c r="E503" s="226" t="s">
        <v>19</v>
      </c>
      <c r="F503" s="227" t="s">
        <v>699</v>
      </c>
      <c r="G503" s="224"/>
      <c r="H503" s="228">
        <v>69.204</v>
      </c>
      <c r="I503" s="229"/>
      <c r="J503" s="224"/>
      <c r="K503" s="224"/>
      <c r="L503" s="230"/>
      <c r="M503" s="231"/>
      <c r="N503" s="232"/>
      <c r="O503" s="232"/>
      <c r="P503" s="232"/>
      <c r="Q503" s="232"/>
      <c r="R503" s="232"/>
      <c r="S503" s="232"/>
      <c r="T503" s="23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34" t="s">
        <v>157</v>
      </c>
      <c r="AU503" s="234" t="s">
        <v>81</v>
      </c>
      <c r="AV503" s="13" t="s">
        <v>81</v>
      </c>
      <c r="AW503" s="13" t="s">
        <v>33</v>
      </c>
      <c r="AX503" s="13" t="s">
        <v>71</v>
      </c>
      <c r="AY503" s="234" t="s">
        <v>147</v>
      </c>
    </row>
    <row r="504" spans="1:51" s="14" customFormat="1" ht="12">
      <c r="A504" s="14"/>
      <c r="B504" s="235"/>
      <c r="C504" s="236"/>
      <c r="D504" s="225" t="s">
        <v>157</v>
      </c>
      <c r="E504" s="237" t="s">
        <v>19</v>
      </c>
      <c r="F504" s="238" t="s">
        <v>159</v>
      </c>
      <c r="G504" s="236"/>
      <c r="H504" s="239">
        <v>69.204</v>
      </c>
      <c r="I504" s="240"/>
      <c r="J504" s="236"/>
      <c r="K504" s="236"/>
      <c r="L504" s="241"/>
      <c r="M504" s="242"/>
      <c r="N504" s="243"/>
      <c r="O504" s="243"/>
      <c r="P504" s="243"/>
      <c r="Q504" s="243"/>
      <c r="R504" s="243"/>
      <c r="S504" s="243"/>
      <c r="T504" s="24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45" t="s">
        <v>157</v>
      </c>
      <c r="AU504" s="245" t="s">
        <v>81</v>
      </c>
      <c r="AV504" s="14" t="s">
        <v>154</v>
      </c>
      <c r="AW504" s="14" t="s">
        <v>33</v>
      </c>
      <c r="AX504" s="14" t="s">
        <v>79</v>
      </c>
      <c r="AY504" s="245" t="s">
        <v>147</v>
      </c>
    </row>
    <row r="505" spans="1:65" s="2" customFormat="1" ht="16.5" customHeight="1">
      <c r="A505" s="39"/>
      <c r="B505" s="40"/>
      <c r="C505" s="205" t="s">
        <v>700</v>
      </c>
      <c r="D505" s="205" t="s">
        <v>149</v>
      </c>
      <c r="E505" s="206" t="s">
        <v>701</v>
      </c>
      <c r="F505" s="207" t="s">
        <v>702</v>
      </c>
      <c r="G505" s="208" t="s">
        <v>152</v>
      </c>
      <c r="H505" s="209">
        <v>234.094</v>
      </c>
      <c r="I505" s="210"/>
      <c r="J505" s="211">
        <f>ROUND(I505*H505,2)</f>
        <v>0</v>
      </c>
      <c r="K505" s="207" t="s">
        <v>153</v>
      </c>
      <c r="L505" s="45"/>
      <c r="M505" s="212" t="s">
        <v>19</v>
      </c>
      <c r="N505" s="213" t="s">
        <v>42</v>
      </c>
      <c r="O505" s="85"/>
      <c r="P505" s="214">
        <f>O505*H505</f>
        <v>0</v>
      </c>
      <c r="Q505" s="214">
        <v>0</v>
      </c>
      <c r="R505" s="214">
        <f>Q505*H505</f>
        <v>0</v>
      </c>
      <c r="S505" s="214">
        <v>0</v>
      </c>
      <c r="T505" s="215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16" t="s">
        <v>154</v>
      </c>
      <c r="AT505" s="216" t="s">
        <v>149</v>
      </c>
      <c r="AU505" s="216" t="s">
        <v>81</v>
      </c>
      <c r="AY505" s="18" t="s">
        <v>147</v>
      </c>
      <c r="BE505" s="217">
        <f>IF(N505="základní",J505,0)</f>
        <v>0</v>
      </c>
      <c r="BF505" s="217">
        <f>IF(N505="snížená",J505,0)</f>
        <v>0</v>
      </c>
      <c r="BG505" s="217">
        <f>IF(N505="zákl. přenesená",J505,0)</f>
        <v>0</v>
      </c>
      <c r="BH505" s="217">
        <f>IF(N505="sníž. přenesená",J505,0)</f>
        <v>0</v>
      </c>
      <c r="BI505" s="217">
        <f>IF(N505="nulová",J505,0)</f>
        <v>0</v>
      </c>
      <c r="BJ505" s="18" t="s">
        <v>79</v>
      </c>
      <c r="BK505" s="217">
        <f>ROUND(I505*H505,2)</f>
        <v>0</v>
      </c>
      <c r="BL505" s="18" t="s">
        <v>154</v>
      </c>
      <c r="BM505" s="216" t="s">
        <v>703</v>
      </c>
    </row>
    <row r="506" spans="1:47" s="2" customFormat="1" ht="12">
      <c r="A506" s="39"/>
      <c r="B506" s="40"/>
      <c r="C506" s="41"/>
      <c r="D506" s="218" t="s">
        <v>155</v>
      </c>
      <c r="E506" s="41"/>
      <c r="F506" s="219" t="s">
        <v>704</v>
      </c>
      <c r="G506" s="41"/>
      <c r="H506" s="41"/>
      <c r="I506" s="220"/>
      <c r="J506" s="41"/>
      <c r="K506" s="41"/>
      <c r="L506" s="45"/>
      <c r="M506" s="221"/>
      <c r="N506" s="222"/>
      <c r="O506" s="85"/>
      <c r="P506" s="85"/>
      <c r="Q506" s="85"/>
      <c r="R506" s="85"/>
      <c r="S506" s="85"/>
      <c r="T506" s="86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T506" s="18" t="s">
        <v>155</v>
      </c>
      <c r="AU506" s="18" t="s">
        <v>81</v>
      </c>
    </row>
    <row r="507" spans="1:65" s="2" customFormat="1" ht="21.75" customHeight="1">
      <c r="A507" s="39"/>
      <c r="B507" s="40"/>
      <c r="C507" s="205" t="s">
        <v>442</v>
      </c>
      <c r="D507" s="205" t="s">
        <v>149</v>
      </c>
      <c r="E507" s="206" t="s">
        <v>705</v>
      </c>
      <c r="F507" s="207" t="s">
        <v>706</v>
      </c>
      <c r="G507" s="208" t="s">
        <v>162</v>
      </c>
      <c r="H507" s="209">
        <v>0.156</v>
      </c>
      <c r="I507" s="210"/>
      <c r="J507" s="211">
        <f>ROUND(I507*H507,2)</f>
        <v>0</v>
      </c>
      <c r="K507" s="207" t="s">
        <v>153</v>
      </c>
      <c r="L507" s="45"/>
      <c r="M507" s="212" t="s">
        <v>19</v>
      </c>
      <c r="N507" s="213" t="s">
        <v>42</v>
      </c>
      <c r="O507" s="85"/>
      <c r="P507" s="214">
        <f>O507*H507</f>
        <v>0</v>
      </c>
      <c r="Q507" s="214">
        <v>2.30102</v>
      </c>
      <c r="R507" s="214">
        <f>Q507*H507</f>
        <v>0.35895911999999996</v>
      </c>
      <c r="S507" s="214">
        <v>0</v>
      </c>
      <c r="T507" s="215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16" t="s">
        <v>154</v>
      </c>
      <c r="AT507" s="216" t="s">
        <v>149</v>
      </c>
      <c r="AU507" s="216" t="s">
        <v>81</v>
      </c>
      <c r="AY507" s="18" t="s">
        <v>147</v>
      </c>
      <c r="BE507" s="217">
        <f>IF(N507="základní",J507,0)</f>
        <v>0</v>
      </c>
      <c r="BF507" s="217">
        <f>IF(N507="snížená",J507,0)</f>
        <v>0</v>
      </c>
      <c r="BG507" s="217">
        <f>IF(N507="zákl. přenesená",J507,0)</f>
        <v>0</v>
      </c>
      <c r="BH507" s="217">
        <f>IF(N507="sníž. přenesená",J507,0)</f>
        <v>0</v>
      </c>
      <c r="BI507" s="217">
        <f>IF(N507="nulová",J507,0)</f>
        <v>0</v>
      </c>
      <c r="BJ507" s="18" t="s">
        <v>79</v>
      </c>
      <c r="BK507" s="217">
        <f>ROUND(I507*H507,2)</f>
        <v>0</v>
      </c>
      <c r="BL507" s="18" t="s">
        <v>154</v>
      </c>
      <c r="BM507" s="216" t="s">
        <v>707</v>
      </c>
    </row>
    <row r="508" spans="1:47" s="2" customFormat="1" ht="12">
      <c r="A508" s="39"/>
      <c r="B508" s="40"/>
      <c r="C508" s="41"/>
      <c r="D508" s="218" t="s">
        <v>155</v>
      </c>
      <c r="E508" s="41"/>
      <c r="F508" s="219" t="s">
        <v>708</v>
      </c>
      <c r="G508" s="41"/>
      <c r="H508" s="41"/>
      <c r="I508" s="220"/>
      <c r="J508" s="41"/>
      <c r="K508" s="41"/>
      <c r="L508" s="45"/>
      <c r="M508" s="221"/>
      <c r="N508" s="222"/>
      <c r="O508" s="85"/>
      <c r="P508" s="85"/>
      <c r="Q508" s="85"/>
      <c r="R508" s="85"/>
      <c r="S508" s="85"/>
      <c r="T508" s="86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T508" s="18" t="s">
        <v>155</v>
      </c>
      <c r="AU508" s="18" t="s">
        <v>81</v>
      </c>
    </row>
    <row r="509" spans="1:51" s="13" customFormat="1" ht="12">
      <c r="A509" s="13"/>
      <c r="B509" s="223"/>
      <c r="C509" s="224"/>
      <c r="D509" s="225" t="s">
        <v>157</v>
      </c>
      <c r="E509" s="226" t="s">
        <v>19</v>
      </c>
      <c r="F509" s="227" t="s">
        <v>709</v>
      </c>
      <c r="G509" s="224"/>
      <c r="H509" s="228">
        <v>0.156</v>
      </c>
      <c r="I509" s="229"/>
      <c r="J509" s="224"/>
      <c r="K509" s="224"/>
      <c r="L509" s="230"/>
      <c r="M509" s="231"/>
      <c r="N509" s="232"/>
      <c r="O509" s="232"/>
      <c r="P509" s="232"/>
      <c r="Q509" s="232"/>
      <c r="R509" s="232"/>
      <c r="S509" s="232"/>
      <c r="T509" s="23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34" t="s">
        <v>157</v>
      </c>
      <c r="AU509" s="234" t="s">
        <v>81</v>
      </c>
      <c r="AV509" s="13" t="s">
        <v>81</v>
      </c>
      <c r="AW509" s="13" t="s">
        <v>33</v>
      </c>
      <c r="AX509" s="13" t="s">
        <v>71</v>
      </c>
      <c r="AY509" s="234" t="s">
        <v>147</v>
      </c>
    </row>
    <row r="510" spans="1:51" s="14" customFormat="1" ht="12">
      <c r="A510" s="14"/>
      <c r="B510" s="235"/>
      <c r="C510" s="236"/>
      <c r="D510" s="225" t="s">
        <v>157</v>
      </c>
      <c r="E510" s="237" t="s">
        <v>19</v>
      </c>
      <c r="F510" s="238" t="s">
        <v>159</v>
      </c>
      <c r="G510" s="236"/>
      <c r="H510" s="239">
        <v>0.156</v>
      </c>
      <c r="I510" s="240"/>
      <c r="J510" s="236"/>
      <c r="K510" s="236"/>
      <c r="L510" s="241"/>
      <c r="M510" s="242"/>
      <c r="N510" s="243"/>
      <c r="O510" s="243"/>
      <c r="P510" s="243"/>
      <c r="Q510" s="243"/>
      <c r="R510" s="243"/>
      <c r="S510" s="243"/>
      <c r="T510" s="24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45" t="s">
        <v>157</v>
      </c>
      <c r="AU510" s="245" t="s">
        <v>81</v>
      </c>
      <c r="AV510" s="14" t="s">
        <v>154</v>
      </c>
      <c r="AW510" s="14" t="s">
        <v>33</v>
      </c>
      <c r="AX510" s="14" t="s">
        <v>79</v>
      </c>
      <c r="AY510" s="245" t="s">
        <v>147</v>
      </c>
    </row>
    <row r="511" spans="1:65" s="2" customFormat="1" ht="21.75" customHeight="1">
      <c r="A511" s="39"/>
      <c r="B511" s="40"/>
      <c r="C511" s="205" t="s">
        <v>710</v>
      </c>
      <c r="D511" s="205" t="s">
        <v>149</v>
      </c>
      <c r="E511" s="206" t="s">
        <v>711</v>
      </c>
      <c r="F511" s="207" t="s">
        <v>712</v>
      </c>
      <c r="G511" s="208" t="s">
        <v>162</v>
      </c>
      <c r="H511" s="209">
        <v>1.5</v>
      </c>
      <c r="I511" s="210"/>
      <c r="J511" s="211">
        <f>ROUND(I511*H511,2)</f>
        <v>0</v>
      </c>
      <c r="K511" s="207" t="s">
        <v>153</v>
      </c>
      <c r="L511" s="45"/>
      <c r="M511" s="212" t="s">
        <v>19</v>
      </c>
      <c r="N511" s="213" t="s">
        <v>42</v>
      </c>
      <c r="O511" s="85"/>
      <c r="P511" s="214">
        <f>O511*H511</f>
        <v>0</v>
      </c>
      <c r="Q511" s="214">
        <v>2.50187</v>
      </c>
      <c r="R511" s="214">
        <f>Q511*H511</f>
        <v>3.7528049999999995</v>
      </c>
      <c r="S511" s="214">
        <v>0</v>
      </c>
      <c r="T511" s="215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16" t="s">
        <v>154</v>
      </c>
      <c r="AT511" s="216" t="s">
        <v>149</v>
      </c>
      <c r="AU511" s="216" t="s">
        <v>81</v>
      </c>
      <c r="AY511" s="18" t="s">
        <v>147</v>
      </c>
      <c r="BE511" s="217">
        <f>IF(N511="základní",J511,0)</f>
        <v>0</v>
      </c>
      <c r="BF511" s="217">
        <f>IF(N511="snížená",J511,0)</f>
        <v>0</v>
      </c>
      <c r="BG511" s="217">
        <f>IF(N511="zákl. přenesená",J511,0)</f>
        <v>0</v>
      </c>
      <c r="BH511" s="217">
        <f>IF(N511="sníž. přenesená",J511,0)</f>
        <v>0</v>
      </c>
      <c r="BI511" s="217">
        <f>IF(N511="nulová",J511,0)</f>
        <v>0</v>
      </c>
      <c r="BJ511" s="18" t="s">
        <v>79</v>
      </c>
      <c r="BK511" s="217">
        <f>ROUND(I511*H511,2)</f>
        <v>0</v>
      </c>
      <c r="BL511" s="18" t="s">
        <v>154</v>
      </c>
      <c r="BM511" s="216" t="s">
        <v>713</v>
      </c>
    </row>
    <row r="512" spans="1:47" s="2" customFormat="1" ht="12">
      <c r="A512" s="39"/>
      <c r="B512" s="40"/>
      <c r="C512" s="41"/>
      <c r="D512" s="218" t="s">
        <v>155</v>
      </c>
      <c r="E512" s="41"/>
      <c r="F512" s="219" t="s">
        <v>714</v>
      </c>
      <c r="G512" s="41"/>
      <c r="H512" s="41"/>
      <c r="I512" s="220"/>
      <c r="J512" s="41"/>
      <c r="K512" s="41"/>
      <c r="L512" s="45"/>
      <c r="M512" s="221"/>
      <c r="N512" s="222"/>
      <c r="O512" s="85"/>
      <c r="P512" s="85"/>
      <c r="Q512" s="85"/>
      <c r="R512" s="85"/>
      <c r="S512" s="85"/>
      <c r="T512" s="86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T512" s="18" t="s">
        <v>155</v>
      </c>
      <c r="AU512" s="18" t="s">
        <v>81</v>
      </c>
    </row>
    <row r="513" spans="1:51" s="13" customFormat="1" ht="12">
      <c r="A513" s="13"/>
      <c r="B513" s="223"/>
      <c r="C513" s="224"/>
      <c r="D513" s="225" t="s">
        <v>157</v>
      </c>
      <c r="E513" s="226" t="s">
        <v>19</v>
      </c>
      <c r="F513" s="227" t="s">
        <v>219</v>
      </c>
      <c r="G513" s="224"/>
      <c r="H513" s="228">
        <v>1.5</v>
      </c>
      <c r="I513" s="229"/>
      <c r="J513" s="224"/>
      <c r="K513" s="224"/>
      <c r="L513" s="230"/>
      <c r="M513" s="231"/>
      <c r="N513" s="232"/>
      <c r="O513" s="232"/>
      <c r="P513" s="232"/>
      <c r="Q513" s="232"/>
      <c r="R513" s="232"/>
      <c r="S513" s="232"/>
      <c r="T513" s="23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4" t="s">
        <v>157</v>
      </c>
      <c r="AU513" s="234" t="s">
        <v>81</v>
      </c>
      <c r="AV513" s="13" t="s">
        <v>81</v>
      </c>
      <c r="AW513" s="13" t="s">
        <v>33</v>
      </c>
      <c r="AX513" s="13" t="s">
        <v>71</v>
      </c>
      <c r="AY513" s="234" t="s">
        <v>147</v>
      </c>
    </row>
    <row r="514" spans="1:51" s="14" customFormat="1" ht="12">
      <c r="A514" s="14"/>
      <c r="B514" s="235"/>
      <c r="C514" s="236"/>
      <c r="D514" s="225" t="s">
        <v>157</v>
      </c>
      <c r="E514" s="237" t="s">
        <v>19</v>
      </c>
      <c r="F514" s="238" t="s">
        <v>159</v>
      </c>
      <c r="G514" s="236"/>
      <c r="H514" s="239">
        <v>1.5</v>
      </c>
      <c r="I514" s="240"/>
      <c r="J514" s="236"/>
      <c r="K514" s="236"/>
      <c r="L514" s="241"/>
      <c r="M514" s="242"/>
      <c r="N514" s="243"/>
      <c r="O514" s="243"/>
      <c r="P514" s="243"/>
      <c r="Q514" s="243"/>
      <c r="R514" s="243"/>
      <c r="S514" s="243"/>
      <c r="T514" s="24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45" t="s">
        <v>157</v>
      </c>
      <c r="AU514" s="245" t="s">
        <v>81</v>
      </c>
      <c r="AV514" s="14" t="s">
        <v>154</v>
      </c>
      <c r="AW514" s="14" t="s">
        <v>33</v>
      </c>
      <c r="AX514" s="14" t="s">
        <v>79</v>
      </c>
      <c r="AY514" s="245" t="s">
        <v>147</v>
      </c>
    </row>
    <row r="515" spans="1:65" s="2" customFormat="1" ht="16.5" customHeight="1">
      <c r="A515" s="39"/>
      <c r="B515" s="40"/>
      <c r="C515" s="205" t="s">
        <v>447</v>
      </c>
      <c r="D515" s="205" t="s">
        <v>149</v>
      </c>
      <c r="E515" s="206" t="s">
        <v>715</v>
      </c>
      <c r="F515" s="207" t="s">
        <v>716</v>
      </c>
      <c r="G515" s="208" t="s">
        <v>152</v>
      </c>
      <c r="H515" s="209">
        <v>2.608</v>
      </c>
      <c r="I515" s="210"/>
      <c r="J515" s="211">
        <f>ROUND(I515*H515,2)</f>
        <v>0</v>
      </c>
      <c r="K515" s="207" t="s">
        <v>153</v>
      </c>
      <c r="L515" s="45"/>
      <c r="M515" s="212" t="s">
        <v>19</v>
      </c>
      <c r="N515" s="213" t="s">
        <v>42</v>
      </c>
      <c r="O515" s="85"/>
      <c r="P515" s="214">
        <f>O515*H515</f>
        <v>0</v>
      </c>
      <c r="Q515" s="214">
        <v>0.0204</v>
      </c>
      <c r="R515" s="214">
        <f>Q515*H515</f>
        <v>0.053203200000000006</v>
      </c>
      <c r="S515" s="214">
        <v>0</v>
      </c>
      <c r="T515" s="215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16" t="s">
        <v>154</v>
      </c>
      <c r="AT515" s="216" t="s">
        <v>149</v>
      </c>
      <c r="AU515" s="216" t="s">
        <v>81</v>
      </c>
      <c r="AY515" s="18" t="s">
        <v>147</v>
      </c>
      <c r="BE515" s="217">
        <f>IF(N515="základní",J515,0)</f>
        <v>0</v>
      </c>
      <c r="BF515" s="217">
        <f>IF(N515="snížená",J515,0)</f>
        <v>0</v>
      </c>
      <c r="BG515" s="217">
        <f>IF(N515="zákl. přenesená",J515,0)</f>
        <v>0</v>
      </c>
      <c r="BH515" s="217">
        <f>IF(N515="sníž. přenesená",J515,0)</f>
        <v>0</v>
      </c>
      <c r="BI515" s="217">
        <f>IF(N515="nulová",J515,0)</f>
        <v>0</v>
      </c>
      <c r="BJ515" s="18" t="s">
        <v>79</v>
      </c>
      <c r="BK515" s="217">
        <f>ROUND(I515*H515,2)</f>
        <v>0</v>
      </c>
      <c r="BL515" s="18" t="s">
        <v>154</v>
      </c>
      <c r="BM515" s="216" t="s">
        <v>717</v>
      </c>
    </row>
    <row r="516" spans="1:47" s="2" customFormat="1" ht="12">
      <c r="A516" s="39"/>
      <c r="B516" s="40"/>
      <c r="C516" s="41"/>
      <c r="D516" s="218" t="s">
        <v>155</v>
      </c>
      <c r="E516" s="41"/>
      <c r="F516" s="219" t="s">
        <v>718</v>
      </c>
      <c r="G516" s="41"/>
      <c r="H516" s="41"/>
      <c r="I516" s="220"/>
      <c r="J516" s="41"/>
      <c r="K516" s="41"/>
      <c r="L516" s="45"/>
      <c r="M516" s="221"/>
      <c r="N516" s="222"/>
      <c r="O516" s="85"/>
      <c r="P516" s="85"/>
      <c r="Q516" s="85"/>
      <c r="R516" s="85"/>
      <c r="S516" s="85"/>
      <c r="T516" s="86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T516" s="18" t="s">
        <v>155</v>
      </c>
      <c r="AU516" s="18" t="s">
        <v>81</v>
      </c>
    </row>
    <row r="517" spans="1:51" s="13" customFormat="1" ht="12">
      <c r="A517" s="13"/>
      <c r="B517" s="223"/>
      <c r="C517" s="224"/>
      <c r="D517" s="225" t="s">
        <v>157</v>
      </c>
      <c r="E517" s="226" t="s">
        <v>19</v>
      </c>
      <c r="F517" s="227" t="s">
        <v>719</v>
      </c>
      <c r="G517" s="224"/>
      <c r="H517" s="228">
        <v>2.608</v>
      </c>
      <c r="I517" s="229"/>
      <c r="J517" s="224"/>
      <c r="K517" s="224"/>
      <c r="L517" s="230"/>
      <c r="M517" s="231"/>
      <c r="N517" s="232"/>
      <c r="O517" s="232"/>
      <c r="P517" s="232"/>
      <c r="Q517" s="232"/>
      <c r="R517" s="232"/>
      <c r="S517" s="232"/>
      <c r="T517" s="23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34" t="s">
        <v>157</v>
      </c>
      <c r="AU517" s="234" t="s">
        <v>81</v>
      </c>
      <c r="AV517" s="13" t="s">
        <v>81</v>
      </c>
      <c r="AW517" s="13" t="s">
        <v>33</v>
      </c>
      <c r="AX517" s="13" t="s">
        <v>71</v>
      </c>
      <c r="AY517" s="234" t="s">
        <v>147</v>
      </c>
    </row>
    <row r="518" spans="1:51" s="14" customFormat="1" ht="12">
      <c r="A518" s="14"/>
      <c r="B518" s="235"/>
      <c r="C518" s="236"/>
      <c r="D518" s="225" t="s">
        <v>157</v>
      </c>
      <c r="E518" s="237" t="s">
        <v>19</v>
      </c>
      <c r="F518" s="238" t="s">
        <v>159</v>
      </c>
      <c r="G518" s="236"/>
      <c r="H518" s="239">
        <v>2.608</v>
      </c>
      <c r="I518" s="240"/>
      <c r="J518" s="236"/>
      <c r="K518" s="236"/>
      <c r="L518" s="241"/>
      <c r="M518" s="242"/>
      <c r="N518" s="243"/>
      <c r="O518" s="243"/>
      <c r="P518" s="243"/>
      <c r="Q518" s="243"/>
      <c r="R518" s="243"/>
      <c r="S518" s="243"/>
      <c r="T518" s="24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45" t="s">
        <v>157</v>
      </c>
      <c r="AU518" s="245" t="s">
        <v>81</v>
      </c>
      <c r="AV518" s="14" t="s">
        <v>154</v>
      </c>
      <c r="AW518" s="14" t="s">
        <v>33</v>
      </c>
      <c r="AX518" s="14" t="s">
        <v>79</v>
      </c>
      <c r="AY518" s="245" t="s">
        <v>147</v>
      </c>
    </row>
    <row r="519" spans="1:65" s="2" customFormat="1" ht="16.5" customHeight="1">
      <c r="A519" s="39"/>
      <c r="B519" s="40"/>
      <c r="C519" s="205" t="s">
        <v>720</v>
      </c>
      <c r="D519" s="205" t="s">
        <v>149</v>
      </c>
      <c r="E519" s="206" t="s">
        <v>721</v>
      </c>
      <c r="F519" s="207" t="s">
        <v>722</v>
      </c>
      <c r="G519" s="208" t="s">
        <v>152</v>
      </c>
      <c r="H519" s="209">
        <v>32.63</v>
      </c>
      <c r="I519" s="210"/>
      <c r="J519" s="211">
        <f>ROUND(I519*H519,2)</f>
        <v>0</v>
      </c>
      <c r="K519" s="207" t="s">
        <v>153</v>
      </c>
      <c r="L519" s="45"/>
      <c r="M519" s="212" t="s">
        <v>19</v>
      </c>
      <c r="N519" s="213" t="s">
        <v>42</v>
      </c>
      <c r="O519" s="85"/>
      <c r="P519" s="214">
        <f>O519*H519</f>
        <v>0</v>
      </c>
      <c r="Q519" s="214">
        <v>0.11</v>
      </c>
      <c r="R519" s="214">
        <f>Q519*H519</f>
        <v>3.5893</v>
      </c>
      <c r="S519" s="214">
        <v>0</v>
      </c>
      <c r="T519" s="215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16" t="s">
        <v>154</v>
      </c>
      <c r="AT519" s="216" t="s">
        <v>149</v>
      </c>
      <c r="AU519" s="216" t="s">
        <v>81</v>
      </c>
      <c r="AY519" s="18" t="s">
        <v>147</v>
      </c>
      <c r="BE519" s="217">
        <f>IF(N519="základní",J519,0)</f>
        <v>0</v>
      </c>
      <c r="BF519" s="217">
        <f>IF(N519="snížená",J519,0)</f>
        <v>0</v>
      </c>
      <c r="BG519" s="217">
        <f>IF(N519="zákl. přenesená",J519,0)</f>
        <v>0</v>
      </c>
      <c r="BH519" s="217">
        <f>IF(N519="sníž. přenesená",J519,0)</f>
        <v>0</v>
      </c>
      <c r="BI519" s="217">
        <f>IF(N519="nulová",J519,0)</f>
        <v>0</v>
      </c>
      <c r="BJ519" s="18" t="s">
        <v>79</v>
      </c>
      <c r="BK519" s="217">
        <f>ROUND(I519*H519,2)</f>
        <v>0</v>
      </c>
      <c r="BL519" s="18" t="s">
        <v>154</v>
      </c>
      <c r="BM519" s="216" t="s">
        <v>723</v>
      </c>
    </row>
    <row r="520" spans="1:47" s="2" customFormat="1" ht="12">
      <c r="A520" s="39"/>
      <c r="B520" s="40"/>
      <c r="C520" s="41"/>
      <c r="D520" s="218" t="s">
        <v>155</v>
      </c>
      <c r="E520" s="41"/>
      <c r="F520" s="219" t="s">
        <v>724</v>
      </c>
      <c r="G520" s="41"/>
      <c r="H520" s="41"/>
      <c r="I520" s="220"/>
      <c r="J520" s="41"/>
      <c r="K520" s="41"/>
      <c r="L520" s="45"/>
      <c r="M520" s="221"/>
      <c r="N520" s="222"/>
      <c r="O520" s="85"/>
      <c r="P520" s="85"/>
      <c r="Q520" s="85"/>
      <c r="R520" s="85"/>
      <c r="S520" s="85"/>
      <c r="T520" s="86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T520" s="18" t="s">
        <v>155</v>
      </c>
      <c r="AU520" s="18" t="s">
        <v>81</v>
      </c>
    </row>
    <row r="521" spans="1:65" s="2" customFormat="1" ht="33" customHeight="1">
      <c r="A521" s="39"/>
      <c r="B521" s="40"/>
      <c r="C521" s="205" t="s">
        <v>452</v>
      </c>
      <c r="D521" s="205" t="s">
        <v>149</v>
      </c>
      <c r="E521" s="206" t="s">
        <v>725</v>
      </c>
      <c r="F521" s="207" t="s">
        <v>726</v>
      </c>
      <c r="G521" s="208" t="s">
        <v>152</v>
      </c>
      <c r="H521" s="209">
        <v>20.28</v>
      </c>
      <c r="I521" s="210"/>
      <c r="J521" s="211">
        <f>ROUND(I521*H521,2)</f>
        <v>0</v>
      </c>
      <c r="K521" s="207" t="s">
        <v>153</v>
      </c>
      <c r="L521" s="45"/>
      <c r="M521" s="212" t="s">
        <v>19</v>
      </c>
      <c r="N521" s="213" t="s">
        <v>42</v>
      </c>
      <c r="O521" s="85"/>
      <c r="P521" s="214">
        <f>O521*H521</f>
        <v>0</v>
      </c>
      <c r="Q521" s="214">
        <v>0.09336</v>
      </c>
      <c r="R521" s="214">
        <f>Q521*H521</f>
        <v>1.8933408</v>
      </c>
      <c r="S521" s="214">
        <v>0</v>
      </c>
      <c r="T521" s="215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16" t="s">
        <v>154</v>
      </c>
      <c r="AT521" s="216" t="s">
        <v>149</v>
      </c>
      <c r="AU521" s="216" t="s">
        <v>81</v>
      </c>
      <c r="AY521" s="18" t="s">
        <v>147</v>
      </c>
      <c r="BE521" s="217">
        <f>IF(N521="základní",J521,0)</f>
        <v>0</v>
      </c>
      <c r="BF521" s="217">
        <f>IF(N521="snížená",J521,0)</f>
        <v>0</v>
      </c>
      <c r="BG521" s="217">
        <f>IF(N521="zákl. přenesená",J521,0)</f>
        <v>0</v>
      </c>
      <c r="BH521" s="217">
        <f>IF(N521="sníž. přenesená",J521,0)</f>
        <v>0</v>
      </c>
      <c r="BI521" s="217">
        <f>IF(N521="nulová",J521,0)</f>
        <v>0</v>
      </c>
      <c r="BJ521" s="18" t="s">
        <v>79</v>
      </c>
      <c r="BK521" s="217">
        <f>ROUND(I521*H521,2)</f>
        <v>0</v>
      </c>
      <c r="BL521" s="18" t="s">
        <v>154</v>
      </c>
      <c r="BM521" s="216" t="s">
        <v>727</v>
      </c>
    </row>
    <row r="522" spans="1:47" s="2" customFormat="1" ht="12">
      <c r="A522" s="39"/>
      <c r="B522" s="40"/>
      <c r="C522" s="41"/>
      <c r="D522" s="218" t="s">
        <v>155</v>
      </c>
      <c r="E522" s="41"/>
      <c r="F522" s="219" t="s">
        <v>728</v>
      </c>
      <c r="G522" s="41"/>
      <c r="H522" s="41"/>
      <c r="I522" s="220"/>
      <c r="J522" s="41"/>
      <c r="K522" s="41"/>
      <c r="L522" s="45"/>
      <c r="M522" s="221"/>
      <c r="N522" s="222"/>
      <c r="O522" s="85"/>
      <c r="P522" s="85"/>
      <c r="Q522" s="85"/>
      <c r="R522" s="85"/>
      <c r="S522" s="85"/>
      <c r="T522" s="86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T522" s="18" t="s">
        <v>155</v>
      </c>
      <c r="AU522" s="18" t="s">
        <v>81</v>
      </c>
    </row>
    <row r="523" spans="1:51" s="13" customFormat="1" ht="12">
      <c r="A523" s="13"/>
      <c r="B523" s="223"/>
      <c r="C523" s="224"/>
      <c r="D523" s="225" t="s">
        <v>157</v>
      </c>
      <c r="E523" s="226" t="s">
        <v>19</v>
      </c>
      <c r="F523" s="227" t="s">
        <v>729</v>
      </c>
      <c r="G523" s="224"/>
      <c r="H523" s="228">
        <v>20.28</v>
      </c>
      <c r="I523" s="229"/>
      <c r="J523" s="224"/>
      <c r="K523" s="224"/>
      <c r="L523" s="230"/>
      <c r="M523" s="231"/>
      <c r="N523" s="232"/>
      <c r="O523" s="232"/>
      <c r="P523" s="232"/>
      <c r="Q523" s="232"/>
      <c r="R523" s="232"/>
      <c r="S523" s="232"/>
      <c r="T523" s="23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34" t="s">
        <v>157</v>
      </c>
      <c r="AU523" s="234" t="s">
        <v>81</v>
      </c>
      <c r="AV523" s="13" t="s">
        <v>81</v>
      </c>
      <c r="AW523" s="13" t="s">
        <v>33</v>
      </c>
      <c r="AX523" s="13" t="s">
        <v>71</v>
      </c>
      <c r="AY523" s="234" t="s">
        <v>147</v>
      </c>
    </row>
    <row r="524" spans="1:51" s="14" customFormat="1" ht="12">
      <c r="A524" s="14"/>
      <c r="B524" s="235"/>
      <c r="C524" s="236"/>
      <c r="D524" s="225" t="s">
        <v>157</v>
      </c>
      <c r="E524" s="237" t="s">
        <v>19</v>
      </c>
      <c r="F524" s="238" t="s">
        <v>159</v>
      </c>
      <c r="G524" s="236"/>
      <c r="H524" s="239">
        <v>20.28</v>
      </c>
      <c r="I524" s="240"/>
      <c r="J524" s="236"/>
      <c r="K524" s="236"/>
      <c r="L524" s="241"/>
      <c r="M524" s="242"/>
      <c r="N524" s="243"/>
      <c r="O524" s="243"/>
      <c r="P524" s="243"/>
      <c r="Q524" s="243"/>
      <c r="R524" s="243"/>
      <c r="S524" s="243"/>
      <c r="T524" s="24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45" t="s">
        <v>157</v>
      </c>
      <c r="AU524" s="245" t="s">
        <v>81</v>
      </c>
      <c r="AV524" s="14" t="s">
        <v>154</v>
      </c>
      <c r="AW524" s="14" t="s">
        <v>33</v>
      </c>
      <c r="AX524" s="14" t="s">
        <v>79</v>
      </c>
      <c r="AY524" s="245" t="s">
        <v>147</v>
      </c>
    </row>
    <row r="525" spans="1:65" s="2" customFormat="1" ht="16.5" customHeight="1">
      <c r="A525" s="39"/>
      <c r="B525" s="40"/>
      <c r="C525" s="205" t="s">
        <v>730</v>
      </c>
      <c r="D525" s="205" t="s">
        <v>149</v>
      </c>
      <c r="E525" s="206" t="s">
        <v>731</v>
      </c>
      <c r="F525" s="207" t="s">
        <v>732</v>
      </c>
      <c r="G525" s="208" t="s">
        <v>152</v>
      </c>
      <c r="H525" s="209">
        <v>21.35</v>
      </c>
      <c r="I525" s="210"/>
      <c r="J525" s="211">
        <f>ROUND(I525*H525,2)</f>
        <v>0</v>
      </c>
      <c r="K525" s="207" t="s">
        <v>153</v>
      </c>
      <c r="L525" s="45"/>
      <c r="M525" s="212" t="s">
        <v>19</v>
      </c>
      <c r="N525" s="213" t="s">
        <v>42</v>
      </c>
      <c r="O525" s="85"/>
      <c r="P525" s="214">
        <f>O525*H525</f>
        <v>0</v>
      </c>
      <c r="Q525" s="214">
        <v>0.3674</v>
      </c>
      <c r="R525" s="214">
        <f>Q525*H525</f>
        <v>7.843990000000001</v>
      </c>
      <c r="S525" s="214">
        <v>0</v>
      </c>
      <c r="T525" s="215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16" t="s">
        <v>154</v>
      </c>
      <c r="AT525" s="216" t="s">
        <v>149</v>
      </c>
      <c r="AU525" s="216" t="s">
        <v>81</v>
      </c>
      <c r="AY525" s="18" t="s">
        <v>147</v>
      </c>
      <c r="BE525" s="217">
        <f>IF(N525="základní",J525,0)</f>
        <v>0</v>
      </c>
      <c r="BF525" s="217">
        <f>IF(N525="snížená",J525,0)</f>
        <v>0</v>
      </c>
      <c r="BG525" s="217">
        <f>IF(N525="zákl. přenesená",J525,0)</f>
        <v>0</v>
      </c>
      <c r="BH525" s="217">
        <f>IF(N525="sníž. přenesená",J525,0)</f>
        <v>0</v>
      </c>
      <c r="BI525" s="217">
        <f>IF(N525="nulová",J525,0)</f>
        <v>0</v>
      </c>
      <c r="BJ525" s="18" t="s">
        <v>79</v>
      </c>
      <c r="BK525" s="217">
        <f>ROUND(I525*H525,2)</f>
        <v>0</v>
      </c>
      <c r="BL525" s="18" t="s">
        <v>154</v>
      </c>
      <c r="BM525" s="216" t="s">
        <v>733</v>
      </c>
    </row>
    <row r="526" spans="1:47" s="2" customFormat="1" ht="12">
      <c r="A526" s="39"/>
      <c r="B526" s="40"/>
      <c r="C526" s="41"/>
      <c r="D526" s="218" t="s">
        <v>155</v>
      </c>
      <c r="E526" s="41"/>
      <c r="F526" s="219" t="s">
        <v>734</v>
      </c>
      <c r="G526" s="41"/>
      <c r="H526" s="41"/>
      <c r="I526" s="220"/>
      <c r="J526" s="41"/>
      <c r="K526" s="41"/>
      <c r="L526" s="45"/>
      <c r="M526" s="221"/>
      <c r="N526" s="222"/>
      <c r="O526" s="85"/>
      <c r="P526" s="85"/>
      <c r="Q526" s="85"/>
      <c r="R526" s="85"/>
      <c r="S526" s="85"/>
      <c r="T526" s="86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T526" s="18" t="s">
        <v>155</v>
      </c>
      <c r="AU526" s="18" t="s">
        <v>81</v>
      </c>
    </row>
    <row r="527" spans="1:51" s="13" customFormat="1" ht="12">
      <c r="A527" s="13"/>
      <c r="B527" s="223"/>
      <c r="C527" s="224"/>
      <c r="D527" s="225" t="s">
        <v>157</v>
      </c>
      <c r="E527" s="226" t="s">
        <v>19</v>
      </c>
      <c r="F527" s="227" t="s">
        <v>735</v>
      </c>
      <c r="G527" s="224"/>
      <c r="H527" s="228">
        <v>21.35</v>
      </c>
      <c r="I527" s="229"/>
      <c r="J527" s="224"/>
      <c r="K527" s="224"/>
      <c r="L527" s="230"/>
      <c r="M527" s="231"/>
      <c r="N527" s="232"/>
      <c r="O527" s="232"/>
      <c r="P527" s="232"/>
      <c r="Q527" s="232"/>
      <c r="R527" s="232"/>
      <c r="S527" s="232"/>
      <c r="T527" s="23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34" t="s">
        <v>157</v>
      </c>
      <c r="AU527" s="234" t="s">
        <v>81</v>
      </c>
      <c r="AV527" s="13" t="s">
        <v>81</v>
      </c>
      <c r="AW527" s="13" t="s">
        <v>33</v>
      </c>
      <c r="AX527" s="13" t="s">
        <v>71</v>
      </c>
      <c r="AY527" s="234" t="s">
        <v>147</v>
      </c>
    </row>
    <row r="528" spans="1:51" s="14" customFormat="1" ht="12">
      <c r="A528" s="14"/>
      <c r="B528" s="235"/>
      <c r="C528" s="236"/>
      <c r="D528" s="225" t="s">
        <v>157</v>
      </c>
      <c r="E528" s="237" t="s">
        <v>19</v>
      </c>
      <c r="F528" s="238" t="s">
        <v>159</v>
      </c>
      <c r="G528" s="236"/>
      <c r="H528" s="239">
        <v>21.35</v>
      </c>
      <c r="I528" s="240"/>
      <c r="J528" s="236"/>
      <c r="K528" s="236"/>
      <c r="L528" s="241"/>
      <c r="M528" s="242"/>
      <c r="N528" s="243"/>
      <c r="O528" s="243"/>
      <c r="P528" s="243"/>
      <c r="Q528" s="243"/>
      <c r="R528" s="243"/>
      <c r="S528" s="243"/>
      <c r="T528" s="24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45" t="s">
        <v>157</v>
      </c>
      <c r="AU528" s="245" t="s">
        <v>81</v>
      </c>
      <c r="AV528" s="14" t="s">
        <v>154</v>
      </c>
      <c r="AW528" s="14" t="s">
        <v>33</v>
      </c>
      <c r="AX528" s="14" t="s">
        <v>79</v>
      </c>
      <c r="AY528" s="245" t="s">
        <v>147</v>
      </c>
    </row>
    <row r="529" spans="1:65" s="2" customFormat="1" ht="24.15" customHeight="1">
      <c r="A529" s="39"/>
      <c r="B529" s="40"/>
      <c r="C529" s="205" t="s">
        <v>458</v>
      </c>
      <c r="D529" s="205" t="s">
        <v>149</v>
      </c>
      <c r="E529" s="206" t="s">
        <v>736</v>
      </c>
      <c r="F529" s="207" t="s">
        <v>737</v>
      </c>
      <c r="G529" s="208" t="s">
        <v>441</v>
      </c>
      <c r="H529" s="209">
        <v>46.7</v>
      </c>
      <c r="I529" s="210"/>
      <c r="J529" s="211">
        <f>ROUND(I529*H529,2)</f>
        <v>0</v>
      </c>
      <c r="K529" s="207" t="s">
        <v>153</v>
      </c>
      <c r="L529" s="45"/>
      <c r="M529" s="212" t="s">
        <v>19</v>
      </c>
      <c r="N529" s="213" t="s">
        <v>42</v>
      </c>
      <c r="O529" s="85"/>
      <c r="P529" s="214">
        <f>O529*H529</f>
        <v>0</v>
      </c>
      <c r="Q529" s="214">
        <v>0.128946</v>
      </c>
      <c r="R529" s="214">
        <f>Q529*H529</f>
        <v>6.021778200000001</v>
      </c>
      <c r="S529" s="214">
        <v>0</v>
      </c>
      <c r="T529" s="215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16" t="s">
        <v>154</v>
      </c>
      <c r="AT529" s="216" t="s">
        <v>149</v>
      </c>
      <c r="AU529" s="216" t="s">
        <v>81</v>
      </c>
      <c r="AY529" s="18" t="s">
        <v>147</v>
      </c>
      <c r="BE529" s="217">
        <f>IF(N529="základní",J529,0)</f>
        <v>0</v>
      </c>
      <c r="BF529" s="217">
        <f>IF(N529="snížená",J529,0)</f>
        <v>0</v>
      </c>
      <c r="BG529" s="217">
        <f>IF(N529="zákl. přenesená",J529,0)</f>
        <v>0</v>
      </c>
      <c r="BH529" s="217">
        <f>IF(N529="sníž. přenesená",J529,0)</f>
        <v>0</v>
      </c>
      <c r="BI529" s="217">
        <f>IF(N529="nulová",J529,0)</f>
        <v>0</v>
      </c>
      <c r="BJ529" s="18" t="s">
        <v>79</v>
      </c>
      <c r="BK529" s="217">
        <f>ROUND(I529*H529,2)</f>
        <v>0</v>
      </c>
      <c r="BL529" s="18" t="s">
        <v>154</v>
      </c>
      <c r="BM529" s="216" t="s">
        <v>738</v>
      </c>
    </row>
    <row r="530" spans="1:47" s="2" customFormat="1" ht="12">
      <c r="A530" s="39"/>
      <c r="B530" s="40"/>
      <c r="C530" s="41"/>
      <c r="D530" s="218" t="s">
        <v>155</v>
      </c>
      <c r="E530" s="41"/>
      <c r="F530" s="219" t="s">
        <v>739</v>
      </c>
      <c r="G530" s="41"/>
      <c r="H530" s="41"/>
      <c r="I530" s="220"/>
      <c r="J530" s="41"/>
      <c r="K530" s="41"/>
      <c r="L530" s="45"/>
      <c r="M530" s="221"/>
      <c r="N530" s="222"/>
      <c r="O530" s="85"/>
      <c r="P530" s="85"/>
      <c r="Q530" s="85"/>
      <c r="R530" s="85"/>
      <c r="S530" s="85"/>
      <c r="T530" s="86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T530" s="18" t="s">
        <v>155</v>
      </c>
      <c r="AU530" s="18" t="s">
        <v>81</v>
      </c>
    </row>
    <row r="531" spans="1:51" s="13" customFormat="1" ht="12">
      <c r="A531" s="13"/>
      <c r="B531" s="223"/>
      <c r="C531" s="224"/>
      <c r="D531" s="225" t="s">
        <v>157</v>
      </c>
      <c r="E531" s="226" t="s">
        <v>19</v>
      </c>
      <c r="F531" s="227" t="s">
        <v>740</v>
      </c>
      <c r="G531" s="224"/>
      <c r="H531" s="228">
        <v>46.7</v>
      </c>
      <c r="I531" s="229"/>
      <c r="J531" s="224"/>
      <c r="K531" s="224"/>
      <c r="L531" s="230"/>
      <c r="M531" s="231"/>
      <c r="N531" s="232"/>
      <c r="O531" s="232"/>
      <c r="P531" s="232"/>
      <c r="Q531" s="232"/>
      <c r="R531" s="232"/>
      <c r="S531" s="232"/>
      <c r="T531" s="23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34" t="s">
        <v>157</v>
      </c>
      <c r="AU531" s="234" t="s">
        <v>81</v>
      </c>
      <c r="AV531" s="13" t="s">
        <v>81</v>
      </c>
      <c r="AW531" s="13" t="s">
        <v>33</v>
      </c>
      <c r="AX531" s="13" t="s">
        <v>71</v>
      </c>
      <c r="AY531" s="234" t="s">
        <v>147</v>
      </c>
    </row>
    <row r="532" spans="1:51" s="14" customFormat="1" ht="12">
      <c r="A532" s="14"/>
      <c r="B532" s="235"/>
      <c r="C532" s="236"/>
      <c r="D532" s="225" t="s">
        <v>157</v>
      </c>
      <c r="E532" s="237" t="s">
        <v>19</v>
      </c>
      <c r="F532" s="238" t="s">
        <v>159</v>
      </c>
      <c r="G532" s="236"/>
      <c r="H532" s="239">
        <v>46.7</v>
      </c>
      <c r="I532" s="240"/>
      <c r="J532" s="236"/>
      <c r="K532" s="236"/>
      <c r="L532" s="241"/>
      <c r="M532" s="242"/>
      <c r="N532" s="243"/>
      <c r="O532" s="243"/>
      <c r="P532" s="243"/>
      <c r="Q532" s="243"/>
      <c r="R532" s="243"/>
      <c r="S532" s="243"/>
      <c r="T532" s="24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45" t="s">
        <v>157</v>
      </c>
      <c r="AU532" s="245" t="s">
        <v>81</v>
      </c>
      <c r="AV532" s="14" t="s">
        <v>154</v>
      </c>
      <c r="AW532" s="14" t="s">
        <v>33</v>
      </c>
      <c r="AX532" s="14" t="s">
        <v>79</v>
      </c>
      <c r="AY532" s="245" t="s">
        <v>147</v>
      </c>
    </row>
    <row r="533" spans="1:65" s="2" customFormat="1" ht="16.5" customHeight="1">
      <c r="A533" s="39"/>
      <c r="B533" s="40"/>
      <c r="C533" s="205" t="s">
        <v>741</v>
      </c>
      <c r="D533" s="205" t="s">
        <v>149</v>
      </c>
      <c r="E533" s="206" t="s">
        <v>742</v>
      </c>
      <c r="F533" s="207" t="s">
        <v>743</v>
      </c>
      <c r="G533" s="208" t="s">
        <v>329</v>
      </c>
      <c r="H533" s="209">
        <v>2</v>
      </c>
      <c r="I533" s="210"/>
      <c r="J533" s="211">
        <f>ROUND(I533*H533,2)</f>
        <v>0</v>
      </c>
      <c r="K533" s="207" t="s">
        <v>153</v>
      </c>
      <c r="L533" s="45"/>
      <c r="M533" s="212" t="s">
        <v>19</v>
      </c>
      <c r="N533" s="213" t="s">
        <v>42</v>
      </c>
      <c r="O533" s="85"/>
      <c r="P533" s="214">
        <f>O533*H533</f>
        <v>0</v>
      </c>
      <c r="Q533" s="214">
        <v>0</v>
      </c>
      <c r="R533" s="214">
        <f>Q533*H533</f>
        <v>0</v>
      </c>
      <c r="S533" s="214">
        <v>0</v>
      </c>
      <c r="T533" s="215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16" t="s">
        <v>154</v>
      </c>
      <c r="AT533" s="216" t="s">
        <v>149</v>
      </c>
      <c r="AU533" s="216" t="s">
        <v>81</v>
      </c>
      <c r="AY533" s="18" t="s">
        <v>147</v>
      </c>
      <c r="BE533" s="217">
        <f>IF(N533="základní",J533,0)</f>
        <v>0</v>
      </c>
      <c r="BF533" s="217">
        <f>IF(N533="snížená",J533,0)</f>
        <v>0</v>
      </c>
      <c r="BG533" s="217">
        <f>IF(N533="zákl. přenesená",J533,0)</f>
        <v>0</v>
      </c>
      <c r="BH533" s="217">
        <f>IF(N533="sníž. přenesená",J533,0)</f>
        <v>0</v>
      </c>
      <c r="BI533" s="217">
        <f>IF(N533="nulová",J533,0)</f>
        <v>0</v>
      </c>
      <c r="BJ533" s="18" t="s">
        <v>79</v>
      </c>
      <c r="BK533" s="217">
        <f>ROUND(I533*H533,2)</f>
        <v>0</v>
      </c>
      <c r="BL533" s="18" t="s">
        <v>154</v>
      </c>
      <c r="BM533" s="216" t="s">
        <v>744</v>
      </c>
    </row>
    <row r="534" spans="1:47" s="2" customFormat="1" ht="12">
      <c r="A534" s="39"/>
      <c r="B534" s="40"/>
      <c r="C534" s="41"/>
      <c r="D534" s="218" t="s">
        <v>155</v>
      </c>
      <c r="E534" s="41"/>
      <c r="F534" s="219" t="s">
        <v>745</v>
      </c>
      <c r="G534" s="41"/>
      <c r="H534" s="41"/>
      <c r="I534" s="220"/>
      <c r="J534" s="41"/>
      <c r="K534" s="41"/>
      <c r="L534" s="45"/>
      <c r="M534" s="221"/>
      <c r="N534" s="222"/>
      <c r="O534" s="85"/>
      <c r="P534" s="85"/>
      <c r="Q534" s="85"/>
      <c r="R534" s="85"/>
      <c r="S534" s="85"/>
      <c r="T534" s="86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T534" s="18" t="s">
        <v>155</v>
      </c>
      <c r="AU534" s="18" t="s">
        <v>81</v>
      </c>
    </row>
    <row r="535" spans="1:51" s="13" customFormat="1" ht="12">
      <c r="A535" s="13"/>
      <c r="B535" s="223"/>
      <c r="C535" s="224"/>
      <c r="D535" s="225" t="s">
        <v>157</v>
      </c>
      <c r="E535" s="226" t="s">
        <v>19</v>
      </c>
      <c r="F535" s="227" t="s">
        <v>746</v>
      </c>
      <c r="G535" s="224"/>
      <c r="H535" s="228">
        <v>2</v>
      </c>
      <c r="I535" s="229"/>
      <c r="J535" s="224"/>
      <c r="K535" s="224"/>
      <c r="L535" s="230"/>
      <c r="M535" s="231"/>
      <c r="N535" s="232"/>
      <c r="O535" s="232"/>
      <c r="P535" s="232"/>
      <c r="Q535" s="232"/>
      <c r="R535" s="232"/>
      <c r="S535" s="232"/>
      <c r="T535" s="23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34" t="s">
        <v>157</v>
      </c>
      <c r="AU535" s="234" t="s">
        <v>81</v>
      </c>
      <c r="AV535" s="13" t="s">
        <v>81</v>
      </c>
      <c r="AW535" s="13" t="s">
        <v>33</v>
      </c>
      <c r="AX535" s="13" t="s">
        <v>71</v>
      </c>
      <c r="AY535" s="234" t="s">
        <v>147</v>
      </c>
    </row>
    <row r="536" spans="1:51" s="14" customFormat="1" ht="12">
      <c r="A536" s="14"/>
      <c r="B536" s="235"/>
      <c r="C536" s="236"/>
      <c r="D536" s="225" t="s">
        <v>157</v>
      </c>
      <c r="E536" s="237" t="s">
        <v>19</v>
      </c>
      <c r="F536" s="238" t="s">
        <v>159</v>
      </c>
      <c r="G536" s="236"/>
      <c r="H536" s="239">
        <v>2</v>
      </c>
      <c r="I536" s="240"/>
      <c r="J536" s="236"/>
      <c r="K536" s="236"/>
      <c r="L536" s="241"/>
      <c r="M536" s="242"/>
      <c r="N536" s="243"/>
      <c r="O536" s="243"/>
      <c r="P536" s="243"/>
      <c r="Q536" s="243"/>
      <c r="R536" s="243"/>
      <c r="S536" s="243"/>
      <c r="T536" s="24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45" t="s">
        <v>157</v>
      </c>
      <c r="AU536" s="245" t="s">
        <v>81</v>
      </c>
      <c r="AV536" s="14" t="s">
        <v>154</v>
      </c>
      <c r="AW536" s="14" t="s">
        <v>33</v>
      </c>
      <c r="AX536" s="14" t="s">
        <v>79</v>
      </c>
      <c r="AY536" s="245" t="s">
        <v>147</v>
      </c>
    </row>
    <row r="537" spans="1:65" s="2" customFormat="1" ht="16.5" customHeight="1">
      <c r="A537" s="39"/>
      <c r="B537" s="40"/>
      <c r="C537" s="246" t="s">
        <v>463</v>
      </c>
      <c r="D537" s="246" t="s">
        <v>350</v>
      </c>
      <c r="E537" s="247" t="s">
        <v>747</v>
      </c>
      <c r="F537" s="248" t="s">
        <v>748</v>
      </c>
      <c r="G537" s="249" t="s">
        <v>329</v>
      </c>
      <c r="H537" s="250">
        <v>2</v>
      </c>
      <c r="I537" s="251"/>
      <c r="J537" s="252">
        <f>ROUND(I537*H537,2)</f>
        <v>0</v>
      </c>
      <c r="K537" s="248" t="s">
        <v>153</v>
      </c>
      <c r="L537" s="253"/>
      <c r="M537" s="254" t="s">
        <v>19</v>
      </c>
      <c r="N537" s="255" t="s">
        <v>42</v>
      </c>
      <c r="O537" s="85"/>
      <c r="P537" s="214">
        <f>O537*H537</f>
        <v>0</v>
      </c>
      <c r="Q537" s="214">
        <v>0.00099</v>
      </c>
      <c r="R537" s="214">
        <f>Q537*H537</f>
        <v>0.00198</v>
      </c>
      <c r="S537" s="214">
        <v>0</v>
      </c>
      <c r="T537" s="215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16" t="s">
        <v>174</v>
      </c>
      <c r="AT537" s="216" t="s">
        <v>350</v>
      </c>
      <c r="AU537" s="216" t="s">
        <v>81</v>
      </c>
      <c r="AY537" s="18" t="s">
        <v>147</v>
      </c>
      <c r="BE537" s="217">
        <f>IF(N537="základní",J537,0)</f>
        <v>0</v>
      </c>
      <c r="BF537" s="217">
        <f>IF(N537="snížená",J537,0)</f>
        <v>0</v>
      </c>
      <c r="BG537" s="217">
        <f>IF(N537="zákl. přenesená",J537,0)</f>
        <v>0</v>
      </c>
      <c r="BH537" s="217">
        <f>IF(N537="sníž. přenesená",J537,0)</f>
        <v>0</v>
      </c>
      <c r="BI537" s="217">
        <f>IF(N537="nulová",J537,0)</f>
        <v>0</v>
      </c>
      <c r="BJ537" s="18" t="s">
        <v>79</v>
      </c>
      <c r="BK537" s="217">
        <f>ROUND(I537*H537,2)</f>
        <v>0</v>
      </c>
      <c r="BL537" s="18" t="s">
        <v>154</v>
      </c>
      <c r="BM537" s="216" t="s">
        <v>749</v>
      </c>
    </row>
    <row r="538" spans="1:63" s="12" customFormat="1" ht="22.8" customHeight="1">
      <c r="A538" s="12"/>
      <c r="B538" s="189"/>
      <c r="C538" s="190"/>
      <c r="D538" s="191" t="s">
        <v>70</v>
      </c>
      <c r="E538" s="203" t="s">
        <v>174</v>
      </c>
      <c r="F538" s="203" t="s">
        <v>750</v>
      </c>
      <c r="G538" s="190"/>
      <c r="H538" s="190"/>
      <c r="I538" s="193"/>
      <c r="J538" s="204">
        <f>BK538</f>
        <v>0</v>
      </c>
      <c r="K538" s="190"/>
      <c r="L538" s="195"/>
      <c r="M538" s="196"/>
      <c r="N538" s="197"/>
      <c r="O538" s="197"/>
      <c r="P538" s="198">
        <f>SUM(P539:P542)</f>
        <v>0</v>
      </c>
      <c r="Q538" s="197"/>
      <c r="R538" s="198">
        <f>SUM(R539:R542)</f>
        <v>0</v>
      </c>
      <c r="S538" s="197"/>
      <c r="T538" s="199">
        <f>SUM(T539:T542)</f>
        <v>0.2</v>
      </c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R538" s="200" t="s">
        <v>79</v>
      </c>
      <c r="AT538" s="201" t="s">
        <v>70</v>
      </c>
      <c r="AU538" s="201" t="s">
        <v>79</v>
      </c>
      <c r="AY538" s="200" t="s">
        <v>147</v>
      </c>
      <c r="BK538" s="202">
        <f>SUM(BK539:BK542)</f>
        <v>0</v>
      </c>
    </row>
    <row r="539" spans="1:65" s="2" customFormat="1" ht="16.5" customHeight="1">
      <c r="A539" s="39"/>
      <c r="B539" s="40"/>
      <c r="C539" s="205" t="s">
        <v>751</v>
      </c>
      <c r="D539" s="205" t="s">
        <v>149</v>
      </c>
      <c r="E539" s="206" t="s">
        <v>752</v>
      </c>
      <c r="F539" s="207" t="s">
        <v>753</v>
      </c>
      <c r="G539" s="208" t="s">
        <v>329</v>
      </c>
      <c r="H539" s="209">
        <v>2</v>
      </c>
      <c r="I539" s="210"/>
      <c r="J539" s="211">
        <f>ROUND(I539*H539,2)</f>
        <v>0</v>
      </c>
      <c r="K539" s="207" t="s">
        <v>153</v>
      </c>
      <c r="L539" s="45"/>
      <c r="M539" s="212" t="s">
        <v>19</v>
      </c>
      <c r="N539" s="213" t="s">
        <v>42</v>
      </c>
      <c r="O539" s="85"/>
      <c r="P539" s="214">
        <f>O539*H539</f>
        <v>0</v>
      </c>
      <c r="Q539" s="214">
        <v>0</v>
      </c>
      <c r="R539" s="214">
        <f>Q539*H539</f>
        <v>0</v>
      </c>
      <c r="S539" s="214">
        <v>0.1</v>
      </c>
      <c r="T539" s="215">
        <f>S539*H539</f>
        <v>0.2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16" t="s">
        <v>154</v>
      </c>
      <c r="AT539" s="216" t="s">
        <v>149</v>
      </c>
      <c r="AU539" s="216" t="s">
        <v>81</v>
      </c>
      <c r="AY539" s="18" t="s">
        <v>147</v>
      </c>
      <c r="BE539" s="217">
        <f>IF(N539="základní",J539,0)</f>
        <v>0</v>
      </c>
      <c r="BF539" s="217">
        <f>IF(N539="snížená",J539,0)</f>
        <v>0</v>
      </c>
      <c r="BG539" s="217">
        <f>IF(N539="zákl. přenesená",J539,0)</f>
        <v>0</v>
      </c>
      <c r="BH539" s="217">
        <f>IF(N539="sníž. přenesená",J539,0)</f>
        <v>0</v>
      </c>
      <c r="BI539" s="217">
        <f>IF(N539="nulová",J539,0)</f>
        <v>0</v>
      </c>
      <c r="BJ539" s="18" t="s">
        <v>79</v>
      </c>
      <c r="BK539" s="217">
        <f>ROUND(I539*H539,2)</f>
        <v>0</v>
      </c>
      <c r="BL539" s="18" t="s">
        <v>154</v>
      </c>
      <c r="BM539" s="216" t="s">
        <v>754</v>
      </c>
    </row>
    <row r="540" spans="1:47" s="2" customFormat="1" ht="12">
      <c r="A540" s="39"/>
      <c r="B540" s="40"/>
      <c r="C540" s="41"/>
      <c r="D540" s="218" t="s">
        <v>155</v>
      </c>
      <c r="E540" s="41"/>
      <c r="F540" s="219" t="s">
        <v>755</v>
      </c>
      <c r="G540" s="41"/>
      <c r="H540" s="41"/>
      <c r="I540" s="220"/>
      <c r="J540" s="41"/>
      <c r="K540" s="41"/>
      <c r="L540" s="45"/>
      <c r="M540" s="221"/>
      <c r="N540" s="222"/>
      <c r="O540" s="85"/>
      <c r="P540" s="85"/>
      <c r="Q540" s="85"/>
      <c r="R540" s="85"/>
      <c r="S540" s="85"/>
      <c r="T540" s="86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T540" s="18" t="s">
        <v>155</v>
      </c>
      <c r="AU540" s="18" t="s">
        <v>81</v>
      </c>
    </row>
    <row r="541" spans="1:51" s="13" customFormat="1" ht="12">
      <c r="A541" s="13"/>
      <c r="B541" s="223"/>
      <c r="C541" s="224"/>
      <c r="D541" s="225" t="s">
        <v>157</v>
      </c>
      <c r="E541" s="226" t="s">
        <v>19</v>
      </c>
      <c r="F541" s="227" t="s">
        <v>756</v>
      </c>
      <c r="G541" s="224"/>
      <c r="H541" s="228">
        <v>2</v>
      </c>
      <c r="I541" s="229"/>
      <c r="J541" s="224"/>
      <c r="K541" s="224"/>
      <c r="L541" s="230"/>
      <c r="M541" s="231"/>
      <c r="N541" s="232"/>
      <c r="O541" s="232"/>
      <c r="P541" s="232"/>
      <c r="Q541" s="232"/>
      <c r="R541" s="232"/>
      <c r="S541" s="232"/>
      <c r="T541" s="23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34" t="s">
        <v>157</v>
      </c>
      <c r="AU541" s="234" t="s">
        <v>81</v>
      </c>
      <c r="AV541" s="13" t="s">
        <v>81</v>
      </c>
      <c r="AW541" s="13" t="s">
        <v>33</v>
      </c>
      <c r="AX541" s="13" t="s">
        <v>71</v>
      </c>
      <c r="AY541" s="234" t="s">
        <v>147</v>
      </c>
    </row>
    <row r="542" spans="1:51" s="14" customFormat="1" ht="12">
      <c r="A542" s="14"/>
      <c r="B542" s="235"/>
      <c r="C542" s="236"/>
      <c r="D542" s="225" t="s">
        <v>157</v>
      </c>
      <c r="E542" s="237" t="s">
        <v>19</v>
      </c>
      <c r="F542" s="238" t="s">
        <v>159</v>
      </c>
      <c r="G542" s="236"/>
      <c r="H542" s="239">
        <v>2</v>
      </c>
      <c r="I542" s="240"/>
      <c r="J542" s="236"/>
      <c r="K542" s="236"/>
      <c r="L542" s="241"/>
      <c r="M542" s="242"/>
      <c r="N542" s="243"/>
      <c r="O542" s="243"/>
      <c r="P542" s="243"/>
      <c r="Q542" s="243"/>
      <c r="R542" s="243"/>
      <c r="S542" s="243"/>
      <c r="T542" s="24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45" t="s">
        <v>157</v>
      </c>
      <c r="AU542" s="245" t="s">
        <v>81</v>
      </c>
      <c r="AV542" s="14" t="s">
        <v>154</v>
      </c>
      <c r="AW542" s="14" t="s">
        <v>33</v>
      </c>
      <c r="AX542" s="14" t="s">
        <v>79</v>
      </c>
      <c r="AY542" s="245" t="s">
        <v>147</v>
      </c>
    </row>
    <row r="543" spans="1:63" s="12" customFormat="1" ht="22.8" customHeight="1">
      <c r="A543" s="12"/>
      <c r="B543" s="189"/>
      <c r="C543" s="190"/>
      <c r="D543" s="191" t="s">
        <v>70</v>
      </c>
      <c r="E543" s="203" t="s">
        <v>198</v>
      </c>
      <c r="F543" s="203" t="s">
        <v>757</v>
      </c>
      <c r="G543" s="190"/>
      <c r="H543" s="190"/>
      <c r="I543" s="193"/>
      <c r="J543" s="204">
        <f>BK543</f>
        <v>0</v>
      </c>
      <c r="K543" s="190"/>
      <c r="L543" s="195"/>
      <c r="M543" s="196"/>
      <c r="N543" s="197"/>
      <c r="O543" s="197"/>
      <c r="P543" s="198">
        <f>SUM(P544:P679)</f>
        <v>0</v>
      </c>
      <c r="Q543" s="197"/>
      <c r="R543" s="198">
        <f>SUM(R544:R679)</f>
        <v>0.0937787736</v>
      </c>
      <c r="S543" s="197"/>
      <c r="T543" s="199">
        <f>SUM(T544:T679)</f>
        <v>159.038229</v>
      </c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R543" s="200" t="s">
        <v>79</v>
      </c>
      <c r="AT543" s="201" t="s">
        <v>70</v>
      </c>
      <c r="AU543" s="201" t="s">
        <v>79</v>
      </c>
      <c r="AY543" s="200" t="s">
        <v>147</v>
      </c>
      <c r="BK543" s="202">
        <f>SUM(BK544:BK679)</f>
        <v>0</v>
      </c>
    </row>
    <row r="544" spans="1:65" s="2" customFormat="1" ht="16.5" customHeight="1">
      <c r="A544" s="39"/>
      <c r="B544" s="40"/>
      <c r="C544" s="205" t="s">
        <v>470</v>
      </c>
      <c r="D544" s="205" t="s">
        <v>149</v>
      </c>
      <c r="E544" s="206" t="s">
        <v>758</v>
      </c>
      <c r="F544" s="207" t="s">
        <v>759</v>
      </c>
      <c r="G544" s="208" t="s">
        <v>152</v>
      </c>
      <c r="H544" s="209">
        <v>65.985</v>
      </c>
      <c r="I544" s="210"/>
      <c r="J544" s="211">
        <f>ROUND(I544*H544,2)</f>
        <v>0</v>
      </c>
      <c r="K544" s="207" t="s">
        <v>153</v>
      </c>
      <c r="L544" s="45"/>
      <c r="M544" s="212" t="s">
        <v>19</v>
      </c>
      <c r="N544" s="213" t="s">
        <v>42</v>
      </c>
      <c r="O544" s="85"/>
      <c r="P544" s="214">
        <f>O544*H544</f>
        <v>0</v>
      </c>
      <c r="Q544" s="214">
        <v>0.0004675</v>
      </c>
      <c r="R544" s="214">
        <f>Q544*H544</f>
        <v>0.0308479875</v>
      </c>
      <c r="S544" s="214">
        <v>0</v>
      </c>
      <c r="T544" s="215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16" t="s">
        <v>154</v>
      </c>
      <c r="AT544" s="216" t="s">
        <v>149</v>
      </c>
      <c r="AU544" s="216" t="s">
        <v>81</v>
      </c>
      <c r="AY544" s="18" t="s">
        <v>147</v>
      </c>
      <c r="BE544" s="217">
        <f>IF(N544="základní",J544,0)</f>
        <v>0</v>
      </c>
      <c r="BF544" s="217">
        <f>IF(N544="snížená",J544,0)</f>
        <v>0</v>
      </c>
      <c r="BG544" s="217">
        <f>IF(N544="zákl. přenesená",J544,0)</f>
        <v>0</v>
      </c>
      <c r="BH544" s="217">
        <f>IF(N544="sníž. přenesená",J544,0)</f>
        <v>0</v>
      </c>
      <c r="BI544" s="217">
        <f>IF(N544="nulová",J544,0)</f>
        <v>0</v>
      </c>
      <c r="BJ544" s="18" t="s">
        <v>79</v>
      </c>
      <c r="BK544" s="217">
        <f>ROUND(I544*H544,2)</f>
        <v>0</v>
      </c>
      <c r="BL544" s="18" t="s">
        <v>154</v>
      </c>
      <c r="BM544" s="216" t="s">
        <v>760</v>
      </c>
    </row>
    <row r="545" spans="1:47" s="2" customFormat="1" ht="12">
      <c r="A545" s="39"/>
      <c r="B545" s="40"/>
      <c r="C545" s="41"/>
      <c r="D545" s="218" t="s">
        <v>155</v>
      </c>
      <c r="E545" s="41"/>
      <c r="F545" s="219" t="s">
        <v>761</v>
      </c>
      <c r="G545" s="41"/>
      <c r="H545" s="41"/>
      <c r="I545" s="220"/>
      <c r="J545" s="41"/>
      <c r="K545" s="41"/>
      <c r="L545" s="45"/>
      <c r="M545" s="221"/>
      <c r="N545" s="222"/>
      <c r="O545" s="85"/>
      <c r="P545" s="85"/>
      <c r="Q545" s="85"/>
      <c r="R545" s="85"/>
      <c r="S545" s="85"/>
      <c r="T545" s="86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T545" s="18" t="s">
        <v>155</v>
      </c>
      <c r="AU545" s="18" t="s">
        <v>81</v>
      </c>
    </row>
    <row r="546" spans="1:51" s="13" customFormat="1" ht="12">
      <c r="A546" s="13"/>
      <c r="B546" s="223"/>
      <c r="C546" s="224"/>
      <c r="D546" s="225" t="s">
        <v>157</v>
      </c>
      <c r="E546" s="226" t="s">
        <v>19</v>
      </c>
      <c r="F546" s="227" t="s">
        <v>762</v>
      </c>
      <c r="G546" s="224"/>
      <c r="H546" s="228">
        <v>65.985</v>
      </c>
      <c r="I546" s="229"/>
      <c r="J546" s="224"/>
      <c r="K546" s="224"/>
      <c r="L546" s="230"/>
      <c r="M546" s="231"/>
      <c r="N546" s="232"/>
      <c r="O546" s="232"/>
      <c r="P546" s="232"/>
      <c r="Q546" s="232"/>
      <c r="R546" s="232"/>
      <c r="S546" s="232"/>
      <c r="T546" s="23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34" t="s">
        <v>157</v>
      </c>
      <c r="AU546" s="234" t="s">
        <v>81</v>
      </c>
      <c r="AV546" s="13" t="s">
        <v>81</v>
      </c>
      <c r="AW546" s="13" t="s">
        <v>33</v>
      </c>
      <c r="AX546" s="13" t="s">
        <v>71</v>
      </c>
      <c r="AY546" s="234" t="s">
        <v>147</v>
      </c>
    </row>
    <row r="547" spans="1:51" s="14" customFormat="1" ht="12">
      <c r="A547" s="14"/>
      <c r="B547" s="235"/>
      <c r="C547" s="236"/>
      <c r="D547" s="225" t="s">
        <v>157</v>
      </c>
      <c r="E547" s="237" t="s">
        <v>19</v>
      </c>
      <c r="F547" s="238" t="s">
        <v>159</v>
      </c>
      <c r="G547" s="236"/>
      <c r="H547" s="239">
        <v>65.985</v>
      </c>
      <c r="I547" s="240"/>
      <c r="J547" s="236"/>
      <c r="K547" s="236"/>
      <c r="L547" s="241"/>
      <c r="M547" s="242"/>
      <c r="N547" s="243"/>
      <c r="O547" s="243"/>
      <c r="P547" s="243"/>
      <c r="Q547" s="243"/>
      <c r="R547" s="243"/>
      <c r="S547" s="243"/>
      <c r="T547" s="24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45" t="s">
        <v>157</v>
      </c>
      <c r="AU547" s="245" t="s">
        <v>81</v>
      </c>
      <c r="AV547" s="14" t="s">
        <v>154</v>
      </c>
      <c r="AW547" s="14" t="s">
        <v>33</v>
      </c>
      <c r="AX547" s="14" t="s">
        <v>79</v>
      </c>
      <c r="AY547" s="245" t="s">
        <v>147</v>
      </c>
    </row>
    <row r="548" spans="1:65" s="2" customFormat="1" ht="24.15" customHeight="1">
      <c r="A548" s="39"/>
      <c r="B548" s="40"/>
      <c r="C548" s="205" t="s">
        <v>763</v>
      </c>
      <c r="D548" s="205" t="s">
        <v>149</v>
      </c>
      <c r="E548" s="206" t="s">
        <v>764</v>
      </c>
      <c r="F548" s="207" t="s">
        <v>765</v>
      </c>
      <c r="G548" s="208" t="s">
        <v>152</v>
      </c>
      <c r="H548" s="209">
        <v>988</v>
      </c>
      <c r="I548" s="210"/>
      <c r="J548" s="211">
        <f>ROUND(I548*H548,2)</f>
        <v>0</v>
      </c>
      <c r="K548" s="207" t="s">
        <v>153</v>
      </c>
      <c r="L548" s="45"/>
      <c r="M548" s="212" t="s">
        <v>19</v>
      </c>
      <c r="N548" s="213" t="s">
        <v>42</v>
      </c>
      <c r="O548" s="85"/>
      <c r="P548" s="214">
        <f>O548*H548</f>
        <v>0</v>
      </c>
      <c r="Q548" s="214">
        <v>0</v>
      </c>
      <c r="R548" s="214">
        <f>Q548*H548</f>
        <v>0</v>
      </c>
      <c r="S548" s="214">
        <v>0</v>
      </c>
      <c r="T548" s="215">
        <f>S548*H548</f>
        <v>0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16" t="s">
        <v>154</v>
      </c>
      <c r="AT548" s="216" t="s">
        <v>149</v>
      </c>
      <c r="AU548" s="216" t="s">
        <v>81</v>
      </c>
      <c r="AY548" s="18" t="s">
        <v>147</v>
      </c>
      <c r="BE548" s="217">
        <f>IF(N548="základní",J548,0)</f>
        <v>0</v>
      </c>
      <c r="BF548" s="217">
        <f>IF(N548="snížená",J548,0)</f>
        <v>0</v>
      </c>
      <c r="BG548" s="217">
        <f>IF(N548="zákl. přenesená",J548,0)</f>
        <v>0</v>
      </c>
      <c r="BH548" s="217">
        <f>IF(N548="sníž. přenesená",J548,0)</f>
        <v>0</v>
      </c>
      <c r="BI548" s="217">
        <f>IF(N548="nulová",J548,0)</f>
        <v>0</v>
      </c>
      <c r="BJ548" s="18" t="s">
        <v>79</v>
      </c>
      <c r="BK548" s="217">
        <f>ROUND(I548*H548,2)</f>
        <v>0</v>
      </c>
      <c r="BL548" s="18" t="s">
        <v>154</v>
      </c>
      <c r="BM548" s="216" t="s">
        <v>766</v>
      </c>
    </row>
    <row r="549" spans="1:47" s="2" customFormat="1" ht="12">
      <c r="A549" s="39"/>
      <c r="B549" s="40"/>
      <c r="C549" s="41"/>
      <c r="D549" s="218" t="s">
        <v>155</v>
      </c>
      <c r="E549" s="41"/>
      <c r="F549" s="219" t="s">
        <v>767</v>
      </c>
      <c r="G549" s="41"/>
      <c r="H549" s="41"/>
      <c r="I549" s="220"/>
      <c r="J549" s="41"/>
      <c r="K549" s="41"/>
      <c r="L549" s="45"/>
      <c r="M549" s="221"/>
      <c r="N549" s="222"/>
      <c r="O549" s="85"/>
      <c r="P549" s="85"/>
      <c r="Q549" s="85"/>
      <c r="R549" s="85"/>
      <c r="S549" s="85"/>
      <c r="T549" s="86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T549" s="18" t="s">
        <v>155</v>
      </c>
      <c r="AU549" s="18" t="s">
        <v>81</v>
      </c>
    </row>
    <row r="550" spans="1:51" s="13" customFormat="1" ht="12">
      <c r="A550" s="13"/>
      <c r="B550" s="223"/>
      <c r="C550" s="224"/>
      <c r="D550" s="225" t="s">
        <v>157</v>
      </c>
      <c r="E550" s="226" t="s">
        <v>19</v>
      </c>
      <c r="F550" s="227" t="s">
        <v>768</v>
      </c>
      <c r="G550" s="224"/>
      <c r="H550" s="228">
        <v>376</v>
      </c>
      <c r="I550" s="229"/>
      <c r="J550" s="224"/>
      <c r="K550" s="224"/>
      <c r="L550" s="230"/>
      <c r="M550" s="231"/>
      <c r="N550" s="232"/>
      <c r="O550" s="232"/>
      <c r="P550" s="232"/>
      <c r="Q550" s="232"/>
      <c r="R550" s="232"/>
      <c r="S550" s="232"/>
      <c r="T550" s="23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34" t="s">
        <v>157</v>
      </c>
      <c r="AU550" s="234" t="s">
        <v>81</v>
      </c>
      <c r="AV550" s="13" t="s">
        <v>81</v>
      </c>
      <c r="AW550" s="13" t="s">
        <v>33</v>
      </c>
      <c r="AX550" s="13" t="s">
        <v>71</v>
      </c>
      <c r="AY550" s="234" t="s">
        <v>147</v>
      </c>
    </row>
    <row r="551" spans="1:51" s="13" customFormat="1" ht="12">
      <c r="A551" s="13"/>
      <c r="B551" s="223"/>
      <c r="C551" s="224"/>
      <c r="D551" s="225" t="s">
        <v>157</v>
      </c>
      <c r="E551" s="226" t="s">
        <v>19</v>
      </c>
      <c r="F551" s="227" t="s">
        <v>769</v>
      </c>
      <c r="G551" s="224"/>
      <c r="H551" s="228">
        <v>118</v>
      </c>
      <c r="I551" s="229"/>
      <c r="J551" s="224"/>
      <c r="K551" s="224"/>
      <c r="L551" s="230"/>
      <c r="M551" s="231"/>
      <c r="N551" s="232"/>
      <c r="O551" s="232"/>
      <c r="P551" s="232"/>
      <c r="Q551" s="232"/>
      <c r="R551" s="232"/>
      <c r="S551" s="232"/>
      <c r="T551" s="23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34" t="s">
        <v>157</v>
      </c>
      <c r="AU551" s="234" t="s">
        <v>81</v>
      </c>
      <c r="AV551" s="13" t="s">
        <v>81</v>
      </c>
      <c r="AW551" s="13" t="s">
        <v>33</v>
      </c>
      <c r="AX551" s="13" t="s">
        <v>71</v>
      </c>
      <c r="AY551" s="234" t="s">
        <v>147</v>
      </c>
    </row>
    <row r="552" spans="1:51" s="13" customFormat="1" ht="12">
      <c r="A552" s="13"/>
      <c r="B552" s="223"/>
      <c r="C552" s="224"/>
      <c r="D552" s="225" t="s">
        <v>157</v>
      </c>
      <c r="E552" s="226" t="s">
        <v>19</v>
      </c>
      <c r="F552" s="227" t="s">
        <v>770</v>
      </c>
      <c r="G552" s="224"/>
      <c r="H552" s="228">
        <v>118</v>
      </c>
      <c r="I552" s="229"/>
      <c r="J552" s="224"/>
      <c r="K552" s="224"/>
      <c r="L552" s="230"/>
      <c r="M552" s="231"/>
      <c r="N552" s="232"/>
      <c r="O552" s="232"/>
      <c r="P552" s="232"/>
      <c r="Q552" s="232"/>
      <c r="R552" s="232"/>
      <c r="S552" s="232"/>
      <c r="T552" s="23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34" t="s">
        <v>157</v>
      </c>
      <c r="AU552" s="234" t="s">
        <v>81</v>
      </c>
      <c r="AV552" s="13" t="s">
        <v>81</v>
      </c>
      <c r="AW552" s="13" t="s">
        <v>33</v>
      </c>
      <c r="AX552" s="13" t="s">
        <v>71</v>
      </c>
      <c r="AY552" s="234" t="s">
        <v>147</v>
      </c>
    </row>
    <row r="553" spans="1:51" s="13" customFormat="1" ht="12">
      <c r="A553" s="13"/>
      <c r="B553" s="223"/>
      <c r="C553" s="224"/>
      <c r="D553" s="225" t="s">
        <v>157</v>
      </c>
      <c r="E553" s="226" t="s">
        <v>19</v>
      </c>
      <c r="F553" s="227" t="s">
        <v>771</v>
      </c>
      <c r="G553" s="224"/>
      <c r="H553" s="228">
        <v>376</v>
      </c>
      <c r="I553" s="229"/>
      <c r="J553" s="224"/>
      <c r="K553" s="224"/>
      <c r="L553" s="230"/>
      <c r="M553" s="231"/>
      <c r="N553" s="232"/>
      <c r="O553" s="232"/>
      <c r="P553" s="232"/>
      <c r="Q553" s="232"/>
      <c r="R553" s="232"/>
      <c r="S553" s="232"/>
      <c r="T553" s="23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34" t="s">
        <v>157</v>
      </c>
      <c r="AU553" s="234" t="s">
        <v>81</v>
      </c>
      <c r="AV553" s="13" t="s">
        <v>81</v>
      </c>
      <c r="AW553" s="13" t="s">
        <v>33</v>
      </c>
      <c r="AX553" s="13" t="s">
        <v>71</v>
      </c>
      <c r="AY553" s="234" t="s">
        <v>147</v>
      </c>
    </row>
    <row r="554" spans="1:51" s="14" customFormat="1" ht="12">
      <c r="A554" s="14"/>
      <c r="B554" s="235"/>
      <c r="C554" s="236"/>
      <c r="D554" s="225" t="s">
        <v>157</v>
      </c>
      <c r="E554" s="237" t="s">
        <v>19</v>
      </c>
      <c r="F554" s="238" t="s">
        <v>159</v>
      </c>
      <c r="G554" s="236"/>
      <c r="H554" s="239">
        <v>988</v>
      </c>
      <c r="I554" s="240"/>
      <c r="J554" s="236"/>
      <c r="K554" s="236"/>
      <c r="L554" s="241"/>
      <c r="M554" s="242"/>
      <c r="N554" s="243"/>
      <c r="O554" s="243"/>
      <c r="P554" s="243"/>
      <c r="Q554" s="243"/>
      <c r="R554" s="243"/>
      <c r="S554" s="243"/>
      <c r="T554" s="24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45" t="s">
        <v>157</v>
      </c>
      <c r="AU554" s="245" t="s">
        <v>81</v>
      </c>
      <c r="AV554" s="14" t="s">
        <v>154</v>
      </c>
      <c r="AW554" s="14" t="s">
        <v>33</v>
      </c>
      <c r="AX554" s="14" t="s">
        <v>79</v>
      </c>
      <c r="AY554" s="245" t="s">
        <v>147</v>
      </c>
    </row>
    <row r="555" spans="1:65" s="2" customFormat="1" ht="24.15" customHeight="1">
      <c r="A555" s="39"/>
      <c r="B555" s="40"/>
      <c r="C555" s="205" t="s">
        <v>476</v>
      </c>
      <c r="D555" s="205" t="s">
        <v>149</v>
      </c>
      <c r="E555" s="206" t="s">
        <v>772</v>
      </c>
      <c r="F555" s="207" t="s">
        <v>773</v>
      </c>
      <c r="G555" s="208" t="s">
        <v>152</v>
      </c>
      <c r="H555" s="209">
        <v>988</v>
      </c>
      <c r="I555" s="210"/>
      <c r="J555" s="211">
        <f>ROUND(I555*H555,2)</f>
        <v>0</v>
      </c>
      <c r="K555" s="207" t="s">
        <v>19</v>
      </c>
      <c r="L555" s="45"/>
      <c r="M555" s="212" t="s">
        <v>19</v>
      </c>
      <c r="N555" s="213" t="s">
        <v>42</v>
      </c>
      <c r="O555" s="85"/>
      <c r="P555" s="214">
        <f>O555*H555</f>
        <v>0</v>
      </c>
      <c r="Q555" s="214">
        <v>0</v>
      </c>
      <c r="R555" s="214">
        <f>Q555*H555</f>
        <v>0</v>
      </c>
      <c r="S555" s="214">
        <v>0</v>
      </c>
      <c r="T555" s="215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16" t="s">
        <v>154</v>
      </c>
      <c r="AT555" s="216" t="s">
        <v>149</v>
      </c>
      <c r="AU555" s="216" t="s">
        <v>81</v>
      </c>
      <c r="AY555" s="18" t="s">
        <v>147</v>
      </c>
      <c r="BE555" s="217">
        <f>IF(N555="základní",J555,0)</f>
        <v>0</v>
      </c>
      <c r="BF555" s="217">
        <f>IF(N555="snížená",J555,0)</f>
        <v>0</v>
      </c>
      <c r="BG555" s="217">
        <f>IF(N555="zákl. přenesená",J555,0)</f>
        <v>0</v>
      </c>
      <c r="BH555" s="217">
        <f>IF(N555="sníž. přenesená",J555,0)</f>
        <v>0</v>
      </c>
      <c r="BI555" s="217">
        <f>IF(N555="nulová",J555,0)</f>
        <v>0</v>
      </c>
      <c r="BJ555" s="18" t="s">
        <v>79</v>
      </c>
      <c r="BK555" s="217">
        <f>ROUND(I555*H555,2)</f>
        <v>0</v>
      </c>
      <c r="BL555" s="18" t="s">
        <v>154</v>
      </c>
      <c r="BM555" s="216" t="s">
        <v>774</v>
      </c>
    </row>
    <row r="556" spans="1:65" s="2" customFormat="1" ht="24.15" customHeight="1">
      <c r="A556" s="39"/>
      <c r="B556" s="40"/>
      <c r="C556" s="205" t="s">
        <v>775</v>
      </c>
      <c r="D556" s="205" t="s">
        <v>149</v>
      </c>
      <c r="E556" s="206" t="s">
        <v>776</v>
      </c>
      <c r="F556" s="207" t="s">
        <v>777</v>
      </c>
      <c r="G556" s="208" t="s">
        <v>152</v>
      </c>
      <c r="H556" s="209">
        <v>988</v>
      </c>
      <c r="I556" s="210"/>
      <c r="J556" s="211">
        <f>ROUND(I556*H556,2)</f>
        <v>0</v>
      </c>
      <c r="K556" s="207" t="s">
        <v>153</v>
      </c>
      <c r="L556" s="45"/>
      <c r="M556" s="212" t="s">
        <v>19</v>
      </c>
      <c r="N556" s="213" t="s">
        <v>42</v>
      </c>
      <c r="O556" s="85"/>
      <c r="P556" s="214">
        <f>O556*H556</f>
        <v>0</v>
      </c>
      <c r="Q556" s="214">
        <v>0</v>
      </c>
      <c r="R556" s="214">
        <f>Q556*H556</f>
        <v>0</v>
      </c>
      <c r="S556" s="214">
        <v>0</v>
      </c>
      <c r="T556" s="215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16" t="s">
        <v>154</v>
      </c>
      <c r="AT556" s="216" t="s">
        <v>149</v>
      </c>
      <c r="AU556" s="216" t="s">
        <v>81</v>
      </c>
      <c r="AY556" s="18" t="s">
        <v>147</v>
      </c>
      <c r="BE556" s="217">
        <f>IF(N556="základní",J556,0)</f>
        <v>0</v>
      </c>
      <c r="BF556" s="217">
        <f>IF(N556="snížená",J556,0)</f>
        <v>0</v>
      </c>
      <c r="BG556" s="217">
        <f>IF(N556="zákl. přenesená",J556,0)</f>
        <v>0</v>
      </c>
      <c r="BH556" s="217">
        <f>IF(N556="sníž. přenesená",J556,0)</f>
        <v>0</v>
      </c>
      <c r="BI556" s="217">
        <f>IF(N556="nulová",J556,0)</f>
        <v>0</v>
      </c>
      <c r="BJ556" s="18" t="s">
        <v>79</v>
      </c>
      <c r="BK556" s="217">
        <f>ROUND(I556*H556,2)</f>
        <v>0</v>
      </c>
      <c r="BL556" s="18" t="s">
        <v>154</v>
      </c>
      <c r="BM556" s="216" t="s">
        <v>778</v>
      </c>
    </row>
    <row r="557" spans="1:47" s="2" customFormat="1" ht="12">
      <c r="A557" s="39"/>
      <c r="B557" s="40"/>
      <c r="C557" s="41"/>
      <c r="D557" s="218" t="s">
        <v>155</v>
      </c>
      <c r="E557" s="41"/>
      <c r="F557" s="219" t="s">
        <v>779</v>
      </c>
      <c r="G557" s="41"/>
      <c r="H557" s="41"/>
      <c r="I557" s="220"/>
      <c r="J557" s="41"/>
      <c r="K557" s="41"/>
      <c r="L557" s="45"/>
      <c r="M557" s="221"/>
      <c r="N557" s="222"/>
      <c r="O557" s="85"/>
      <c r="P557" s="85"/>
      <c r="Q557" s="85"/>
      <c r="R557" s="85"/>
      <c r="S557" s="85"/>
      <c r="T557" s="86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T557" s="18" t="s">
        <v>155</v>
      </c>
      <c r="AU557" s="18" t="s">
        <v>81</v>
      </c>
    </row>
    <row r="558" spans="1:65" s="2" customFormat="1" ht="16.5" customHeight="1">
      <c r="A558" s="39"/>
      <c r="B558" s="40"/>
      <c r="C558" s="205" t="s">
        <v>481</v>
      </c>
      <c r="D558" s="205" t="s">
        <v>149</v>
      </c>
      <c r="E558" s="206" t="s">
        <v>780</v>
      </c>
      <c r="F558" s="207" t="s">
        <v>781</v>
      </c>
      <c r="G558" s="208" t="s">
        <v>152</v>
      </c>
      <c r="H558" s="209">
        <v>988</v>
      </c>
      <c r="I558" s="210"/>
      <c r="J558" s="211">
        <f>ROUND(I558*H558,2)</f>
        <v>0</v>
      </c>
      <c r="K558" s="207" t="s">
        <v>153</v>
      </c>
      <c r="L558" s="45"/>
      <c r="M558" s="212" t="s">
        <v>19</v>
      </c>
      <c r="N558" s="213" t="s">
        <v>42</v>
      </c>
      <c r="O558" s="85"/>
      <c r="P558" s="214">
        <f>O558*H558</f>
        <v>0</v>
      </c>
      <c r="Q558" s="214">
        <v>0</v>
      </c>
      <c r="R558" s="214">
        <f>Q558*H558</f>
        <v>0</v>
      </c>
      <c r="S558" s="214">
        <v>0</v>
      </c>
      <c r="T558" s="215">
        <f>S558*H558</f>
        <v>0</v>
      </c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R558" s="216" t="s">
        <v>154</v>
      </c>
      <c r="AT558" s="216" t="s">
        <v>149</v>
      </c>
      <c r="AU558" s="216" t="s">
        <v>81</v>
      </c>
      <c r="AY558" s="18" t="s">
        <v>147</v>
      </c>
      <c r="BE558" s="217">
        <f>IF(N558="základní",J558,0)</f>
        <v>0</v>
      </c>
      <c r="BF558" s="217">
        <f>IF(N558="snížená",J558,0)</f>
        <v>0</v>
      </c>
      <c r="BG558" s="217">
        <f>IF(N558="zákl. přenesená",J558,0)</f>
        <v>0</v>
      </c>
      <c r="BH558" s="217">
        <f>IF(N558="sníž. přenesená",J558,0)</f>
        <v>0</v>
      </c>
      <c r="BI558" s="217">
        <f>IF(N558="nulová",J558,0)</f>
        <v>0</v>
      </c>
      <c r="BJ558" s="18" t="s">
        <v>79</v>
      </c>
      <c r="BK558" s="217">
        <f>ROUND(I558*H558,2)</f>
        <v>0</v>
      </c>
      <c r="BL558" s="18" t="s">
        <v>154</v>
      </c>
      <c r="BM558" s="216" t="s">
        <v>782</v>
      </c>
    </row>
    <row r="559" spans="1:47" s="2" customFormat="1" ht="12">
      <c r="A559" s="39"/>
      <c r="B559" s="40"/>
      <c r="C559" s="41"/>
      <c r="D559" s="218" t="s">
        <v>155</v>
      </c>
      <c r="E559" s="41"/>
      <c r="F559" s="219" t="s">
        <v>783</v>
      </c>
      <c r="G559" s="41"/>
      <c r="H559" s="41"/>
      <c r="I559" s="220"/>
      <c r="J559" s="41"/>
      <c r="K559" s="41"/>
      <c r="L559" s="45"/>
      <c r="M559" s="221"/>
      <c r="N559" s="222"/>
      <c r="O559" s="85"/>
      <c r="P559" s="85"/>
      <c r="Q559" s="85"/>
      <c r="R559" s="85"/>
      <c r="S559" s="85"/>
      <c r="T559" s="86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T559" s="18" t="s">
        <v>155</v>
      </c>
      <c r="AU559" s="18" t="s">
        <v>81</v>
      </c>
    </row>
    <row r="560" spans="1:65" s="2" customFormat="1" ht="21.75" customHeight="1">
      <c r="A560" s="39"/>
      <c r="B560" s="40"/>
      <c r="C560" s="205" t="s">
        <v>784</v>
      </c>
      <c r="D560" s="205" t="s">
        <v>149</v>
      </c>
      <c r="E560" s="206" t="s">
        <v>785</v>
      </c>
      <c r="F560" s="207" t="s">
        <v>786</v>
      </c>
      <c r="G560" s="208" t="s">
        <v>152</v>
      </c>
      <c r="H560" s="209">
        <v>988</v>
      </c>
      <c r="I560" s="210"/>
      <c r="J560" s="211">
        <f>ROUND(I560*H560,2)</f>
        <v>0</v>
      </c>
      <c r="K560" s="207" t="s">
        <v>153</v>
      </c>
      <c r="L560" s="45"/>
      <c r="M560" s="212" t="s">
        <v>19</v>
      </c>
      <c r="N560" s="213" t="s">
        <v>42</v>
      </c>
      <c r="O560" s="85"/>
      <c r="P560" s="214">
        <f>O560*H560</f>
        <v>0</v>
      </c>
      <c r="Q560" s="214">
        <v>0</v>
      </c>
      <c r="R560" s="214">
        <f>Q560*H560</f>
        <v>0</v>
      </c>
      <c r="S560" s="214">
        <v>0</v>
      </c>
      <c r="T560" s="215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16" t="s">
        <v>154</v>
      </c>
      <c r="AT560" s="216" t="s">
        <v>149</v>
      </c>
      <c r="AU560" s="216" t="s">
        <v>81</v>
      </c>
      <c r="AY560" s="18" t="s">
        <v>147</v>
      </c>
      <c r="BE560" s="217">
        <f>IF(N560="základní",J560,0)</f>
        <v>0</v>
      </c>
      <c r="BF560" s="217">
        <f>IF(N560="snížená",J560,0)</f>
        <v>0</v>
      </c>
      <c r="BG560" s="217">
        <f>IF(N560="zákl. přenesená",J560,0)</f>
        <v>0</v>
      </c>
      <c r="BH560" s="217">
        <f>IF(N560="sníž. přenesená",J560,0)</f>
        <v>0</v>
      </c>
      <c r="BI560" s="217">
        <f>IF(N560="nulová",J560,0)</f>
        <v>0</v>
      </c>
      <c r="BJ560" s="18" t="s">
        <v>79</v>
      </c>
      <c r="BK560" s="217">
        <f>ROUND(I560*H560,2)</f>
        <v>0</v>
      </c>
      <c r="BL560" s="18" t="s">
        <v>154</v>
      </c>
      <c r="BM560" s="216" t="s">
        <v>787</v>
      </c>
    </row>
    <row r="561" spans="1:47" s="2" customFormat="1" ht="12">
      <c r="A561" s="39"/>
      <c r="B561" s="40"/>
      <c r="C561" s="41"/>
      <c r="D561" s="218" t="s">
        <v>155</v>
      </c>
      <c r="E561" s="41"/>
      <c r="F561" s="219" t="s">
        <v>788</v>
      </c>
      <c r="G561" s="41"/>
      <c r="H561" s="41"/>
      <c r="I561" s="220"/>
      <c r="J561" s="41"/>
      <c r="K561" s="41"/>
      <c r="L561" s="45"/>
      <c r="M561" s="221"/>
      <c r="N561" s="222"/>
      <c r="O561" s="85"/>
      <c r="P561" s="85"/>
      <c r="Q561" s="85"/>
      <c r="R561" s="85"/>
      <c r="S561" s="85"/>
      <c r="T561" s="86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T561" s="18" t="s">
        <v>155</v>
      </c>
      <c r="AU561" s="18" t="s">
        <v>81</v>
      </c>
    </row>
    <row r="562" spans="1:65" s="2" customFormat="1" ht="16.5" customHeight="1">
      <c r="A562" s="39"/>
      <c r="B562" s="40"/>
      <c r="C562" s="205" t="s">
        <v>489</v>
      </c>
      <c r="D562" s="205" t="s">
        <v>149</v>
      </c>
      <c r="E562" s="206" t="s">
        <v>789</v>
      </c>
      <c r="F562" s="207" t="s">
        <v>790</v>
      </c>
      <c r="G562" s="208" t="s">
        <v>152</v>
      </c>
      <c r="H562" s="209">
        <v>988</v>
      </c>
      <c r="I562" s="210"/>
      <c r="J562" s="211">
        <f>ROUND(I562*H562,2)</f>
        <v>0</v>
      </c>
      <c r="K562" s="207" t="s">
        <v>153</v>
      </c>
      <c r="L562" s="45"/>
      <c r="M562" s="212" t="s">
        <v>19</v>
      </c>
      <c r="N562" s="213" t="s">
        <v>42</v>
      </c>
      <c r="O562" s="85"/>
      <c r="P562" s="214">
        <f>O562*H562</f>
        <v>0</v>
      </c>
      <c r="Q562" s="214">
        <v>0</v>
      </c>
      <c r="R562" s="214">
        <f>Q562*H562</f>
        <v>0</v>
      </c>
      <c r="S562" s="214">
        <v>0</v>
      </c>
      <c r="T562" s="215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16" t="s">
        <v>154</v>
      </c>
      <c r="AT562" s="216" t="s">
        <v>149</v>
      </c>
      <c r="AU562" s="216" t="s">
        <v>81</v>
      </c>
      <c r="AY562" s="18" t="s">
        <v>147</v>
      </c>
      <c r="BE562" s="217">
        <f>IF(N562="základní",J562,0)</f>
        <v>0</v>
      </c>
      <c r="BF562" s="217">
        <f>IF(N562="snížená",J562,0)</f>
        <v>0</v>
      </c>
      <c r="BG562" s="217">
        <f>IF(N562="zákl. přenesená",J562,0)</f>
        <v>0</v>
      </c>
      <c r="BH562" s="217">
        <f>IF(N562="sníž. přenesená",J562,0)</f>
        <v>0</v>
      </c>
      <c r="BI562" s="217">
        <f>IF(N562="nulová",J562,0)</f>
        <v>0</v>
      </c>
      <c r="BJ562" s="18" t="s">
        <v>79</v>
      </c>
      <c r="BK562" s="217">
        <f>ROUND(I562*H562,2)</f>
        <v>0</v>
      </c>
      <c r="BL562" s="18" t="s">
        <v>154</v>
      </c>
      <c r="BM562" s="216" t="s">
        <v>791</v>
      </c>
    </row>
    <row r="563" spans="1:47" s="2" customFormat="1" ht="12">
      <c r="A563" s="39"/>
      <c r="B563" s="40"/>
      <c r="C563" s="41"/>
      <c r="D563" s="218" t="s">
        <v>155</v>
      </c>
      <c r="E563" s="41"/>
      <c r="F563" s="219" t="s">
        <v>792</v>
      </c>
      <c r="G563" s="41"/>
      <c r="H563" s="41"/>
      <c r="I563" s="220"/>
      <c r="J563" s="41"/>
      <c r="K563" s="41"/>
      <c r="L563" s="45"/>
      <c r="M563" s="221"/>
      <c r="N563" s="222"/>
      <c r="O563" s="85"/>
      <c r="P563" s="85"/>
      <c r="Q563" s="85"/>
      <c r="R563" s="85"/>
      <c r="S563" s="85"/>
      <c r="T563" s="86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T563" s="18" t="s">
        <v>155</v>
      </c>
      <c r="AU563" s="18" t="s">
        <v>81</v>
      </c>
    </row>
    <row r="564" spans="1:65" s="2" customFormat="1" ht="24.15" customHeight="1">
      <c r="A564" s="39"/>
      <c r="B564" s="40"/>
      <c r="C564" s="205" t="s">
        <v>793</v>
      </c>
      <c r="D564" s="205" t="s">
        <v>149</v>
      </c>
      <c r="E564" s="206" t="s">
        <v>794</v>
      </c>
      <c r="F564" s="207" t="s">
        <v>795</v>
      </c>
      <c r="G564" s="208" t="s">
        <v>152</v>
      </c>
      <c r="H564" s="209">
        <v>34.602</v>
      </c>
      <c r="I564" s="210"/>
      <c r="J564" s="211">
        <f>ROUND(I564*H564,2)</f>
        <v>0</v>
      </c>
      <c r="K564" s="207" t="s">
        <v>153</v>
      </c>
      <c r="L564" s="45"/>
      <c r="M564" s="212" t="s">
        <v>19</v>
      </c>
      <c r="N564" s="213" t="s">
        <v>42</v>
      </c>
      <c r="O564" s="85"/>
      <c r="P564" s="214">
        <f>O564*H564</f>
        <v>0</v>
      </c>
      <c r="Q564" s="214">
        <v>8.05E-06</v>
      </c>
      <c r="R564" s="214">
        <f>Q564*H564</f>
        <v>0.00027854609999999994</v>
      </c>
      <c r="S564" s="214">
        <v>0</v>
      </c>
      <c r="T564" s="215">
        <f>S564*H564</f>
        <v>0</v>
      </c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R564" s="216" t="s">
        <v>154</v>
      </c>
      <c r="AT564" s="216" t="s">
        <v>149</v>
      </c>
      <c r="AU564" s="216" t="s">
        <v>81</v>
      </c>
      <c r="AY564" s="18" t="s">
        <v>147</v>
      </c>
      <c r="BE564" s="217">
        <f>IF(N564="základní",J564,0)</f>
        <v>0</v>
      </c>
      <c r="BF564" s="217">
        <f>IF(N564="snížená",J564,0)</f>
        <v>0</v>
      </c>
      <c r="BG564" s="217">
        <f>IF(N564="zákl. přenesená",J564,0)</f>
        <v>0</v>
      </c>
      <c r="BH564" s="217">
        <f>IF(N564="sníž. přenesená",J564,0)</f>
        <v>0</v>
      </c>
      <c r="BI564" s="217">
        <f>IF(N564="nulová",J564,0)</f>
        <v>0</v>
      </c>
      <c r="BJ564" s="18" t="s">
        <v>79</v>
      </c>
      <c r="BK564" s="217">
        <f>ROUND(I564*H564,2)</f>
        <v>0</v>
      </c>
      <c r="BL564" s="18" t="s">
        <v>154</v>
      </c>
      <c r="BM564" s="216" t="s">
        <v>796</v>
      </c>
    </row>
    <row r="565" spans="1:47" s="2" customFormat="1" ht="12">
      <c r="A565" s="39"/>
      <c r="B565" s="40"/>
      <c r="C565" s="41"/>
      <c r="D565" s="218" t="s">
        <v>155</v>
      </c>
      <c r="E565" s="41"/>
      <c r="F565" s="219" t="s">
        <v>797</v>
      </c>
      <c r="G565" s="41"/>
      <c r="H565" s="41"/>
      <c r="I565" s="220"/>
      <c r="J565" s="41"/>
      <c r="K565" s="41"/>
      <c r="L565" s="45"/>
      <c r="M565" s="221"/>
      <c r="N565" s="222"/>
      <c r="O565" s="85"/>
      <c r="P565" s="85"/>
      <c r="Q565" s="85"/>
      <c r="R565" s="85"/>
      <c r="S565" s="85"/>
      <c r="T565" s="86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T565" s="18" t="s">
        <v>155</v>
      </c>
      <c r="AU565" s="18" t="s">
        <v>81</v>
      </c>
    </row>
    <row r="566" spans="1:51" s="13" customFormat="1" ht="12">
      <c r="A566" s="13"/>
      <c r="B566" s="223"/>
      <c r="C566" s="224"/>
      <c r="D566" s="225" t="s">
        <v>157</v>
      </c>
      <c r="E566" s="226" t="s">
        <v>19</v>
      </c>
      <c r="F566" s="227" t="s">
        <v>798</v>
      </c>
      <c r="G566" s="224"/>
      <c r="H566" s="228">
        <v>34.602</v>
      </c>
      <c r="I566" s="229"/>
      <c r="J566" s="224"/>
      <c r="K566" s="224"/>
      <c r="L566" s="230"/>
      <c r="M566" s="231"/>
      <c r="N566" s="232"/>
      <c r="O566" s="232"/>
      <c r="P566" s="232"/>
      <c r="Q566" s="232"/>
      <c r="R566" s="232"/>
      <c r="S566" s="232"/>
      <c r="T566" s="23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34" t="s">
        <v>157</v>
      </c>
      <c r="AU566" s="234" t="s">
        <v>81</v>
      </c>
      <c r="AV566" s="13" t="s">
        <v>81</v>
      </c>
      <c r="AW566" s="13" t="s">
        <v>33</v>
      </c>
      <c r="AX566" s="13" t="s">
        <v>71</v>
      </c>
      <c r="AY566" s="234" t="s">
        <v>147</v>
      </c>
    </row>
    <row r="567" spans="1:51" s="14" customFormat="1" ht="12">
      <c r="A567" s="14"/>
      <c r="B567" s="235"/>
      <c r="C567" s="236"/>
      <c r="D567" s="225" t="s">
        <v>157</v>
      </c>
      <c r="E567" s="237" t="s">
        <v>19</v>
      </c>
      <c r="F567" s="238" t="s">
        <v>159</v>
      </c>
      <c r="G567" s="236"/>
      <c r="H567" s="239">
        <v>34.602</v>
      </c>
      <c r="I567" s="240"/>
      <c r="J567" s="236"/>
      <c r="K567" s="236"/>
      <c r="L567" s="241"/>
      <c r="M567" s="242"/>
      <c r="N567" s="243"/>
      <c r="O567" s="243"/>
      <c r="P567" s="243"/>
      <c r="Q567" s="243"/>
      <c r="R567" s="243"/>
      <c r="S567" s="243"/>
      <c r="T567" s="24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45" t="s">
        <v>157</v>
      </c>
      <c r="AU567" s="245" t="s">
        <v>81</v>
      </c>
      <c r="AV567" s="14" t="s">
        <v>154</v>
      </c>
      <c r="AW567" s="14" t="s">
        <v>33</v>
      </c>
      <c r="AX567" s="14" t="s">
        <v>79</v>
      </c>
      <c r="AY567" s="245" t="s">
        <v>147</v>
      </c>
    </row>
    <row r="568" spans="1:65" s="2" customFormat="1" ht="16.5" customHeight="1">
      <c r="A568" s="39"/>
      <c r="B568" s="40"/>
      <c r="C568" s="205" t="s">
        <v>497</v>
      </c>
      <c r="D568" s="205" t="s">
        <v>149</v>
      </c>
      <c r="E568" s="206" t="s">
        <v>799</v>
      </c>
      <c r="F568" s="207" t="s">
        <v>800</v>
      </c>
      <c r="G568" s="208" t="s">
        <v>441</v>
      </c>
      <c r="H568" s="209">
        <v>64.16</v>
      </c>
      <c r="I568" s="210"/>
      <c r="J568" s="211">
        <f>ROUND(I568*H568,2)</f>
        <v>0</v>
      </c>
      <c r="K568" s="207" t="s">
        <v>153</v>
      </c>
      <c r="L568" s="45"/>
      <c r="M568" s="212" t="s">
        <v>19</v>
      </c>
      <c r="N568" s="213" t="s">
        <v>42</v>
      </c>
      <c r="O568" s="85"/>
      <c r="P568" s="214">
        <f>O568*H568</f>
        <v>0</v>
      </c>
      <c r="Q568" s="214">
        <v>0.0009765</v>
      </c>
      <c r="R568" s="214">
        <f>Q568*H568</f>
        <v>0.06265224</v>
      </c>
      <c r="S568" s="214">
        <v>0</v>
      </c>
      <c r="T568" s="215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16" t="s">
        <v>154</v>
      </c>
      <c r="AT568" s="216" t="s">
        <v>149</v>
      </c>
      <c r="AU568" s="216" t="s">
        <v>81</v>
      </c>
      <c r="AY568" s="18" t="s">
        <v>147</v>
      </c>
      <c r="BE568" s="217">
        <f>IF(N568="základní",J568,0)</f>
        <v>0</v>
      </c>
      <c r="BF568" s="217">
        <f>IF(N568="snížená",J568,0)</f>
        <v>0</v>
      </c>
      <c r="BG568" s="217">
        <f>IF(N568="zákl. přenesená",J568,0)</f>
        <v>0</v>
      </c>
      <c r="BH568" s="217">
        <f>IF(N568="sníž. přenesená",J568,0)</f>
        <v>0</v>
      </c>
      <c r="BI568" s="217">
        <f>IF(N568="nulová",J568,0)</f>
        <v>0</v>
      </c>
      <c r="BJ568" s="18" t="s">
        <v>79</v>
      </c>
      <c r="BK568" s="217">
        <f>ROUND(I568*H568,2)</f>
        <v>0</v>
      </c>
      <c r="BL568" s="18" t="s">
        <v>154</v>
      </c>
      <c r="BM568" s="216" t="s">
        <v>801</v>
      </c>
    </row>
    <row r="569" spans="1:47" s="2" customFormat="1" ht="12">
      <c r="A569" s="39"/>
      <c r="B569" s="40"/>
      <c r="C569" s="41"/>
      <c r="D569" s="218" t="s">
        <v>155</v>
      </c>
      <c r="E569" s="41"/>
      <c r="F569" s="219" t="s">
        <v>802</v>
      </c>
      <c r="G569" s="41"/>
      <c r="H569" s="41"/>
      <c r="I569" s="220"/>
      <c r="J569" s="41"/>
      <c r="K569" s="41"/>
      <c r="L569" s="45"/>
      <c r="M569" s="221"/>
      <c r="N569" s="222"/>
      <c r="O569" s="85"/>
      <c r="P569" s="85"/>
      <c r="Q569" s="85"/>
      <c r="R569" s="85"/>
      <c r="S569" s="85"/>
      <c r="T569" s="86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T569" s="18" t="s">
        <v>155</v>
      </c>
      <c r="AU569" s="18" t="s">
        <v>81</v>
      </c>
    </row>
    <row r="570" spans="1:51" s="13" customFormat="1" ht="12">
      <c r="A570" s="13"/>
      <c r="B570" s="223"/>
      <c r="C570" s="224"/>
      <c r="D570" s="225" t="s">
        <v>157</v>
      </c>
      <c r="E570" s="226" t="s">
        <v>19</v>
      </c>
      <c r="F570" s="227" t="s">
        <v>803</v>
      </c>
      <c r="G570" s="224"/>
      <c r="H570" s="228">
        <v>64.16</v>
      </c>
      <c r="I570" s="229"/>
      <c r="J570" s="224"/>
      <c r="K570" s="224"/>
      <c r="L570" s="230"/>
      <c r="M570" s="231"/>
      <c r="N570" s="232"/>
      <c r="O570" s="232"/>
      <c r="P570" s="232"/>
      <c r="Q570" s="232"/>
      <c r="R570" s="232"/>
      <c r="S570" s="232"/>
      <c r="T570" s="23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34" t="s">
        <v>157</v>
      </c>
      <c r="AU570" s="234" t="s">
        <v>81</v>
      </c>
      <c r="AV570" s="13" t="s">
        <v>81</v>
      </c>
      <c r="AW570" s="13" t="s">
        <v>33</v>
      </c>
      <c r="AX570" s="13" t="s">
        <v>71</v>
      </c>
      <c r="AY570" s="234" t="s">
        <v>147</v>
      </c>
    </row>
    <row r="571" spans="1:51" s="14" customFormat="1" ht="12">
      <c r="A571" s="14"/>
      <c r="B571" s="235"/>
      <c r="C571" s="236"/>
      <c r="D571" s="225" t="s">
        <v>157</v>
      </c>
      <c r="E571" s="237" t="s">
        <v>19</v>
      </c>
      <c r="F571" s="238" t="s">
        <v>159</v>
      </c>
      <c r="G571" s="236"/>
      <c r="H571" s="239">
        <v>64.16</v>
      </c>
      <c r="I571" s="240"/>
      <c r="J571" s="236"/>
      <c r="K571" s="236"/>
      <c r="L571" s="241"/>
      <c r="M571" s="242"/>
      <c r="N571" s="243"/>
      <c r="O571" s="243"/>
      <c r="P571" s="243"/>
      <c r="Q571" s="243"/>
      <c r="R571" s="243"/>
      <c r="S571" s="243"/>
      <c r="T571" s="24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45" t="s">
        <v>157</v>
      </c>
      <c r="AU571" s="245" t="s">
        <v>81</v>
      </c>
      <c r="AV571" s="14" t="s">
        <v>154</v>
      </c>
      <c r="AW571" s="14" t="s">
        <v>33</v>
      </c>
      <c r="AX571" s="14" t="s">
        <v>79</v>
      </c>
      <c r="AY571" s="245" t="s">
        <v>147</v>
      </c>
    </row>
    <row r="572" spans="1:65" s="2" customFormat="1" ht="16.5" customHeight="1">
      <c r="A572" s="39"/>
      <c r="B572" s="40"/>
      <c r="C572" s="205" t="s">
        <v>804</v>
      </c>
      <c r="D572" s="205" t="s">
        <v>149</v>
      </c>
      <c r="E572" s="206" t="s">
        <v>805</v>
      </c>
      <c r="F572" s="207" t="s">
        <v>806</v>
      </c>
      <c r="G572" s="208" t="s">
        <v>162</v>
      </c>
      <c r="H572" s="209">
        <v>4.545</v>
      </c>
      <c r="I572" s="210"/>
      <c r="J572" s="211">
        <f>ROUND(I572*H572,2)</f>
        <v>0</v>
      </c>
      <c r="K572" s="207" t="s">
        <v>153</v>
      </c>
      <c r="L572" s="45"/>
      <c r="M572" s="212" t="s">
        <v>19</v>
      </c>
      <c r="N572" s="213" t="s">
        <v>42</v>
      </c>
      <c r="O572" s="85"/>
      <c r="P572" s="214">
        <f>O572*H572</f>
        <v>0</v>
      </c>
      <c r="Q572" s="214">
        <v>0</v>
      </c>
      <c r="R572" s="214">
        <f>Q572*H572</f>
        <v>0</v>
      </c>
      <c r="S572" s="214">
        <v>2</v>
      </c>
      <c r="T572" s="215">
        <f>S572*H572</f>
        <v>9.09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16" t="s">
        <v>154</v>
      </c>
      <c r="AT572" s="216" t="s">
        <v>149</v>
      </c>
      <c r="AU572" s="216" t="s">
        <v>81</v>
      </c>
      <c r="AY572" s="18" t="s">
        <v>147</v>
      </c>
      <c r="BE572" s="217">
        <f>IF(N572="základní",J572,0)</f>
        <v>0</v>
      </c>
      <c r="BF572" s="217">
        <f>IF(N572="snížená",J572,0)</f>
        <v>0</v>
      </c>
      <c r="BG572" s="217">
        <f>IF(N572="zákl. přenesená",J572,0)</f>
        <v>0</v>
      </c>
      <c r="BH572" s="217">
        <f>IF(N572="sníž. přenesená",J572,0)</f>
        <v>0</v>
      </c>
      <c r="BI572" s="217">
        <f>IF(N572="nulová",J572,0)</f>
        <v>0</v>
      </c>
      <c r="BJ572" s="18" t="s">
        <v>79</v>
      </c>
      <c r="BK572" s="217">
        <f>ROUND(I572*H572,2)</f>
        <v>0</v>
      </c>
      <c r="BL572" s="18" t="s">
        <v>154</v>
      </c>
      <c r="BM572" s="216" t="s">
        <v>807</v>
      </c>
    </row>
    <row r="573" spans="1:47" s="2" customFormat="1" ht="12">
      <c r="A573" s="39"/>
      <c r="B573" s="40"/>
      <c r="C573" s="41"/>
      <c r="D573" s="218" t="s">
        <v>155</v>
      </c>
      <c r="E573" s="41"/>
      <c r="F573" s="219" t="s">
        <v>808</v>
      </c>
      <c r="G573" s="41"/>
      <c r="H573" s="41"/>
      <c r="I573" s="220"/>
      <c r="J573" s="41"/>
      <c r="K573" s="41"/>
      <c r="L573" s="45"/>
      <c r="M573" s="221"/>
      <c r="N573" s="222"/>
      <c r="O573" s="85"/>
      <c r="P573" s="85"/>
      <c r="Q573" s="85"/>
      <c r="R573" s="85"/>
      <c r="S573" s="85"/>
      <c r="T573" s="86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T573" s="18" t="s">
        <v>155</v>
      </c>
      <c r="AU573" s="18" t="s">
        <v>81</v>
      </c>
    </row>
    <row r="574" spans="1:51" s="13" customFormat="1" ht="12">
      <c r="A574" s="13"/>
      <c r="B574" s="223"/>
      <c r="C574" s="224"/>
      <c r="D574" s="225" t="s">
        <v>157</v>
      </c>
      <c r="E574" s="226" t="s">
        <v>19</v>
      </c>
      <c r="F574" s="227" t="s">
        <v>809</v>
      </c>
      <c r="G574" s="224"/>
      <c r="H574" s="228">
        <v>4.545</v>
      </c>
      <c r="I574" s="229"/>
      <c r="J574" s="224"/>
      <c r="K574" s="224"/>
      <c r="L574" s="230"/>
      <c r="M574" s="231"/>
      <c r="N574" s="232"/>
      <c r="O574" s="232"/>
      <c r="P574" s="232"/>
      <c r="Q574" s="232"/>
      <c r="R574" s="232"/>
      <c r="S574" s="232"/>
      <c r="T574" s="23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34" t="s">
        <v>157</v>
      </c>
      <c r="AU574" s="234" t="s">
        <v>81</v>
      </c>
      <c r="AV574" s="13" t="s">
        <v>81</v>
      </c>
      <c r="AW574" s="13" t="s">
        <v>33</v>
      </c>
      <c r="AX574" s="13" t="s">
        <v>71</v>
      </c>
      <c r="AY574" s="234" t="s">
        <v>147</v>
      </c>
    </row>
    <row r="575" spans="1:51" s="14" customFormat="1" ht="12">
      <c r="A575" s="14"/>
      <c r="B575" s="235"/>
      <c r="C575" s="236"/>
      <c r="D575" s="225" t="s">
        <v>157</v>
      </c>
      <c r="E575" s="237" t="s">
        <v>19</v>
      </c>
      <c r="F575" s="238" t="s">
        <v>159</v>
      </c>
      <c r="G575" s="236"/>
      <c r="H575" s="239">
        <v>4.545</v>
      </c>
      <c r="I575" s="240"/>
      <c r="J575" s="236"/>
      <c r="K575" s="236"/>
      <c r="L575" s="241"/>
      <c r="M575" s="242"/>
      <c r="N575" s="243"/>
      <c r="O575" s="243"/>
      <c r="P575" s="243"/>
      <c r="Q575" s="243"/>
      <c r="R575" s="243"/>
      <c r="S575" s="243"/>
      <c r="T575" s="24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45" t="s">
        <v>157</v>
      </c>
      <c r="AU575" s="245" t="s">
        <v>81</v>
      </c>
      <c r="AV575" s="14" t="s">
        <v>154</v>
      </c>
      <c r="AW575" s="14" t="s">
        <v>33</v>
      </c>
      <c r="AX575" s="14" t="s">
        <v>79</v>
      </c>
      <c r="AY575" s="245" t="s">
        <v>147</v>
      </c>
    </row>
    <row r="576" spans="1:65" s="2" customFormat="1" ht="24.15" customHeight="1">
      <c r="A576" s="39"/>
      <c r="B576" s="40"/>
      <c r="C576" s="205" t="s">
        <v>503</v>
      </c>
      <c r="D576" s="205" t="s">
        <v>149</v>
      </c>
      <c r="E576" s="206" t="s">
        <v>810</v>
      </c>
      <c r="F576" s="207" t="s">
        <v>811</v>
      </c>
      <c r="G576" s="208" t="s">
        <v>152</v>
      </c>
      <c r="H576" s="209">
        <v>9.202</v>
      </c>
      <c r="I576" s="210"/>
      <c r="J576" s="211">
        <f>ROUND(I576*H576,2)</f>
        <v>0</v>
      </c>
      <c r="K576" s="207" t="s">
        <v>153</v>
      </c>
      <c r="L576" s="45"/>
      <c r="M576" s="212" t="s">
        <v>19</v>
      </c>
      <c r="N576" s="213" t="s">
        <v>42</v>
      </c>
      <c r="O576" s="85"/>
      <c r="P576" s="214">
        <f>O576*H576</f>
        <v>0</v>
      </c>
      <c r="Q576" s="214">
        <v>0</v>
      </c>
      <c r="R576" s="214">
        <f>Q576*H576</f>
        <v>0</v>
      </c>
      <c r="S576" s="214">
        <v>0.261</v>
      </c>
      <c r="T576" s="215">
        <f>S576*H576</f>
        <v>2.401722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16" t="s">
        <v>154</v>
      </c>
      <c r="AT576" s="216" t="s">
        <v>149</v>
      </c>
      <c r="AU576" s="216" t="s">
        <v>81</v>
      </c>
      <c r="AY576" s="18" t="s">
        <v>147</v>
      </c>
      <c r="BE576" s="217">
        <f>IF(N576="základní",J576,0)</f>
        <v>0</v>
      </c>
      <c r="BF576" s="217">
        <f>IF(N576="snížená",J576,0)</f>
        <v>0</v>
      </c>
      <c r="BG576" s="217">
        <f>IF(N576="zákl. přenesená",J576,0)</f>
        <v>0</v>
      </c>
      <c r="BH576" s="217">
        <f>IF(N576="sníž. přenesená",J576,0)</f>
        <v>0</v>
      </c>
      <c r="BI576" s="217">
        <f>IF(N576="nulová",J576,0)</f>
        <v>0</v>
      </c>
      <c r="BJ576" s="18" t="s">
        <v>79</v>
      </c>
      <c r="BK576" s="217">
        <f>ROUND(I576*H576,2)</f>
        <v>0</v>
      </c>
      <c r="BL576" s="18" t="s">
        <v>154</v>
      </c>
      <c r="BM576" s="216" t="s">
        <v>812</v>
      </c>
    </row>
    <row r="577" spans="1:47" s="2" customFormat="1" ht="12">
      <c r="A577" s="39"/>
      <c r="B577" s="40"/>
      <c r="C577" s="41"/>
      <c r="D577" s="218" t="s">
        <v>155</v>
      </c>
      <c r="E577" s="41"/>
      <c r="F577" s="219" t="s">
        <v>813</v>
      </c>
      <c r="G577" s="41"/>
      <c r="H577" s="41"/>
      <c r="I577" s="220"/>
      <c r="J577" s="41"/>
      <c r="K577" s="41"/>
      <c r="L577" s="45"/>
      <c r="M577" s="221"/>
      <c r="N577" s="222"/>
      <c r="O577" s="85"/>
      <c r="P577" s="85"/>
      <c r="Q577" s="85"/>
      <c r="R577" s="85"/>
      <c r="S577" s="85"/>
      <c r="T577" s="86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T577" s="18" t="s">
        <v>155</v>
      </c>
      <c r="AU577" s="18" t="s">
        <v>81</v>
      </c>
    </row>
    <row r="578" spans="1:51" s="13" customFormat="1" ht="12">
      <c r="A578" s="13"/>
      <c r="B578" s="223"/>
      <c r="C578" s="224"/>
      <c r="D578" s="225" t="s">
        <v>157</v>
      </c>
      <c r="E578" s="226" t="s">
        <v>19</v>
      </c>
      <c r="F578" s="227" t="s">
        <v>814</v>
      </c>
      <c r="G578" s="224"/>
      <c r="H578" s="228">
        <v>9.202</v>
      </c>
      <c r="I578" s="229"/>
      <c r="J578" s="224"/>
      <c r="K578" s="224"/>
      <c r="L578" s="230"/>
      <c r="M578" s="231"/>
      <c r="N578" s="232"/>
      <c r="O578" s="232"/>
      <c r="P578" s="232"/>
      <c r="Q578" s="232"/>
      <c r="R578" s="232"/>
      <c r="S578" s="232"/>
      <c r="T578" s="23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34" t="s">
        <v>157</v>
      </c>
      <c r="AU578" s="234" t="s">
        <v>81</v>
      </c>
      <c r="AV578" s="13" t="s">
        <v>81</v>
      </c>
      <c r="AW578" s="13" t="s">
        <v>33</v>
      </c>
      <c r="AX578" s="13" t="s">
        <v>71</v>
      </c>
      <c r="AY578" s="234" t="s">
        <v>147</v>
      </c>
    </row>
    <row r="579" spans="1:51" s="14" customFormat="1" ht="12">
      <c r="A579" s="14"/>
      <c r="B579" s="235"/>
      <c r="C579" s="236"/>
      <c r="D579" s="225" t="s">
        <v>157</v>
      </c>
      <c r="E579" s="237" t="s">
        <v>19</v>
      </c>
      <c r="F579" s="238" t="s">
        <v>159</v>
      </c>
      <c r="G579" s="236"/>
      <c r="H579" s="239">
        <v>9.202</v>
      </c>
      <c r="I579" s="240"/>
      <c r="J579" s="236"/>
      <c r="K579" s="236"/>
      <c r="L579" s="241"/>
      <c r="M579" s="242"/>
      <c r="N579" s="243"/>
      <c r="O579" s="243"/>
      <c r="P579" s="243"/>
      <c r="Q579" s="243"/>
      <c r="R579" s="243"/>
      <c r="S579" s="243"/>
      <c r="T579" s="24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45" t="s">
        <v>157</v>
      </c>
      <c r="AU579" s="245" t="s">
        <v>81</v>
      </c>
      <c r="AV579" s="14" t="s">
        <v>154</v>
      </c>
      <c r="AW579" s="14" t="s">
        <v>33</v>
      </c>
      <c r="AX579" s="14" t="s">
        <v>79</v>
      </c>
      <c r="AY579" s="245" t="s">
        <v>147</v>
      </c>
    </row>
    <row r="580" spans="1:65" s="2" customFormat="1" ht="24.15" customHeight="1">
      <c r="A580" s="39"/>
      <c r="B580" s="40"/>
      <c r="C580" s="205" t="s">
        <v>815</v>
      </c>
      <c r="D580" s="205" t="s">
        <v>149</v>
      </c>
      <c r="E580" s="206" t="s">
        <v>816</v>
      </c>
      <c r="F580" s="207" t="s">
        <v>817</v>
      </c>
      <c r="G580" s="208" t="s">
        <v>162</v>
      </c>
      <c r="H580" s="209">
        <v>0.481</v>
      </c>
      <c r="I580" s="210"/>
      <c r="J580" s="211">
        <f>ROUND(I580*H580,2)</f>
        <v>0</v>
      </c>
      <c r="K580" s="207" t="s">
        <v>153</v>
      </c>
      <c r="L580" s="45"/>
      <c r="M580" s="212" t="s">
        <v>19</v>
      </c>
      <c r="N580" s="213" t="s">
        <v>42</v>
      </c>
      <c r="O580" s="85"/>
      <c r="P580" s="214">
        <f>O580*H580</f>
        <v>0</v>
      </c>
      <c r="Q580" s="214">
        <v>0</v>
      </c>
      <c r="R580" s="214">
        <f>Q580*H580</f>
        <v>0</v>
      </c>
      <c r="S580" s="214">
        <v>1.8</v>
      </c>
      <c r="T580" s="215">
        <f>S580*H580</f>
        <v>0.8658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16" t="s">
        <v>154</v>
      </c>
      <c r="AT580" s="216" t="s">
        <v>149</v>
      </c>
      <c r="AU580" s="216" t="s">
        <v>81</v>
      </c>
      <c r="AY580" s="18" t="s">
        <v>147</v>
      </c>
      <c r="BE580" s="217">
        <f>IF(N580="základní",J580,0)</f>
        <v>0</v>
      </c>
      <c r="BF580" s="217">
        <f>IF(N580="snížená",J580,0)</f>
        <v>0</v>
      </c>
      <c r="BG580" s="217">
        <f>IF(N580="zákl. přenesená",J580,0)</f>
        <v>0</v>
      </c>
      <c r="BH580" s="217">
        <f>IF(N580="sníž. přenesená",J580,0)</f>
        <v>0</v>
      </c>
      <c r="BI580" s="217">
        <f>IF(N580="nulová",J580,0)</f>
        <v>0</v>
      </c>
      <c r="BJ580" s="18" t="s">
        <v>79</v>
      </c>
      <c r="BK580" s="217">
        <f>ROUND(I580*H580,2)</f>
        <v>0</v>
      </c>
      <c r="BL580" s="18" t="s">
        <v>154</v>
      </c>
      <c r="BM580" s="216" t="s">
        <v>818</v>
      </c>
    </row>
    <row r="581" spans="1:47" s="2" customFormat="1" ht="12">
      <c r="A581" s="39"/>
      <c r="B581" s="40"/>
      <c r="C581" s="41"/>
      <c r="D581" s="218" t="s">
        <v>155</v>
      </c>
      <c r="E581" s="41"/>
      <c r="F581" s="219" t="s">
        <v>819</v>
      </c>
      <c r="G581" s="41"/>
      <c r="H581" s="41"/>
      <c r="I581" s="220"/>
      <c r="J581" s="41"/>
      <c r="K581" s="41"/>
      <c r="L581" s="45"/>
      <c r="M581" s="221"/>
      <c r="N581" s="222"/>
      <c r="O581" s="85"/>
      <c r="P581" s="85"/>
      <c r="Q581" s="85"/>
      <c r="R581" s="85"/>
      <c r="S581" s="85"/>
      <c r="T581" s="86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T581" s="18" t="s">
        <v>155</v>
      </c>
      <c r="AU581" s="18" t="s">
        <v>81</v>
      </c>
    </row>
    <row r="582" spans="1:51" s="13" customFormat="1" ht="12">
      <c r="A582" s="13"/>
      <c r="B582" s="223"/>
      <c r="C582" s="224"/>
      <c r="D582" s="225" t="s">
        <v>157</v>
      </c>
      <c r="E582" s="226" t="s">
        <v>19</v>
      </c>
      <c r="F582" s="227" t="s">
        <v>820</v>
      </c>
      <c r="G582" s="224"/>
      <c r="H582" s="228">
        <v>0.481</v>
      </c>
      <c r="I582" s="229"/>
      <c r="J582" s="224"/>
      <c r="K582" s="224"/>
      <c r="L582" s="230"/>
      <c r="M582" s="231"/>
      <c r="N582" s="232"/>
      <c r="O582" s="232"/>
      <c r="P582" s="232"/>
      <c r="Q582" s="232"/>
      <c r="R582" s="232"/>
      <c r="S582" s="232"/>
      <c r="T582" s="23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34" t="s">
        <v>157</v>
      </c>
      <c r="AU582" s="234" t="s">
        <v>81</v>
      </c>
      <c r="AV582" s="13" t="s">
        <v>81</v>
      </c>
      <c r="AW582" s="13" t="s">
        <v>33</v>
      </c>
      <c r="AX582" s="13" t="s">
        <v>71</v>
      </c>
      <c r="AY582" s="234" t="s">
        <v>147</v>
      </c>
    </row>
    <row r="583" spans="1:51" s="14" customFormat="1" ht="12">
      <c r="A583" s="14"/>
      <c r="B583" s="235"/>
      <c r="C583" s="236"/>
      <c r="D583" s="225" t="s">
        <v>157</v>
      </c>
      <c r="E583" s="237" t="s">
        <v>19</v>
      </c>
      <c r="F583" s="238" t="s">
        <v>159</v>
      </c>
      <c r="G583" s="236"/>
      <c r="H583" s="239">
        <v>0.481</v>
      </c>
      <c r="I583" s="240"/>
      <c r="J583" s="236"/>
      <c r="K583" s="236"/>
      <c r="L583" s="241"/>
      <c r="M583" s="242"/>
      <c r="N583" s="243"/>
      <c r="O583" s="243"/>
      <c r="P583" s="243"/>
      <c r="Q583" s="243"/>
      <c r="R583" s="243"/>
      <c r="S583" s="243"/>
      <c r="T583" s="24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45" t="s">
        <v>157</v>
      </c>
      <c r="AU583" s="245" t="s">
        <v>81</v>
      </c>
      <c r="AV583" s="14" t="s">
        <v>154</v>
      </c>
      <c r="AW583" s="14" t="s">
        <v>33</v>
      </c>
      <c r="AX583" s="14" t="s">
        <v>79</v>
      </c>
      <c r="AY583" s="245" t="s">
        <v>147</v>
      </c>
    </row>
    <row r="584" spans="1:65" s="2" customFormat="1" ht="24.15" customHeight="1">
      <c r="A584" s="39"/>
      <c r="B584" s="40"/>
      <c r="C584" s="205" t="s">
        <v>511</v>
      </c>
      <c r="D584" s="205" t="s">
        <v>149</v>
      </c>
      <c r="E584" s="206" t="s">
        <v>821</v>
      </c>
      <c r="F584" s="207" t="s">
        <v>822</v>
      </c>
      <c r="G584" s="208" t="s">
        <v>162</v>
      </c>
      <c r="H584" s="209">
        <v>16.238</v>
      </c>
      <c r="I584" s="210"/>
      <c r="J584" s="211">
        <f>ROUND(I584*H584,2)</f>
        <v>0</v>
      </c>
      <c r="K584" s="207" t="s">
        <v>153</v>
      </c>
      <c r="L584" s="45"/>
      <c r="M584" s="212" t="s">
        <v>19</v>
      </c>
      <c r="N584" s="213" t="s">
        <v>42</v>
      </c>
      <c r="O584" s="85"/>
      <c r="P584" s="214">
        <f>O584*H584</f>
        <v>0</v>
      </c>
      <c r="Q584" s="214">
        <v>0</v>
      </c>
      <c r="R584" s="214">
        <f>Q584*H584</f>
        <v>0</v>
      </c>
      <c r="S584" s="214">
        <v>1.8</v>
      </c>
      <c r="T584" s="215">
        <f>S584*H584</f>
        <v>29.2284</v>
      </c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R584" s="216" t="s">
        <v>154</v>
      </c>
      <c r="AT584" s="216" t="s">
        <v>149</v>
      </c>
      <c r="AU584" s="216" t="s">
        <v>81</v>
      </c>
      <c r="AY584" s="18" t="s">
        <v>147</v>
      </c>
      <c r="BE584" s="217">
        <f>IF(N584="základní",J584,0)</f>
        <v>0</v>
      </c>
      <c r="BF584" s="217">
        <f>IF(N584="snížená",J584,0)</f>
        <v>0</v>
      </c>
      <c r="BG584" s="217">
        <f>IF(N584="zákl. přenesená",J584,0)</f>
        <v>0</v>
      </c>
      <c r="BH584" s="217">
        <f>IF(N584="sníž. přenesená",J584,0)</f>
        <v>0</v>
      </c>
      <c r="BI584" s="217">
        <f>IF(N584="nulová",J584,0)</f>
        <v>0</v>
      </c>
      <c r="BJ584" s="18" t="s">
        <v>79</v>
      </c>
      <c r="BK584" s="217">
        <f>ROUND(I584*H584,2)</f>
        <v>0</v>
      </c>
      <c r="BL584" s="18" t="s">
        <v>154</v>
      </c>
      <c r="BM584" s="216" t="s">
        <v>823</v>
      </c>
    </row>
    <row r="585" spans="1:47" s="2" customFormat="1" ht="12">
      <c r="A585" s="39"/>
      <c r="B585" s="40"/>
      <c r="C585" s="41"/>
      <c r="D585" s="218" t="s">
        <v>155</v>
      </c>
      <c r="E585" s="41"/>
      <c r="F585" s="219" t="s">
        <v>824</v>
      </c>
      <c r="G585" s="41"/>
      <c r="H585" s="41"/>
      <c r="I585" s="220"/>
      <c r="J585" s="41"/>
      <c r="K585" s="41"/>
      <c r="L585" s="45"/>
      <c r="M585" s="221"/>
      <c r="N585" s="222"/>
      <c r="O585" s="85"/>
      <c r="P585" s="85"/>
      <c r="Q585" s="85"/>
      <c r="R585" s="85"/>
      <c r="S585" s="85"/>
      <c r="T585" s="86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T585" s="18" t="s">
        <v>155</v>
      </c>
      <c r="AU585" s="18" t="s">
        <v>81</v>
      </c>
    </row>
    <row r="586" spans="1:51" s="13" customFormat="1" ht="12">
      <c r="A586" s="13"/>
      <c r="B586" s="223"/>
      <c r="C586" s="224"/>
      <c r="D586" s="225" t="s">
        <v>157</v>
      </c>
      <c r="E586" s="226" t="s">
        <v>19</v>
      </c>
      <c r="F586" s="227" t="s">
        <v>825</v>
      </c>
      <c r="G586" s="224"/>
      <c r="H586" s="228">
        <v>11.217</v>
      </c>
      <c r="I586" s="229"/>
      <c r="J586" s="224"/>
      <c r="K586" s="224"/>
      <c r="L586" s="230"/>
      <c r="M586" s="231"/>
      <c r="N586" s="232"/>
      <c r="O586" s="232"/>
      <c r="P586" s="232"/>
      <c r="Q586" s="232"/>
      <c r="R586" s="232"/>
      <c r="S586" s="232"/>
      <c r="T586" s="23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34" t="s">
        <v>157</v>
      </c>
      <c r="AU586" s="234" t="s">
        <v>81</v>
      </c>
      <c r="AV586" s="13" t="s">
        <v>81</v>
      </c>
      <c r="AW586" s="13" t="s">
        <v>33</v>
      </c>
      <c r="AX586" s="13" t="s">
        <v>71</v>
      </c>
      <c r="AY586" s="234" t="s">
        <v>147</v>
      </c>
    </row>
    <row r="587" spans="1:51" s="13" customFormat="1" ht="12">
      <c r="A587" s="13"/>
      <c r="B587" s="223"/>
      <c r="C587" s="224"/>
      <c r="D587" s="225" t="s">
        <v>157</v>
      </c>
      <c r="E587" s="226" t="s">
        <v>19</v>
      </c>
      <c r="F587" s="227" t="s">
        <v>826</v>
      </c>
      <c r="G587" s="224"/>
      <c r="H587" s="228">
        <v>5.021</v>
      </c>
      <c r="I587" s="229"/>
      <c r="J587" s="224"/>
      <c r="K587" s="224"/>
      <c r="L587" s="230"/>
      <c r="M587" s="231"/>
      <c r="N587" s="232"/>
      <c r="O587" s="232"/>
      <c r="P587" s="232"/>
      <c r="Q587" s="232"/>
      <c r="R587" s="232"/>
      <c r="S587" s="232"/>
      <c r="T587" s="23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34" t="s">
        <v>157</v>
      </c>
      <c r="AU587" s="234" t="s">
        <v>81</v>
      </c>
      <c r="AV587" s="13" t="s">
        <v>81</v>
      </c>
      <c r="AW587" s="13" t="s">
        <v>33</v>
      </c>
      <c r="AX587" s="13" t="s">
        <v>71</v>
      </c>
      <c r="AY587" s="234" t="s">
        <v>147</v>
      </c>
    </row>
    <row r="588" spans="1:51" s="14" customFormat="1" ht="12">
      <c r="A588" s="14"/>
      <c r="B588" s="235"/>
      <c r="C588" s="236"/>
      <c r="D588" s="225" t="s">
        <v>157</v>
      </c>
      <c r="E588" s="237" t="s">
        <v>19</v>
      </c>
      <c r="F588" s="238" t="s">
        <v>159</v>
      </c>
      <c r="G588" s="236"/>
      <c r="H588" s="239">
        <v>16.238</v>
      </c>
      <c r="I588" s="240"/>
      <c r="J588" s="236"/>
      <c r="K588" s="236"/>
      <c r="L588" s="241"/>
      <c r="M588" s="242"/>
      <c r="N588" s="243"/>
      <c r="O588" s="243"/>
      <c r="P588" s="243"/>
      <c r="Q588" s="243"/>
      <c r="R588" s="243"/>
      <c r="S588" s="243"/>
      <c r="T588" s="24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45" t="s">
        <v>157</v>
      </c>
      <c r="AU588" s="245" t="s">
        <v>81</v>
      </c>
      <c r="AV588" s="14" t="s">
        <v>154</v>
      </c>
      <c r="AW588" s="14" t="s">
        <v>33</v>
      </c>
      <c r="AX588" s="14" t="s">
        <v>79</v>
      </c>
      <c r="AY588" s="245" t="s">
        <v>147</v>
      </c>
    </row>
    <row r="589" spans="1:65" s="2" customFormat="1" ht="16.5" customHeight="1">
      <c r="A589" s="39"/>
      <c r="B589" s="40"/>
      <c r="C589" s="205" t="s">
        <v>827</v>
      </c>
      <c r="D589" s="205" t="s">
        <v>149</v>
      </c>
      <c r="E589" s="206" t="s">
        <v>828</v>
      </c>
      <c r="F589" s="207" t="s">
        <v>829</v>
      </c>
      <c r="G589" s="208" t="s">
        <v>162</v>
      </c>
      <c r="H589" s="209">
        <v>1.019</v>
      </c>
      <c r="I589" s="210"/>
      <c r="J589" s="211">
        <f>ROUND(I589*H589,2)</f>
        <v>0</v>
      </c>
      <c r="K589" s="207" t="s">
        <v>153</v>
      </c>
      <c r="L589" s="45"/>
      <c r="M589" s="212" t="s">
        <v>19</v>
      </c>
      <c r="N589" s="213" t="s">
        <v>42</v>
      </c>
      <c r="O589" s="85"/>
      <c r="P589" s="214">
        <f>O589*H589</f>
        <v>0</v>
      </c>
      <c r="Q589" s="214">
        <v>0</v>
      </c>
      <c r="R589" s="214">
        <f>Q589*H589</f>
        <v>0</v>
      </c>
      <c r="S589" s="214">
        <v>2.2</v>
      </c>
      <c r="T589" s="215">
        <f>S589*H589</f>
        <v>2.2418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16" t="s">
        <v>154</v>
      </c>
      <c r="AT589" s="216" t="s">
        <v>149</v>
      </c>
      <c r="AU589" s="216" t="s">
        <v>81</v>
      </c>
      <c r="AY589" s="18" t="s">
        <v>147</v>
      </c>
      <c r="BE589" s="217">
        <f>IF(N589="základní",J589,0)</f>
        <v>0</v>
      </c>
      <c r="BF589" s="217">
        <f>IF(N589="snížená",J589,0)</f>
        <v>0</v>
      </c>
      <c r="BG589" s="217">
        <f>IF(N589="zákl. přenesená",J589,0)</f>
        <v>0</v>
      </c>
      <c r="BH589" s="217">
        <f>IF(N589="sníž. přenesená",J589,0)</f>
        <v>0</v>
      </c>
      <c r="BI589" s="217">
        <f>IF(N589="nulová",J589,0)</f>
        <v>0</v>
      </c>
      <c r="BJ589" s="18" t="s">
        <v>79</v>
      </c>
      <c r="BK589" s="217">
        <f>ROUND(I589*H589,2)</f>
        <v>0</v>
      </c>
      <c r="BL589" s="18" t="s">
        <v>154</v>
      </c>
      <c r="BM589" s="216" t="s">
        <v>830</v>
      </c>
    </row>
    <row r="590" spans="1:47" s="2" customFormat="1" ht="12">
      <c r="A590" s="39"/>
      <c r="B590" s="40"/>
      <c r="C590" s="41"/>
      <c r="D590" s="218" t="s">
        <v>155</v>
      </c>
      <c r="E590" s="41"/>
      <c r="F590" s="219" t="s">
        <v>831</v>
      </c>
      <c r="G590" s="41"/>
      <c r="H590" s="41"/>
      <c r="I590" s="220"/>
      <c r="J590" s="41"/>
      <c r="K590" s="41"/>
      <c r="L590" s="45"/>
      <c r="M590" s="221"/>
      <c r="N590" s="222"/>
      <c r="O590" s="85"/>
      <c r="P590" s="85"/>
      <c r="Q590" s="85"/>
      <c r="R590" s="85"/>
      <c r="S590" s="85"/>
      <c r="T590" s="86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T590" s="18" t="s">
        <v>155</v>
      </c>
      <c r="AU590" s="18" t="s">
        <v>81</v>
      </c>
    </row>
    <row r="591" spans="1:51" s="13" customFormat="1" ht="12">
      <c r="A591" s="13"/>
      <c r="B591" s="223"/>
      <c r="C591" s="224"/>
      <c r="D591" s="225" t="s">
        <v>157</v>
      </c>
      <c r="E591" s="226" t="s">
        <v>19</v>
      </c>
      <c r="F591" s="227" t="s">
        <v>832</v>
      </c>
      <c r="G591" s="224"/>
      <c r="H591" s="228">
        <v>0.213</v>
      </c>
      <c r="I591" s="229"/>
      <c r="J591" s="224"/>
      <c r="K591" s="224"/>
      <c r="L591" s="230"/>
      <c r="M591" s="231"/>
      <c r="N591" s="232"/>
      <c r="O591" s="232"/>
      <c r="P591" s="232"/>
      <c r="Q591" s="232"/>
      <c r="R591" s="232"/>
      <c r="S591" s="232"/>
      <c r="T591" s="23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34" t="s">
        <v>157</v>
      </c>
      <c r="AU591" s="234" t="s">
        <v>81</v>
      </c>
      <c r="AV591" s="13" t="s">
        <v>81</v>
      </c>
      <c r="AW591" s="13" t="s">
        <v>33</v>
      </c>
      <c r="AX591" s="13" t="s">
        <v>71</v>
      </c>
      <c r="AY591" s="234" t="s">
        <v>147</v>
      </c>
    </row>
    <row r="592" spans="1:51" s="13" customFormat="1" ht="12">
      <c r="A592" s="13"/>
      <c r="B592" s="223"/>
      <c r="C592" s="224"/>
      <c r="D592" s="225" t="s">
        <v>157</v>
      </c>
      <c r="E592" s="226" t="s">
        <v>19</v>
      </c>
      <c r="F592" s="227" t="s">
        <v>833</v>
      </c>
      <c r="G592" s="224"/>
      <c r="H592" s="228">
        <v>0.806</v>
      </c>
      <c r="I592" s="229"/>
      <c r="J592" s="224"/>
      <c r="K592" s="224"/>
      <c r="L592" s="230"/>
      <c r="M592" s="231"/>
      <c r="N592" s="232"/>
      <c r="O592" s="232"/>
      <c r="P592" s="232"/>
      <c r="Q592" s="232"/>
      <c r="R592" s="232"/>
      <c r="S592" s="232"/>
      <c r="T592" s="23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34" t="s">
        <v>157</v>
      </c>
      <c r="AU592" s="234" t="s">
        <v>81</v>
      </c>
      <c r="AV592" s="13" t="s">
        <v>81</v>
      </c>
      <c r="AW592" s="13" t="s">
        <v>33</v>
      </c>
      <c r="AX592" s="13" t="s">
        <v>71</v>
      </c>
      <c r="AY592" s="234" t="s">
        <v>147</v>
      </c>
    </row>
    <row r="593" spans="1:51" s="14" customFormat="1" ht="12">
      <c r="A593" s="14"/>
      <c r="B593" s="235"/>
      <c r="C593" s="236"/>
      <c r="D593" s="225" t="s">
        <v>157</v>
      </c>
      <c r="E593" s="237" t="s">
        <v>19</v>
      </c>
      <c r="F593" s="238" t="s">
        <v>159</v>
      </c>
      <c r="G593" s="236"/>
      <c r="H593" s="239">
        <v>1.0190000000000001</v>
      </c>
      <c r="I593" s="240"/>
      <c r="J593" s="236"/>
      <c r="K593" s="236"/>
      <c r="L593" s="241"/>
      <c r="M593" s="242"/>
      <c r="N593" s="243"/>
      <c r="O593" s="243"/>
      <c r="P593" s="243"/>
      <c r="Q593" s="243"/>
      <c r="R593" s="243"/>
      <c r="S593" s="243"/>
      <c r="T593" s="24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45" t="s">
        <v>157</v>
      </c>
      <c r="AU593" s="245" t="s">
        <v>81</v>
      </c>
      <c r="AV593" s="14" t="s">
        <v>154</v>
      </c>
      <c r="AW593" s="14" t="s">
        <v>33</v>
      </c>
      <c r="AX593" s="14" t="s">
        <v>79</v>
      </c>
      <c r="AY593" s="245" t="s">
        <v>147</v>
      </c>
    </row>
    <row r="594" spans="1:65" s="2" customFormat="1" ht="16.5" customHeight="1">
      <c r="A594" s="39"/>
      <c r="B594" s="40"/>
      <c r="C594" s="205" t="s">
        <v>515</v>
      </c>
      <c r="D594" s="205" t="s">
        <v>149</v>
      </c>
      <c r="E594" s="206" t="s">
        <v>834</v>
      </c>
      <c r="F594" s="207" t="s">
        <v>835</v>
      </c>
      <c r="G594" s="208" t="s">
        <v>162</v>
      </c>
      <c r="H594" s="209">
        <v>4.795</v>
      </c>
      <c r="I594" s="210"/>
      <c r="J594" s="211">
        <f>ROUND(I594*H594,2)</f>
        <v>0</v>
      </c>
      <c r="K594" s="207" t="s">
        <v>153</v>
      </c>
      <c r="L594" s="45"/>
      <c r="M594" s="212" t="s">
        <v>19</v>
      </c>
      <c r="N594" s="213" t="s">
        <v>42</v>
      </c>
      <c r="O594" s="85"/>
      <c r="P594" s="214">
        <f>O594*H594</f>
        <v>0</v>
      </c>
      <c r="Q594" s="214">
        <v>0</v>
      </c>
      <c r="R594" s="214">
        <f>Q594*H594</f>
        <v>0</v>
      </c>
      <c r="S594" s="214">
        <v>2.2</v>
      </c>
      <c r="T594" s="215">
        <f>S594*H594</f>
        <v>10.549000000000001</v>
      </c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R594" s="216" t="s">
        <v>154</v>
      </c>
      <c r="AT594" s="216" t="s">
        <v>149</v>
      </c>
      <c r="AU594" s="216" t="s">
        <v>81</v>
      </c>
      <c r="AY594" s="18" t="s">
        <v>147</v>
      </c>
      <c r="BE594" s="217">
        <f>IF(N594="základní",J594,0)</f>
        <v>0</v>
      </c>
      <c r="BF594" s="217">
        <f>IF(N594="snížená",J594,0)</f>
        <v>0</v>
      </c>
      <c r="BG594" s="217">
        <f>IF(N594="zákl. přenesená",J594,0)</f>
        <v>0</v>
      </c>
      <c r="BH594" s="217">
        <f>IF(N594="sníž. přenesená",J594,0)</f>
        <v>0</v>
      </c>
      <c r="BI594" s="217">
        <f>IF(N594="nulová",J594,0)</f>
        <v>0</v>
      </c>
      <c r="BJ594" s="18" t="s">
        <v>79</v>
      </c>
      <c r="BK594" s="217">
        <f>ROUND(I594*H594,2)</f>
        <v>0</v>
      </c>
      <c r="BL594" s="18" t="s">
        <v>154</v>
      </c>
      <c r="BM594" s="216" t="s">
        <v>836</v>
      </c>
    </row>
    <row r="595" spans="1:47" s="2" customFormat="1" ht="12">
      <c r="A595" s="39"/>
      <c r="B595" s="40"/>
      <c r="C595" s="41"/>
      <c r="D595" s="218" t="s">
        <v>155</v>
      </c>
      <c r="E595" s="41"/>
      <c r="F595" s="219" t="s">
        <v>837</v>
      </c>
      <c r="G595" s="41"/>
      <c r="H595" s="41"/>
      <c r="I595" s="220"/>
      <c r="J595" s="41"/>
      <c r="K595" s="41"/>
      <c r="L595" s="45"/>
      <c r="M595" s="221"/>
      <c r="N595" s="222"/>
      <c r="O595" s="85"/>
      <c r="P595" s="85"/>
      <c r="Q595" s="85"/>
      <c r="R595" s="85"/>
      <c r="S595" s="85"/>
      <c r="T595" s="86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T595" s="18" t="s">
        <v>155</v>
      </c>
      <c r="AU595" s="18" t="s">
        <v>81</v>
      </c>
    </row>
    <row r="596" spans="1:51" s="13" customFormat="1" ht="12">
      <c r="A596" s="13"/>
      <c r="B596" s="223"/>
      <c r="C596" s="224"/>
      <c r="D596" s="225" t="s">
        <v>157</v>
      </c>
      <c r="E596" s="226" t="s">
        <v>19</v>
      </c>
      <c r="F596" s="227" t="s">
        <v>838</v>
      </c>
      <c r="G596" s="224"/>
      <c r="H596" s="228">
        <v>4.795</v>
      </c>
      <c r="I596" s="229"/>
      <c r="J596" s="224"/>
      <c r="K596" s="224"/>
      <c r="L596" s="230"/>
      <c r="M596" s="231"/>
      <c r="N596" s="232"/>
      <c r="O596" s="232"/>
      <c r="P596" s="232"/>
      <c r="Q596" s="232"/>
      <c r="R596" s="232"/>
      <c r="S596" s="232"/>
      <c r="T596" s="23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34" t="s">
        <v>157</v>
      </c>
      <c r="AU596" s="234" t="s">
        <v>81</v>
      </c>
      <c r="AV596" s="13" t="s">
        <v>81</v>
      </c>
      <c r="AW596" s="13" t="s">
        <v>33</v>
      </c>
      <c r="AX596" s="13" t="s">
        <v>71</v>
      </c>
      <c r="AY596" s="234" t="s">
        <v>147</v>
      </c>
    </row>
    <row r="597" spans="1:51" s="14" customFormat="1" ht="12">
      <c r="A597" s="14"/>
      <c r="B597" s="235"/>
      <c r="C597" s="236"/>
      <c r="D597" s="225" t="s">
        <v>157</v>
      </c>
      <c r="E597" s="237" t="s">
        <v>19</v>
      </c>
      <c r="F597" s="238" t="s">
        <v>159</v>
      </c>
      <c r="G597" s="236"/>
      <c r="H597" s="239">
        <v>4.795</v>
      </c>
      <c r="I597" s="240"/>
      <c r="J597" s="236"/>
      <c r="K597" s="236"/>
      <c r="L597" s="241"/>
      <c r="M597" s="242"/>
      <c r="N597" s="243"/>
      <c r="O597" s="243"/>
      <c r="P597" s="243"/>
      <c r="Q597" s="243"/>
      <c r="R597" s="243"/>
      <c r="S597" s="243"/>
      <c r="T597" s="24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45" t="s">
        <v>157</v>
      </c>
      <c r="AU597" s="245" t="s">
        <v>81</v>
      </c>
      <c r="AV597" s="14" t="s">
        <v>154</v>
      </c>
      <c r="AW597" s="14" t="s">
        <v>33</v>
      </c>
      <c r="AX597" s="14" t="s">
        <v>79</v>
      </c>
      <c r="AY597" s="245" t="s">
        <v>147</v>
      </c>
    </row>
    <row r="598" spans="1:65" s="2" customFormat="1" ht="16.5" customHeight="1">
      <c r="A598" s="39"/>
      <c r="B598" s="40"/>
      <c r="C598" s="205" t="s">
        <v>839</v>
      </c>
      <c r="D598" s="205" t="s">
        <v>149</v>
      </c>
      <c r="E598" s="206" t="s">
        <v>840</v>
      </c>
      <c r="F598" s="207" t="s">
        <v>841</v>
      </c>
      <c r="G598" s="208" t="s">
        <v>152</v>
      </c>
      <c r="H598" s="209">
        <v>6.471</v>
      </c>
      <c r="I598" s="210"/>
      <c r="J598" s="211">
        <f>ROUND(I598*H598,2)</f>
        <v>0</v>
      </c>
      <c r="K598" s="207" t="s">
        <v>153</v>
      </c>
      <c r="L598" s="45"/>
      <c r="M598" s="212" t="s">
        <v>19</v>
      </c>
      <c r="N598" s="213" t="s">
        <v>42</v>
      </c>
      <c r="O598" s="85"/>
      <c r="P598" s="214">
        <f>O598*H598</f>
        <v>0</v>
      </c>
      <c r="Q598" s="214">
        <v>0</v>
      </c>
      <c r="R598" s="214">
        <f>Q598*H598</f>
        <v>0</v>
      </c>
      <c r="S598" s="214">
        <v>0.055</v>
      </c>
      <c r="T598" s="215">
        <f>S598*H598</f>
        <v>0.355905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R598" s="216" t="s">
        <v>154</v>
      </c>
      <c r="AT598" s="216" t="s">
        <v>149</v>
      </c>
      <c r="AU598" s="216" t="s">
        <v>81</v>
      </c>
      <c r="AY598" s="18" t="s">
        <v>147</v>
      </c>
      <c r="BE598" s="217">
        <f>IF(N598="základní",J598,0)</f>
        <v>0</v>
      </c>
      <c r="BF598" s="217">
        <f>IF(N598="snížená",J598,0)</f>
        <v>0</v>
      </c>
      <c r="BG598" s="217">
        <f>IF(N598="zákl. přenesená",J598,0)</f>
        <v>0</v>
      </c>
      <c r="BH598" s="217">
        <f>IF(N598="sníž. přenesená",J598,0)</f>
        <v>0</v>
      </c>
      <c r="BI598" s="217">
        <f>IF(N598="nulová",J598,0)</f>
        <v>0</v>
      </c>
      <c r="BJ598" s="18" t="s">
        <v>79</v>
      </c>
      <c r="BK598" s="217">
        <f>ROUND(I598*H598,2)</f>
        <v>0</v>
      </c>
      <c r="BL598" s="18" t="s">
        <v>154</v>
      </c>
      <c r="BM598" s="216" t="s">
        <v>842</v>
      </c>
    </row>
    <row r="599" spans="1:47" s="2" customFormat="1" ht="12">
      <c r="A599" s="39"/>
      <c r="B599" s="40"/>
      <c r="C599" s="41"/>
      <c r="D599" s="218" t="s">
        <v>155</v>
      </c>
      <c r="E599" s="41"/>
      <c r="F599" s="219" t="s">
        <v>843</v>
      </c>
      <c r="G599" s="41"/>
      <c r="H599" s="41"/>
      <c r="I599" s="220"/>
      <c r="J599" s="41"/>
      <c r="K599" s="41"/>
      <c r="L599" s="45"/>
      <c r="M599" s="221"/>
      <c r="N599" s="222"/>
      <c r="O599" s="85"/>
      <c r="P599" s="85"/>
      <c r="Q599" s="85"/>
      <c r="R599" s="85"/>
      <c r="S599" s="85"/>
      <c r="T599" s="86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T599" s="18" t="s">
        <v>155</v>
      </c>
      <c r="AU599" s="18" t="s">
        <v>81</v>
      </c>
    </row>
    <row r="600" spans="1:51" s="13" customFormat="1" ht="12">
      <c r="A600" s="13"/>
      <c r="B600" s="223"/>
      <c r="C600" s="224"/>
      <c r="D600" s="225" t="s">
        <v>157</v>
      </c>
      <c r="E600" s="226" t="s">
        <v>19</v>
      </c>
      <c r="F600" s="227" t="s">
        <v>844</v>
      </c>
      <c r="G600" s="224"/>
      <c r="H600" s="228">
        <v>0.292</v>
      </c>
      <c r="I600" s="229"/>
      <c r="J600" s="224"/>
      <c r="K600" s="224"/>
      <c r="L600" s="230"/>
      <c r="M600" s="231"/>
      <c r="N600" s="232"/>
      <c r="O600" s="232"/>
      <c r="P600" s="232"/>
      <c r="Q600" s="232"/>
      <c r="R600" s="232"/>
      <c r="S600" s="232"/>
      <c r="T600" s="23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34" t="s">
        <v>157</v>
      </c>
      <c r="AU600" s="234" t="s">
        <v>81</v>
      </c>
      <c r="AV600" s="13" t="s">
        <v>81</v>
      </c>
      <c r="AW600" s="13" t="s">
        <v>33</v>
      </c>
      <c r="AX600" s="13" t="s">
        <v>71</v>
      </c>
      <c r="AY600" s="234" t="s">
        <v>147</v>
      </c>
    </row>
    <row r="601" spans="1:51" s="13" customFormat="1" ht="12">
      <c r="A601" s="13"/>
      <c r="B601" s="223"/>
      <c r="C601" s="224"/>
      <c r="D601" s="225" t="s">
        <v>157</v>
      </c>
      <c r="E601" s="226" t="s">
        <v>19</v>
      </c>
      <c r="F601" s="227" t="s">
        <v>845</v>
      </c>
      <c r="G601" s="224"/>
      <c r="H601" s="228">
        <v>6.179</v>
      </c>
      <c r="I601" s="229"/>
      <c r="J601" s="224"/>
      <c r="K601" s="224"/>
      <c r="L601" s="230"/>
      <c r="M601" s="231"/>
      <c r="N601" s="232"/>
      <c r="O601" s="232"/>
      <c r="P601" s="232"/>
      <c r="Q601" s="232"/>
      <c r="R601" s="232"/>
      <c r="S601" s="232"/>
      <c r="T601" s="23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34" t="s">
        <v>157</v>
      </c>
      <c r="AU601" s="234" t="s">
        <v>81</v>
      </c>
      <c r="AV601" s="13" t="s">
        <v>81</v>
      </c>
      <c r="AW601" s="13" t="s">
        <v>33</v>
      </c>
      <c r="AX601" s="13" t="s">
        <v>71</v>
      </c>
      <c r="AY601" s="234" t="s">
        <v>147</v>
      </c>
    </row>
    <row r="602" spans="1:51" s="14" customFormat="1" ht="12">
      <c r="A602" s="14"/>
      <c r="B602" s="235"/>
      <c r="C602" s="236"/>
      <c r="D602" s="225" t="s">
        <v>157</v>
      </c>
      <c r="E602" s="237" t="s">
        <v>19</v>
      </c>
      <c r="F602" s="238" t="s">
        <v>159</v>
      </c>
      <c r="G602" s="236"/>
      <c r="H602" s="239">
        <v>6.471</v>
      </c>
      <c r="I602" s="240"/>
      <c r="J602" s="236"/>
      <c r="K602" s="236"/>
      <c r="L602" s="241"/>
      <c r="M602" s="242"/>
      <c r="N602" s="243"/>
      <c r="O602" s="243"/>
      <c r="P602" s="243"/>
      <c r="Q602" s="243"/>
      <c r="R602" s="243"/>
      <c r="S602" s="243"/>
      <c r="T602" s="24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45" t="s">
        <v>157</v>
      </c>
      <c r="AU602" s="245" t="s">
        <v>81</v>
      </c>
      <c r="AV602" s="14" t="s">
        <v>154</v>
      </c>
      <c r="AW602" s="14" t="s">
        <v>33</v>
      </c>
      <c r="AX602" s="14" t="s">
        <v>79</v>
      </c>
      <c r="AY602" s="245" t="s">
        <v>147</v>
      </c>
    </row>
    <row r="603" spans="1:65" s="2" customFormat="1" ht="24.15" customHeight="1">
      <c r="A603" s="39"/>
      <c r="B603" s="40"/>
      <c r="C603" s="205" t="s">
        <v>522</v>
      </c>
      <c r="D603" s="205" t="s">
        <v>149</v>
      </c>
      <c r="E603" s="206" t="s">
        <v>846</v>
      </c>
      <c r="F603" s="207" t="s">
        <v>847</v>
      </c>
      <c r="G603" s="208" t="s">
        <v>162</v>
      </c>
      <c r="H603" s="209">
        <v>14.767</v>
      </c>
      <c r="I603" s="210"/>
      <c r="J603" s="211">
        <f>ROUND(I603*H603,2)</f>
        <v>0</v>
      </c>
      <c r="K603" s="207" t="s">
        <v>153</v>
      </c>
      <c r="L603" s="45"/>
      <c r="M603" s="212" t="s">
        <v>19</v>
      </c>
      <c r="N603" s="213" t="s">
        <v>42</v>
      </c>
      <c r="O603" s="85"/>
      <c r="P603" s="214">
        <f>O603*H603</f>
        <v>0</v>
      </c>
      <c r="Q603" s="214">
        <v>0</v>
      </c>
      <c r="R603" s="214">
        <f>Q603*H603</f>
        <v>0</v>
      </c>
      <c r="S603" s="214">
        <v>1.6</v>
      </c>
      <c r="T603" s="215">
        <f>S603*H603</f>
        <v>23.627200000000002</v>
      </c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R603" s="216" t="s">
        <v>154</v>
      </c>
      <c r="AT603" s="216" t="s">
        <v>149</v>
      </c>
      <c r="AU603" s="216" t="s">
        <v>81</v>
      </c>
      <c r="AY603" s="18" t="s">
        <v>147</v>
      </c>
      <c r="BE603" s="217">
        <f>IF(N603="základní",J603,0)</f>
        <v>0</v>
      </c>
      <c r="BF603" s="217">
        <f>IF(N603="snížená",J603,0)</f>
        <v>0</v>
      </c>
      <c r="BG603" s="217">
        <f>IF(N603="zákl. přenesená",J603,0)</f>
        <v>0</v>
      </c>
      <c r="BH603" s="217">
        <f>IF(N603="sníž. přenesená",J603,0)</f>
        <v>0</v>
      </c>
      <c r="BI603" s="217">
        <f>IF(N603="nulová",J603,0)</f>
        <v>0</v>
      </c>
      <c r="BJ603" s="18" t="s">
        <v>79</v>
      </c>
      <c r="BK603" s="217">
        <f>ROUND(I603*H603,2)</f>
        <v>0</v>
      </c>
      <c r="BL603" s="18" t="s">
        <v>154</v>
      </c>
      <c r="BM603" s="216" t="s">
        <v>848</v>
      </c>
    </row>
    <row r="604" spans="1:47" s="2" customFormat="1" ht="12">
      <c r="A604" s="39"/>
      <c r="B604" s="40"/>
      <c r="C604" s="41"/>
      <c r="D604" s="218" t="s">
        <v>155</v>
      </c>
      <c r="E604" s="41"/>
      <c r="F604" s="219" t="s">
        <v>849</v>
      </c>
      <c r="G604" s="41"/>
      <c r="H604" s="41"/>
      <c r="I604" s="220"/>
      <c r="J604" s="41"/>
      <c r="K604" s="41"/>
      <c r="L604" s="45"/>
      <c r="M604" s="221"/>
      <c r="N604" s="222"/>
      <c r="O604" s="85"/>
      <c r="P604" s="85"/>
      <c r="Q604" s="85"/>
      <c r="R604" s="85"/>
      <c r="S604" s="85"/>
      <c r="T604" s="86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T604" s="18" t="s">
        <v>155</v>
      </c>
      <c r="AU604" s="18" t="s">
        <v>81</v>
      </c>
    </row>
    <row r="605" spans="1:51" s="13" customFormat="1" ht="12">
      <c r="A605" s="13"/>
      <c r="B605" s="223"/>
      <c r="C605" s="224"/>
      <c r="D605" s="225" t="s">
        <v>157</v>
      </c>
      <c r="E605" s="226" t="s">
        <v>19</v>
      </c>
      <c r="F605" s="227" t="s">
        <v>850</v>
      </c>
      <c r="G605" s="224"/>
      <c r="H605" s="228">
        <v>14.767</v>
      </c>
      <c r="I605" s="229"/>
      <c r="J605" s="224"/>
      <c r="K605" s="224"/>
      <c r="L605" s="230"/>
      <c r="M605" s="231"/>
      <c r="N605" s="232"/>
      <c r="O605" s="232"/>
      <c r="P605" s="232"/>
      <c r="Q605" s="232"/>
      <c r="R605" s="232"/>
      <c r="S605" s="232"/>
      <c r="T605" s="23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34" t="s">
        <v>157</v>
      </c>
      <c r="AU605" s="234" t="s">
        <v>81</v>
      </c>
      <c r="AV605" s="13" t="s">
        <v>81</v>
      </c>
      <c r="AW605" s="13" t="s">
        <v>33</v>
      </c>
      <c r="AX605" s="13" t="s">
        <v>71</v>
      </c>
      <c r="AY605" s="234" t="s">
        <v>147</v>
      </c>
    </row>
    <row r="606" spans="1:51" s="14" customFormat="1" ht="12">
      <c r="A606" s="14"/>
      <c r="B606" s="235"/>
      <c r="C606" s="236"/>
      <c r="D606" s="225" t="s">
        <v>157</v>
      </c>
      <c r="E606" s="237" t="s">
        <v>19</v>
      </c>
      <c r="F606" s="238" t="s">
        <v>159</v>
      </c>
      <c r="G606" s="236"/>
      <c r="H606" s="239">
        <v>14.767</v>
      </c>
      <c r="I606" s="240"/>
      <c r="J606" s="236"/>
      <c r="K606" s="236"/>
      <c r="L606" s="241"/>
      <c r="M606" s="242"/>
      <c r="N606" s="243"/>
      <c r="O606" s="243"/>
      <c r="P606" s="243"/>
      <c r="Q606" s="243"/>
      <c r="R606" s="243"/>
      <c r="S606" s="243"/>
      <c r="T606" s="24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45" t="s">
        <v>157</v>
      </c>
      <c r="AU606" s="245" t="s">
        <v>81</v>
      </c>
      <c r="AV606" s="14" t="s">
        <v>154</v>
      </c>
      <c r="AW606" s="14" t="s">
        <v>33</v>
      </c>
      <c r="AX606" s="14" t="s">
        <v>79</v>
      </c>
      <c r="AY606" s="245" t="s">
        <v>147</v>
      </c>
    </row>
    <row r="607" spans="1:65" s="2" customFormat="1" ht="16.5" customHeight="1">
      <c r="A607" s="39"/>
      <c r="B607" s="40"/>
      <c r="C607" s="205" t="s">
        <v>851</v>
      </c>
      <c r="D607" s="205" t="s">
        <v>149</v>
      </c>
      <c r="E607" s="206" t="s">
        <v>852</v>
      </c>
      <c r="F607" s="207" t="s">
        <v>853</v>
      </c>
      <c r="G607" s="208" t="s">
        <v>162</v>
      </c>
      <c r="H607" s="209">
        <v>2.252</v>
      </c>
      <c r="I607" s="210"/>
      <c r="J607" s="211">
        <f>ROUND(I607*H607,2)</f>
        <v>0</v>
      </c>
      <c r="K607" s="207" t="s">
        <v>153</v>
      </c>
      <c r="L607" s="45"/>
      <c r="M607" s="212" t="s">
        <v>19</v>
      </c>
      <c r="N607" s="213" t="s">
        <v>42</v>
      </c>
      <c r="O607" s="85"/>
      <c r="P607" s="214">
        <f>O607*H607</f>
        <v>0</v>
      </c>
      <c r="Q607" s="214">
        <v>0</v>
      </c>
      <c r="R607" s="214">
        <f>Q607*H607</f>
        <v>0</v>
      </c>
      <c r="S607" s="214">
        <v>2.2</v>
      </c>
      <c r="T607" s="215">
        <f>S607*H607</f>
        <v>4.9544</v>
      </c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R607" s="216" t="s">
        <v>154</v>
      </c>
      <c r="AT607" s="216" t="s">
        <v>149</v>
      </c>
      <c r="AU607" s="216" t="s">
        <v>81</v>
      </c>
      <c r="AY607" s="18" t="s">
        <v>147</v>
      </c>
      <c r="BE607" s="217">
        <f>IF(N607="základní",J607,0)</f>
        <v>0</v>
      </c>
      <c r="BF607" s="217">
        <f>IF(N607="snížená",J607,0)</f>
        <v>0</v>
      </c>
      <c r="BG607" s="217">
        <f>IF(N607="zákl. přenesená",J607,0)</f>
        <v>0</v>
      </c>
      <c r="BH607" s="217">
        <f>IF(N607="sníž. přenesená",J607,0)</f>
        <v>0</v>
      </c>
      <c r="BI607" s="217">
        <f>IF(N607="nulová",J607,0)</f>
        <v>0</v>
      </c>
      <c r="BJ607" s="18" t="s">
        <v>79</v>
      </c>
      <c r="BK607" s="217">
        <f>ROUND(I607*H607,2)</f>
        <v>0</v>
      </c>
      <c r="BL607" s="18" t="s">
        <v>154</v>
      </c>
      <c r="BM607" s="216" t="s">
        <v>854</v>
      </c>
    </row>
    <row r="608" spans="1:47" s="2" customFormat="1" ht="12">
      <c r="A608" s="39"/>
      <c r="B608" s="40"/>
      <c r="C608" s="41"/>
      <c r="D608" s="218" t="s">
        <v>155</v>
      </c>
      <c r="E608" s="41"/>
      <c r="F608" s="219" t="s">
        <v>855</v>
      </c>
      <c r="G608" s="41"/>
      <c r="H608" s="41"/>
      <c r="I608" s="220"/>
      <c r="J608" s="41"/>
      <c r="K608" s="41"/>
      <c r="L608" s="45"/>
      <c r="M608" s="221"/>
      <c r="N608" s="222"/>
      <c r="O608" s="85"/>
      <c r="P608" s="85"/>
      <c r="Q608" s="85"/>
      <c r="R608" s="85"/>
      <c r="S608" s="85"/>
      <c r="T608" s="86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T608" s="18" t="s">
        <v>155</v>
      </c>
      <c r="AU608" s="18" t="s">
        <v>81</v>
      </c>
    </row>
    <row r="609" spans="1:51" s="13" customFormat="1" ht="12">
      <c r="A609" s="13"/>
      <c r="B609" s="223"/>
      <c r="C609" s="224"/>
      <c r="D609" s="225" t="s">
        <v>157</v>
      </c>
      <c r="E609" s="226" t="s">
        <v>19</v>
      </c>
      <c r="F609" s="227" t="s">
        <v>856</v>
      </c>
      <c r="G609" s="224"/>
      <c r="H609" s="228">
        <v>2.113</v>
      </c>
      <c r="I609" s="229"/>
      <c r="J609" s="224"/>
      <c r="K609" s="224"/>
      <c r="L609" s="230"/>
      <c r="M609" s="231"/>
      <c r="N609" s="232"/>
      <c r="O609" s="232"/>
      <c r="P609" s="232"/>
      <c r="Q609" s="232"/>
      <c r="R609" s="232"/>
      <c r="S609" s="232"/>
      <c r="T609" s="23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34" t="s">
        <v>157</v>
      </c>
      <c r="AU609" s="234" t="s">
        <v>81</v>
      </c>
      <c r="AV609" s="13" t="s">
        <v>81</v>
      </c>
      <c r="AW609" s="13" t="s">
        <v>33</v>
      </c>
      <c r="AX609" s="13" t="s">
        <v>71</v>
      </c>
      <c r="AY609" s="234" t="s">
        <v>147</v>
      </c>
    </row>
    <row r="610" spans="1:51" s="13" customFormat="1" ht="12">
      <c r="A610" s="13"/>
      <c r="B610" s="223"/>
      <c r="C610" s="224"/>
      <c r="D610" s="225" t="s">
        <v>157</v>
      </c>
      <c r="E610" s="226" t="s">
        <v>19</v>
      </c>
      <c r="F610" s="227" t="s">
        <v>857</v>
      </c>
      <c r="G610" s="224"/>
      <c r="H610" s="228">
        <v>0.139</v>
      </c>
      <c r="I610" s="229"/>
      <c r="J610" s="224"/>
      <c r="K610" s="224"/>
      <c r="L610" s="230"/>
      <c r="M610" s="231"/>
      <c r="N610" s="232"/>
      <c r="O610" s="232"/>
      <c r="P610" s="232"/>
      <c r="Q610" s="232"/>
      <c r="R610" s="232"/>
      <c r="S610" s="232"/>
      <c r="T610" s="23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34" t="s">
        <v>157</v>
      </c>
      <c r="AU610" s="234" t="s">
        <v>81</v>
      </c>
      <c r="AV610" s="13" t="s">
        <v>81</v>
      </c>
      <c r="AW610" s="13" t="s">
        <v>33</v>
      </c>
      <c r="AX610" s="13" t="s">
        <v>71</v>
      </c>
      <c r="AY610" s="234" t="s">
        <v>147</v>
      </c>
    </row>
    <row r="611" spans="1:51" s="14" customFormat="1" ht="12">
      <c r="A611" s="14"/>
      <c r="B611" s="235"/>
      <c r="C611" s="236"/>
      <c r="D611" s="225" t="s">
        <v>157</v>
      </c>
      <c r="E611" s="237" t="s">
        <v>19</v>
      </c>
      <c r="F611" s="238" t="s">
        <v>159</v>
      </c>
      <c r="G611" s="236"/>
      <c r="H611" s="239">
        <v>2.252</v>
      </c>
      <c r="I611" s="240"/>
      <c r="J611" s="236"/>
      <c r="K611" s="236"/>
      <c r="L611" s="241"/>
      <c r="M611" s="242"/>
      <c r="N611" s="243"/>
      <c r="O611" s="243"/>
      <c r="P611" s="243"/>
      <c r="Q611" s="243"/>
      <c r="R611" s="243"/>
      <c r="S611" s="243"/>
      <c r="T611" s="24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45" t="s">
        <v>157</v>
      </c>
      <c r="AU611" s="245" t="s">
        <v>81</v>
      </c>
      <c r="AV611" s="14" t="s">
        <v>154</v>
      </c>
      <c r="AW611" s="14" t="s">
        <v>33</v>
      </c>
      <c r="AX611" s="14" t="s">
        <v>79</v>
      </c>
      <c r="AY611" s="245" t="s">
        <v>147</v>
      </c>
    </row>
    <row r="612" spans="1:65" s="2" customFormat="1" ht="16.5" customHeight="1">
      <c r="A612" s="39"/>
      <c r="B612" s="40"/>
      <c r="C612" s="205" t="s">
        <v>528</v>
      </c>
      <c r="D612" s="205" t="s">
        <v>149</v>
      </c>
      <c r="E612" s="206" t="s">
        <v>858</v>
      </c>
      <c r="F612" s="207" t="s">
        <v>859</v>
      </c>
      <c r="G612" s="208" t="s">
        <v>162</v>
      </c>
      <c r="H612" s="209">
        <v>29.712</v>
      </c>
      <c r="I612" s="210"/>
      <c r="J612" s="211">
        <f>ROUND(I612*H612,2)</f>
        <v>0</v>
      </c>
      <c r="K612" s="207" t="s">
        <v>153</v>
      </c>
      <c r="L612" s="45"/>
      <c r="M612" s="212" t="s">
        <v>19</v>
      </c>
      <c r="N612" s="213" t="s">
        <v>42</v>
      </c>
      <c r="O612" s="85"/>
      <c r="P612" s="214">
        <f>O612*H612</f>
        <v>0</v>
      </c>
      <c r="Q612" s="214">
        <v>0</v>
      </c>
      <c r="R612" s="214">
        <f>Q612*H612</f>
        <v>0</v>
      </c>
      <c r="S612" s="214">
        <v>2.2</v>
      </c>
      <c r="T612" s="215">
        <f>S612*H612</f>
        <v>65.3664</v>
      </c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R612" s="216" t="s">
        <v>154</v>
      </c>
      <c r="AT612" s="216" t="s">
        <v>149</v>
      </c>
      <c r="AU612" s="216" t="s">
        <v>81</v>
      </c>
      <c r="AY612" s="18" t="s">
        <v>147</v>
      </c>
      <c r="BE612" s="217">
        <f>IF(N612="základní",J612,0)</f>
        <v>0</v>
      </c>
      <c r="BF612" s="217">
        <f>IF(N612="snížená",J612,0)</f>
        <v>0</v>
      </c>
      <c r="BG612" s="217">
        <f>IF(N612="zákl. přenesená",J612,0)</f>
        <v>0</v>
      </c>
      <c r="BH612" s="217">
        <f>IF(N612="sníž. přenesená",J612,0)</f>
        <v>0</v>
      </c>
      <c r="BI612" s="217">
        <f>IF(N612="nulová",J612,0)</f>
        <v>0</v>
      </c>
      <c r="BJ612" s="18" t="s">
        <v>79</v>
      </c>
      <c r="BK612" s="217">
        <f>ROUND(I612*H612,2)</f>
        <v>0</v>
      </c>
      <c r="BL612" s="18" t="s">
        <v>154</v>
      </c>
      <c r="BM612" s="216" t="s">
        <v>860</v>
      </c>
    </row>
    <row r="613" spans="1:47" s="2" customFormat="1" ht="12">
      <c r="A613" s="39"/>
      <c r="B613" s="40"/>
      <c r="C613" s="41"/>
      <c r="D613" s="218" t="s">
        <v>155</v>
      </c>
      <c r="E613" s="41"/>
      <c r="F613" s="219" t="s">
        <v>861</v>
      </c>
      <c r="G613" s="41"/>
      <c r="H613" s="41"/>
      <c r="I613" s="220"/>
      <c r="J613" s="41"/>
      <c r="K613" s="41"/>
      <c r="L613" s="45"/>
      <c r="M613" s="221"/>
      <c r="N613" s="222"/>
      <c r="O613" s="85"/>
      <c r="P613" s="85"/>
      <c r="Q613" s="85"/>
      <c r="R613" s="85"/>
      <c r="S613" s="85"/>
      <c r="T613" s="86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T613" s="18" t="s">
        <v>155</v>
      </c>
      <c r="AU613" s="18" t="s">
        <v>81</v>
      </c>
    </row>
    <row r="614" spans="1:51" s="13" customFormat="1" ht="12">
      <c r="A614" s="13"/>
      <c r="B614" s="223"/>
      <c r="C614" s="224"/>
      <c r="D614" s="225" t="s">
        <v>157</v>
      </c>
      <c r="E614" s="226" t="s">
        <v>19</v>
      </c>
      <c r="F614" s="227" t="s">
        <v>862</v>
      </c>
      <c r="G614" s="224"/>
      <c r="H614" s="228">
        <v>25.5</v>
      </c>
      <c r="I614" s="229"/>
      <c r="J614" s="224"/>
      <c r="K614" s="224"/>
      <c r="L614" s="230"/>
      <c r="M614" s="231"/>
      <c r="N614" s="232"/>
      <c r="O614" s="232"/>
      <c r="P614" s="232"/>
      <c r="Q614" s="232"/>
      <c r="R614" s="232"/>
      <c r="S614" s="232"/>
      <c r="T614" s="23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34" t="s">
        <v>157</v>
      </c>
      <c r="AU614" s="234" t="s">
        <v>81</v>
      </c>
      <c r="AV614" s="13" t="s">
        <v>81</v>
      </c>
      <c r="AW614" s="13" t="s">
        <v>33</v>
      </c>
      <c r="AX614" s="13" t="s">
        <v>71</v>
      </c>
      <c r="AY614" s="234" t="s">
        <v>147</v>
      </c>
    </row>
    <row r="615" spans="1:51" s="13" customFormat="1" ht="12">
      <c r="A615" s="13"/>
      <c r="B615" s="223"/>
      <c r="C615" s="224"/>
      <c r="D615" s="225" t="s">
        <v>157</v>
      </c>
      <c r="E615" s="226" t="s">
        <v>19</v>
      </c>
      <c r="F615" s="227" t="s">
        <v>863</v>
      </c>
      <c r="G615" s="224"/>
      <c r="H615" s="228">
        <v>4.212</v>
      </c>
      <c r="I615" s="229"/>
      <c r="J615" s="224"/>
      <c r="K615" s="224"/>
      <c r="L615" s="230"/>
      <c r="M615" s="231"/>
      <c r="N615" s="232"/>
      <c r="O615" s="232"/>
      <c r="P615" s="232"/>
      <c r="Q615" s="232"/>
      <c r="R615" s="232"/>
      <c r="S615" s="232"/>
      <c r="T615" s="23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34" t="s">
        <v>157</v>
      </c>
      <c r="AU615" s="234" t="s">
        <v>81</v>
      </c>
      <c r="AV615" s="13" t="s">
        <v>81</v>
      </c>
      <c r="AW615" s="13" t="s">
        <v>33</v>
      </c>
      <c r="AX615" s="13" t="s">
        <v>71</v>
      </c>
      <c r="AY615" s="234" t="s">
        <v>147</v>
      </c>
    </row>
    <row r="616" spans="1:51" s="14" customFormat="1" ht="12">
      <c r="A616" s="14"/>
      <c r="B616" s="235"/>
      <c r="C616" s="236"/>
      <c r="D616" s="225" t="s">
        <v>157</v>
      </c>
      <c r="E616" s="237" t="s">
        <v>19</v>
      </c>
      <c r="F616" s="238" t="s">
        <v>159</v>
      </c>
      <c r="G616" s="236"/>
      <c r="H616" s="239">
        <v>29.712</v>
      </c>
      <c r="I616" s="240"/>
      <c r="J616" s="236"/>
      <c r="K616" s="236"/>
      <c r="L616" s="241"/>
      <c r="M616" s="242"/>
      <c r="N616" s="243"/>
      <c r="O616" s="243"/>
      <c r="P616" s="243"/>
      <c r="Q616" s="243"/>
      <c r="R616" s="243"/>
      <c r="S616" s="243"/>
      <c r="T616" s="24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45" t="s">
        <v>157</v>
      </c>
      <c r="AU616" s="245" t="s">
        <v>81</v>
      </c>
      <c r="AV616" s="14" t="s">
        <v>154</v>
      </c>
      <c r="AW616" s="14" t="s">
        <v>33</v>
      </c>
      <c r="AX616" s="14" t="s">
        <v>79</v>
      </c>
      <c r="AY616" s="245" t="s">
        <v>147</v>
      </c>
    </row>
    <row r="617" spans="1:65" s="2" customFormat="1" ht="16.5" customHeight="1">
      <c r="A617" s="39"/>
      <c r="B617" s="40"/>
      <c r="C617" s="205" t="s">
        <v>864</v>
      </c>
      <c r="D617" s="205" t="s">
        <v>149</v>
      </c>
      <c r="E617" s="206" t="s">
        <v>865</v>
      </c>
      <c r="F617" s="207" t="s">
        <v>866</v>
      </c>
      <c r="G617" s="208" t="s">
        <v>190</v>
      </c>
      <c r="H617" s="209">
        <v>1.645</v>
      </c>
      <c r="I617" s="210"/>
      <c r="J617" s="211">
        <f>ROUND(I617*H617,2)</f>
        <v>0</v>
      </c>
      <c r="K617" s="207" t="s">
        <v>153</v>
      </c>
      <c r="L617" s="45"/>
      <c r="M617" s="212" t="s">
        <v>19</v>
      </c>
      <c r="N617" s="213" t="s">
        <v>42</v>
      </c>
      <c r="O617" s="85"/>
      <c r="P617" s="214">
        <f>O617*H617</f>
        <v>0</v>
      </c>
      <c r="Q617" s="214">
        <v>0</v>
      </c>
      <c r="R617" s="214">
        <f>Q617*H617</f>
        <v>0</v>
      </c>
      <c r="S617" s="214">
        <v>1</v>
      </c>
      <c r="T617" s="215">
        <f>S617*H617</f>
        <v>1.645</v>
      </c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R617" s="216" t="s">
        <v>154</v>
      </c>
      <c r="AT617" s="216" t="s">
        <v>149</v>
      </c>
      <c r="AU617" s="216" t="s">
        <v>81</v>
      </c>
      <c r="AY617" s="18" t="s">
        <v>147</v>
      </c>
      <c r="BE617" s="217">
        <f>IF(N617="základní",J617,0)</f>
        <v>0</v>
      </c>
      <c r="BF617" s="217">
        <f>IF(N617="snížená",J617,0)</f>
        <v>0</v>
      </c>
      <c r="BG617" s="217">
        <f>IF(N617="zákl. přenesená",J617,0)</f>
        <v>0</v>
      </c>
      <c r="BH617" s="217">
        <f>IF(N617="sníž. přenesená",J617,0)</f>
        <v>0</v>
      </c>
      <c r="BI617" s="217">
        <f>IF(N617="nulová",J617,0)</f>
        <v>0</v>
      </c>
      <c r="BJ617" s="18" t="s">
        <v>79</v>
      </c>
      <c r="BK617" s="217">
        <f>ROUND(I617*H617,2)</f>
        <v>0</v>
      </c>
      <c r="BL617" s="18" t="s">
        <v>154</v>
      </c>
      <c r="BM617" s="216" t="s">
        <v>867</v>
      </c>
    </row>
    <row r="618" spans="1:47" s="2" customFormat="1" ht="12">
      <c r="A618" s="39"/>
      <c r="B618" s="40"/>
      <c r="C618" s="41"/>
      <c r="D618" s="218" t="s">
        <v>155</v>
      </c>
      <c r="E618" s="41"/>
      <c r="F618" s="219" t="s">
        <v>868</v>
      </c>
      <c r="G618" s="41"/>
      <c r="H618" s="41"/>
      <c r="I618" s="220"/>
      <c r="J618" s="41"/>
      <c r="K618" s="41"/>
      <c r="L618" s="45"/>
      <c r="M618" s="221"/>
      <c r="N618" s="222"/>
      <c r="O618" s="85"/>
      <c r="P618" s="85"/>
      <c r="Q618" s="85"/>
      <c r="R618" s="85"/>
      <c r="S618" s="85"/>
      <c r="T618" s="86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T618" s="18" t="s">
        <v>155</v>
      </c>
      <c r="AU618" s="18" t="s">
        <v>81</v>
      </c>
    </row>
    <row r="619" spans="1:51" s="13" customFormat="1" ht="12">
      <c r="A619" s="13"/>
      <c r="B619" s="223"/>
      <c r="C619" s="224"/>
      <c r="D619" s="225" t="s">
        <v>157</v>
      </c>
      <c r="E619" s="226" t="s">
        <v>19</v>
      </c>
      <c r="F619" s="227" t="s">
        <v>869</v>
      </c>
      <c r="G619" s="224"/>
      <c r="H619" s="228">
        <v>0.801</v>
      </c>
      <c r="I619" s="229"/>
      <c r="J619" s="224"/>
      <c r="K619" s="224"/>
      <c r="L619" s="230"/>
      <c r="M619" s="231"/>
      <c r="N619" s="232"/>
      <c r="O619" s="232"/>
      <c r="P619" s="232"/>
      <c r="Q619" s="232"/>
      <c r="R619" s="232"/>
      <c r="S619" s="232"/>
      <c r="T619" s="23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34" t="s">
        <v>157</v>
      </c>
      <c r="AU619" s="234" t="s">
        <v>81</v>
      </c>
      <c r="AV619" s="13" t="s">
        <v>81</v>
      </c>
      <c r="AW619" s="13" t="s">
        <v>33</v>
      </c>
      <c r="AX619" s="13" t="s">
        <v>71</v>
      </c>
      <c r="AY619" s="234" t="s">
        <v>147</v>
      </c>
    </row>
    <row r="620" spans="1:51" s="13" customFormat="1" ht="12">
      <c r="A620" s="13"/>
      <c r="B620" s="223"/>
      <c r="C620" s="224"/>
      <c r="D620" s="225" t="s">
        <v>157</v>
      </c>
      <c r="E620" s="226" t="s">
        <v>19</v>
      </c>
      <c r="F620" s="227" t="s">
        <v>870</v>
      </c>
      <c r="G620" s="224"/>
      <c r="H620" s="228">
        <v>0.844</v>
      </c>
      <c r="I620" s="229"/>
      <c r="J620" s="224"/>
      <c r="K620" s="224"/>
      <c r="L620" s="230"/>
      <c r="M620" s="231"/>
      <c r="N620" s="232"/>
      <c r="O620" s="232"/>
      <c r="P620" s="232"/>
      <c r="Q620" s="232"/>
      <c r="R620" s="232"/>
      <c r="S620" s="232"/>
      <c r="T620" s="23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34" t="s">
        <v>157</v>
      </c>
      <c r="AU620" s="234" t="s">
        <v>81</v>
      </c>
      <c r="AV620" s="13" t="s">
        <v>81</v>
      </c>
      <c r="AW620" s="13" t="s">
        <v>33</v>
      </c>
      <c r="AX620" s="13" t="s">
        <v>71</v>
      </c>
      <c r="AY620" s="234" t="s">
        <v>147</v>
      </c>
    </row>
    <row r="621" spans="1:51" s="14" customFormat="1" ht="12">
      <c r="A621" s="14"/>
      <c r="B621" s="235"/>
      <c r="C621" s="236"/>
      <c r="D621" s="225" t="s">
        <v>157</v>
      </c>
      <c r="E621" s="237" t="s">
        <v>19</v>
      </c>
      <c r="F621" s="238" t="s">
        <v>159</v>
      </c>
      <c r="G621" s="236"/>
      <c r="H621" s="239">
        <v>1.645</v>
      </c>
      <c r="I621" s="240"/>
      <c r="J621" s="236"/>
      <c r="K621" s="236"/>
      <c r="L621" s="241"/>
      <c r="M621" s="242"/>
      <c r="N621" s="243"/>
      <c r="O621" s="243"/>
      <c r="P621" s="243"/>
      <c r="Q621" s="243"/>
      <c r="R621" s="243"/>
      <c r="S621" s="243"/>
      <c r="T621" s="24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45" t="s">
        <v>157</v>
      </c>
      <c r="AU621" s="245" t="s">
        <v>81</v>
      </c>
      <c r="AV621" s="14" t="s">
        <v>154</v>
      </c>
      <c r="AW621" s="14" t="s">
        <v>33</v>
      </c>
      <c r="AX621" s="14" t="s">
        <v>79</v>
      </c>
      <c r="AY621" s="245" t="s">
        <v>147</v>
      </c>
    </row>
    <row r="622" spans="1:65" s="2" customFormat="1" ht="21.75" customHeight="1">
      <c r="A622" s="39"/>
      <c r="B622" s="40"/>
      <c r="C622" s="205" t="s">
        <v>534</v>
      </c>
      <c r="D622" s="205" t="s">
        <v>149</v>
      </c>
      <c r="E622" s="206" t="s">
        <v>871</v>
      </c>
      <c r="F622" s="207" t="s">
        <v>872</v>
      </c>
      <c r="G622" s="208" t="s">
        <v>190</v>
      </c>
      <c r="H622" s="209">
        <v>1.626</v>
      </c>
      <c r="I622" s="210"/>
      <c r="J622" s="211">
        <f>ROUND(I622*H622,2)</f>
        <v>0</v>
      </c>
      <c r="K622" s="207" t="s">
        <v>153</v>
      </c>
      <c r="L622" s="45"/>
      <c r="M622" s="212" t="s">
        <v>19</v>
      </c>
      <c r="N622" s="213" t="s">
        <v>42</v>
      </c>
      <c r="O622" s="85"/>
      <c r="P622" s="214">
        <f>O622*H622</f>
        <v>0</v>
      </c>
      <c r="Q622" s="214">
        <v>0</v>
      </c>
      <c r="R622" s="214">
        <f>Q622*H622</f>
        <v>0</v>
      </c>
      <c r="S622" s="214">
        <v>1</v>
      </c>
      <c r="T622" s="215">
        <f>S622*H622</f>
        <v>1.626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216" t="s">
        <v>154</v>
      </c>
      <c r="AT622" s="216" t="s">
        <v>149</v>
      </c>
      <c r="AU622" s="216" t="s">
        <v>81</v>
      </c>
      <c r="AY622" s="18" t="s">
        <v>147</v>
      </c>
      <c r="BE622" s="217">
        <f>IF(N622="základní",J622,0)</f>
        <v>0</v>
      </c>
      <c r="BF622" s="217">
        <f>IF(N622="snížená",J622,0)</f>
        <v>0</v>
      </c>
      <c r="BG622" s="217">
        <f>IF(N622="zákl. přenesená",J622,0)</f>
        <v>0</v>
      </c>
      <c r="BH622" s="217">
        <f>IF(N622="sníž. přenesená",J622,0)</f>
        <v>0</v>
      </c>
      <c r="BI622" s="217">
        <f>IF(N622="nulová",J622,0)</f>
        <v>0</v>
      </c>
      <c r="BJ622" s="18" t="s">
        <v>79</v>
      </c>
      <c r="BK622" s="217">
        <f>ROUND(I622*H622,2)</f>
        <v>0</v>
      </c>
      <c r="BL622" s="18" t="s">
        <v>154</v>
      </c>
      <c r="BM622" s="216" t="s">
        <v>873</v>
      </c>
    </row>
    <row r="623" spans="1:47" s="2" customFormat="1" ht="12">
      <c r="A623" s="39"/>
      <c r="B623" s="40"/>
      <c r="C623" s="41"/>
      <c r="D623" s="218" t="s">
        <v>155</v>
      </c>
      <c r="E623" s="41"/>
      <c r="F623" s="219" t="s">
        <v>874</v>
      </c>
      <c r="G623" s="41"/>
      <c r="H623" s="41"/>
      <c r="I623" s="220"/>
      <c r="J623" s="41"/>
      <c r="K623" s="41"/>
      <c r="L623" s="45"/>
      <c r="M623" s="221"/>
      <c r="N623" s="222"/>
      <c r="O623" s="85"/>
      <c r="P623" s="85"/>
      <c r="Q623" s="85"/>
      <c r="R623" s="85"/>
      <c r="S623" s="85"/>
      <c r="T623" s="86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T623" s="18" t="s">
        <v>155</v>
      </c>
      <c r="AU623" s="18" t="s">
        <v>81</v>
      </c>
    </row>
    <row r="624" spans="1:51" s="13" customFormat="1" ht="12">
      <c r="A624" s="13"/>
      <c r="B624" s="223"/>
      <c r="C624" s="224"/>
      <c r="D624" s="225" t="s">
        <v>157</v>
      </c>
      <c r="E624" s="226" t="s">
        <v>19</v>
      </c>
      <c r="F624" s="227" t="s">
        <v>875</v>
      </c>
      <c r="G624" s="224"/>
      <c r="H624" s="228">
        <v>1.626</v>
      </c>
      <c r="I624" s="229"/>
      <c r="J624" s="224"/>
      <c r="K624" s="224"/>
      <c r="L624" s="230"/>
      <c r="M624" s="231"/>
      <c r="N624" s="232"/>
      <c r="O624" s="232"/>
      <c r="P624" s="232"/>
      <c r="Q624" s="232"/>
      <c r="R624" s="232"/>
      <c r="S624" s="232"/>
      <c r="T624" s="23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34" t="s">
        <v>157</v>
      </c>
      <c r="AU624" s="234" t="s">
        <v>81</v>
      </c>
      <c r="AV624" s="13" t="s">
        <v>81</v>
      </c>
      <c r="AW624" s="13" t="s">
        <v>33</v>
      </c>
      <c r="AX624" s="13" t="s">
        <v>71</v>
      </c>
      <c r="AY624" s="234" t="s">
        <v>147</v>
      </c>
    </row>
    <row r="625" spans="1:51" s="14" customFormat="1" ht="12">
      <c r="A625" s="14"/>
      <c r="B625" s="235"/>
      <c r="C625" s="236"/>
      <c r="D625" s="225" t="s">
        <v>157</v>
      </c>
      <c r="E625" s="237" t="s">
        <v>19</v>
      </c>
      <c r="F625" s="238" t="s">
        <v>159</v>
      </c>
      <c r="G625" s="236"/>
      <c r="H625" s="239">
        <v>1.626</v>
      </c>
      <c r="I625" s="240"/>
      <c r="J625" s="236"/>
      <c r="K625" s="236"/>
      <c r="L625" s="241"/>
      <c r="M625" s="242"/>
      <c r="N625" s="243"/>
      <c r="O625" s="243"/>
      <c r="P625" s="243"/>
      <c r="Q625" s="243"/>
      <c r="R625" s="243"/>
      <c r="S625" s="243"/>
      <c r="T625" s="24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45" t="s">
        <v>157</v>
      </c>
      <c r="AU625" s="245" t="s">
        <v>81</v>
      </c>
      <c r="AV625" s="14" t="s">
        <v>154</v>
      </c>
      <c r="AW625" s="14" t="s">
        <v>33</v>
      </c>
      <c r="AX625" s="14" t="s">
        <v>79</v>
      </c>
      <c r="AY625" s="245" t="s">
        <v>147</v>
      </c>
    </row>
    <row r="626" spans="1:65" s="2" customFormat="1" ht="24.15" customHeight="1">
      <c r="A626" s="39"/>
      <c r="B626" s="40"/>
      <c r="C626" s="205" t="s">
        <v>876</v>
      </c>
      <c r="D626" s="205" t="s">
        <v>149</v>
      </c>
      <c r="E626" s="206" t="s">
        <v>877</v>
      </c>
      <c r="F626" s="207" t="s">
        <v>878</v>
      </c>
      <c r="G626" s="208" t="s">
        <v>152</v>
      </c>
      <c r="H626" s="209">
        <v>1.576</v>
      </c>
      <c r="I626" s="210"/>
      <c r="J626" s="211">
        <f>ROUND(I626*H626,2)</f>
        <v>0</v>
      </c>
      <c r="K626" s="207" t="s">
        <v>153</v>
      </c>
      <c r="L626" s="45"/>
      <c r="M626" s="212" t="s">
        <v>19</v>
      </c>
      <c r="N626" s="213" t="s">
        <v>42</v>
      </c>
      <c r="O626" s="85"/>
      <c r="P626" s="214">
        <f>O626*H626</f>
        <v>0</v>
      </c>
      <c r="Q626" s="214">
        <v>0</v>
      </c>
      <c r="R626" s="214">
        <f>Q626*H626</f>
        <v>0</v>
      </c>
      <c r="S626" s="214">
        <v>0.076</v>
      </c>
      <c r="T626" s="215">
        <f>S626*H626</f>
        <v>0.11977600000000001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216" t="s">
        <v>154</v>
      </c>
      <c r="AT626" s="216" t="s">
        <v>149</v>
      </c>
      <c r="AU626" s="216" t="s">
        <v>81</v>
      </c>
      <c r="AY626" s="18" t="s">
        <v>147</v>
      </c>
      <c r="BE626" s="217">
        <f>IF(N626="základní",J626,0)</f>
        <v>0</v>
      </c>
      <c r="BF626" s="217">
        <f>IF(N626="snížená",J626,0)</f>
        <v>0</v>
      </c>
      <c r="BG626" s="217">
        <f>IF(N626="zákl. přenesená",J626,0)</f>
        <v>0</v>
      </c>
      <c r="BH626" s="217">
        <f>IF(N626="sníž. přenesená",J626,0)</f>
        <v>0</v>
      </c>
      <c r="BI626" s="217">
        <f>IF(N626="nulová",J626,0)</f>
        <v>0</v>
      </c>
      <c r="BJ626" s="18" t="s">
        <v>79</v>
      </c>
      <c r="BK626" s="217">
        <f>ROUND(I626*H626,2)</f>
        <v>0</v>
      </c>
      <c r="BL626" s="18" t="s">
        <v>154</v>
      </c>
      <c r="BM626" s="216" t="s">
        <v>879</v>
      </c>
    </row>
    <row r="627" spans="1:47" s="2" customFormat="1" ht="12">
      <c r="A627" s="39"/>
      <c r="B627" s="40"/>
      <c r="C627" s="41"/>
      <c r="D627" s="218" t="s">
        <v>155</v>
      </c>
      <c r="E627" s="41"/>
      <c r="F627" s="219" t="s">
        <v>880</v>
      </c>
      <c r="G627" s="41"/>
      <c r="H627" s="41"/>
      <c r="I627" s="220"/>
      <c r="J627" s="41"/>
      <c r="K627" s="41"/>
      <c r="L627" s="45"/>
      <c r="M627" s="221"/>
      <c r="N627" s="222"/>
      <c r="O627" s="85"/>
      <c r="P627" s="85"/>
      <c r="Q627" s="85"/>
      <c r="R627" s="85"/>
      <c r="S627" s="85"/>
      <c r="T627" s="86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T627" s="18" t="s">
        <v>155</v>
      </c>
      <c r="AU627" s="18" t="s">
        <v>81</v>
      </c>
    </row>
    <row r="628" spans="1:51" s="13" customFormat="1" ht="12">
      <c r="A628" s="13"/>
      <c r="B628" s="223"/>
      <c r="C628" s="224"/>
      <c r="D628" s="225" t="s">
        <v>157</v>
      </c>
      <c r="E628" s="226" t="s">
        <v>19</v>
      </c>
      <c r="F628" s="227" t="s">
        <v>881</v>
      </c>
      <c r="G628" s="224"/>
      <c r="H628" s="228">
        <v>1.576</v>
      </c>
      <c r="I628" s="229"/>
      <c r="J628" s="224"/>
      <c r="K628" s="224"/>
      <c r="L628" s="230"/>
      <c r="M628" s="231"/>
      <c r="N628" s="232"/>
      <c r="O628" s="232"/>
      <c r="P628" s="232"/>
      <c r="Q628" s="232"/>
      <c r="R628" s="232"/>
      <c r="S628" s="232"/>
      <c r="T628" s="23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34" t="s">
        <v>157</v>
      </c>
      <c r="AU628" s="234" t="s">
        <v>81</v>
      </c>
      <c r="AV628" s="13" t="s">
        <v>81</v>
      </c>
      <c r="AW628" s="13" t="s">
        <v>33</v>
      </c>
      <c r="AX628" s="13" t="s">
        <v>71</v>
      </c>
      <c r="AY628" s="234" t="s">
        <v>147</v>
      </c>
    </row>
    <row r="629" spans="1:51" s="14" customFormat="1" ht="12">
      <c r="A629" s="14"/>
      <c r="B629" s="235"/>
      <c r="C629" s="236"/>
      <c r="D629" s="225" t="s">
        <v>157</v>
      </c>
      <c r="E629" s="237" t="s">
        <v>19</v>
      </c>
      <c r="F629" s="238" t="s">
        <v>159</v>
      </c>
      <c r="G629" s="236"/>
      <c r="H629" s="239">
        <v>1.576</v>
      </c>
      <c r="I629" s="240"/>
      <c r="J629" s="236"/>
      <c r="K629" s="236"/>
      <c r="L629" s="241"/>
      <c r="M629" s="242"/>
      <c r="N629" s="243"/>
      <c r="O629" s="243"/>
      <c r="P629" s="243"/>
      <c r="Q629" s="243"/>
      <c r="R629" s="243"/>
      <c r="S629" s="243"/>
      <c r="T629" s="24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45" t="s">
        <v>157</v>
      </c>
      <c r="AU629" s="245" t="s">
        <v>81</v>
      </c>
      <c r="AV629" s="14" t="s">
        <v>154</v>
      </c>
      <c r="AW629" s="14" t="s">
        <v>33</v>
      </c>
      <c r="AX629" s="14" t="s">
        <v>79</v>
      </c>
      <c r="AY629" s="245" t="s">
        <v>147</v>
      </c>
    </row>
    <row r="630" spans="1:65" s="2" customFormat="1" ht="24.15" customHeight="1">
      <c r="A630" s="39"/>
      <c r="B630" s="40"/>
      <c r="C630" s="205" t="s">
        <v>538</v>
      </c>
      <c r="D630" s="205" t="s">
        <v>149</v>
      </c>
      <c r="E630" s="206" t="s">
        <v>882</v>
      </c>
      <c r="F630" s="207" t="s">
        <v>883</v>
      </c>
      <c r="G630" s="208" t="s">
        <v>152</v>
      </c>
      <c r="H630" s="209">
        <v>28.539</v>
      </c>
      <c r="I630" s="210"/>
      <c r="J630" s="211">
        <f>ROUND(I630*H630,2)</f>
        <v>0</v>
      </c>
      <c r="K630" s="207" t="s">
        <v>153</v>
      </c>
      <c r="L630" s="45"/>
      <c r="M630" s="212" t="s">
        <v>19</v>
      </c>
      <c r="N630" s="213" t="s">
        <v>42</v>
      </c>
      <c r="O630" s="85"/>
      <c r="P630" s="214">
        <f>O630*H630</f>
        <v>0</v>
      </c>
      <c r="Q630" s="214">
        <v>0</v>
      </c>
      <c r="R630" s="214">
        <f>Q630*H630</f>
        <v>0</v>
      </c>
      <c r="S630" s="214">
        <v>0.066</v>
      </c>
      <c r="T630" s="215">
        <f>S630*H630</f>
        <v>1.883574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16" t="s">
        <v>154</v>
      </c>
      <c r="AT630" s="216" t="s">
        <v>149</v>
      </c>
      <c r="AU630" s="216" t="s">
        <v>81</v>
      </c>
      <c r="AY630" s="18" t="s">
        <v>147</v>
      </c>
      <c r="BE630" s="217">
        <f>IF(N630="základní",J630,0)</f>
        <v>0</v>
      </c>
      <c r="BF630" s="217">
        <f>IF(N630="snížená",J630,0)</f>
        <v>0</v>
      </c>
      <c r="BG630" s="217">
        <f>IF(N630="zákl. přenesená",J630,0)</f>
        <v>0</v>
      </c>
      <c r="BH630" s="217">
        <f>IF(N630="sníž. přenesená",J630,0)</f>
        <v>0</v>
      </c>
      <c r="BI630" s="217">
        <f>IF(N630="nulová",J630,0)</f>
        <v>0</v>
      </c>
      <c r="BJ630" s="18" t="s">
        <v>79</v>
      </c>
      <c r="BK630" s="217">
        <f>ROUND(I630*H630,2)</f>
        <v>0</v>
      </c>
      <c r="BL630" s="18" t="s">
        <v>154</v>
      </c>
      <c r="BM630" s="216" t="s">
        <v>884</v>
      </c>
    </row>
    <row r="631" spans="1:47" s="2" customFormat="1" ht="12">
      <c r="A631" s="39"/>
      <c r="B631" s="40"/>
      <c r="C631" s="41"/>
      <c r="D631" s="218" t="s">
        <v>155</v>
      </c>
      <c r="E631" s="41"/>
      <c r="F631" s="219" t="s">
        <v>885</v>
      </c>
      <c r="G631" s="41"/>
      <c r="H631" s="41"/>
      <c r="I631" s="220"/>
      <c r="J631" s="41"/>
      <c r="K631" s="41"/>
      <c r="L631" s="45"/>
      <c r="M631" s="221"/>
      <c r="N631" s="222"/>
      <c r="O631" s="85"/>
      <c r="P631" s="85"/>
      <c r="Q631" s="85"/>
      <c r="R631" s="85"/>
      <c r="S631" s="85"/>
      <c r="T631" s="86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T631" s="18" t="s">
        <v>155</v>
      </c>
      <c r="AU631" s="18" t="s">
        <v>81</v>
      </c>
    </row>
    <row r="632" spans="1:51" s="13" customFormat="1" ht="12">
      <c r="A632" s="13"/>
      <c r="B632" s="223"/>
      <c r="C632" s="224"/>
      <c r="D632" s="225" t="s">
        <v>157</v>
      </c>
      <c r="E632" s="226" t="s">
        <v>19</v>
      </c>
      <c r="F632" s="227" t="s">
        <v>886</v>
      </c>
      <c r="G632" s="224"/>
      <c r="H632" s="228">
        <v>28.539</v>
      </c>
      <c r="I632" s="229"/>
      <c r="J632" s="224"/>
      <c r="K632" s="224"/>
      <c r="L632" s="230"/>
      <c r="M632" s="231"/>
      <c r="N632" s="232"/>
      <c r="O632" s="232"/>
      <c r="P632" s="232"/>
      <c r="Q632" s="232"/>
      <c r="R632" s="232"/>
      <c r="S632" s="232"/>
      <c r="T632" s="23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34" t="s">
        <v>157</v>
      </c>
      <c r="AU632" s="234" t="s">
        <v>81</v>
      </c>
      <c r="AV632" s="13" t="s">
        <v>81</v>
      </c>
      <c r="AW632" s="13" t="s">
        <v>33</v>
      </c>
      <c r="AX632" s="13" t="s">
        <v>71</v>
      </c>
      <c r="AY632" s="234" t="s">
        <v>147</v>
      </c>
    </row>
    <row r="633" spans="1:51" s="14" customFormat="1" ht="12">
      <c r="A633" s="14"/>
      <c r="B633" s="235"/>
      <c r="C633" s="236"/>
      <c r="D633" s="225" t="s">
        <v>157</v>
      </c>
      <c r="E633" s="237" t="s">
        <v>19</v>
      </c>
      <c r="F633" s="238" t="s">
        <v>159</v>
      </c>
      <c r="G633" s="236"/>
      <c r="H633" s="239">
        <v>28.539</v>
      </c>
      <c r="I633" s="240"/>
      <c r="J633" s="236"/>
      <c r="K633" s="236"/>
      <c r="L633" s="241"/>
      <c r="M633" s="242"/>
      <c r="N633" s="243"/>
      <c r="O633" s="243"/>
      <c r="P633" s="243"/>
      <c r="Q633" s="243"/>
      <c r="R633" s="243"/>
      <c r="S633" s="243"/>
      <c r="T633" s="24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45" t="s">
        <v>157</v>
      </c>
      <c r="AU633" s="245" t="s">
        <v>81</v>
      </c>
      <c r="AV633" s="14" t="s">
        <v>154</v>
      </c>
      <c r="AW633" s="14" t="s">
        <v>33</v>
      </c>
      <c r="AX633" s="14" t="s">
        <v>79</v>
      </c>
      <c r="AY633" s="245" t="s">
        <v>147</v>
      </c>
    </row>
    <row r="634" spans="1:65" s="2" customFormat="1" ht="21.75" customHeight="1">
      <c r="A634" s="39"/>
      <c r="B634" s="40"/>
      <c r="C634" s="205" t="s">
        <v>887</v>
      </c>
      <c r="D634" s="205" t="s">
        <v>149</v>
      </c>
      <c r="E634" s="206" t="s">
        <v>888</v>
      </c>
      <c r="F634" s="207" t="s">
        <v>889</v>
      </c>
      <c r="G634" s="208" t="s">
        <v>152</v>
      </c>
      <c r="H634" s="209">
        <v>0.728</v>
      </c>
      <c r="I634" s="210"/>
      <c r="J634" s="211">
        <f>ROUND(I634*H634,2)</f>
        <v>0</v>
      </c>
      <c r="K634" s="207" t="s">
        <v>153</v>
      </c>
      <c r="L634" s="45"/>
      <c r="M634" s="212" t="s">
        <v>19</v>
      </c>
      <c r="N634" s="213" t="s">
        <v>42</v>
      </c>
      <c r="O634" s="85"/>
      <c r="P634" s="214">
        <f>O634*H634</f>
        <v>0</v>
      </c>
      <c r="Q634" s="214">
        <v>0</v>
      </c>
      <c r="R634" s="214">
        <f>Q634*H634</f>
        <v>0</v>
      </c>
      <c r="S634" s="214">
        <v>0.073</v>
      </c>
      <c r="T634" s="215">
        <f>S634*H634</f>
        <v>0.053144</v>
      </c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R634" s="216" t="s">
        <v>154</v>
      </c>
      <c r="AT634" s="216" t="s">
        <v>149</v>
      </c>
      <c r="AU634" s="216" t="s">
        <v>81</v>
      </c>
      <c r="AY634" s="18" t="s">
        <v>147</v>
      </c>
      <c r="BE634" s="217">
        <f>IF(N634="základní",J634,0)</f>
        <v>0</v>
      </c>
      <c r="BF634" s="217">
        <f>IF(N634="snížená",J634,0)</f>
        <v>0</v>
      </c>
      <c r="BG634" s="217">
        <f>IF(N634="zákl. přenesená",J634,0)</f>
        <v>0</v>
      </c>
      <c r="BH634" s="217">
        <f>IF(N634="sníž. přenesená",J634,0)</f>
        <v>0</v>
      </c>
      <c r="BI634" s="217">
        <f>IF(N634="nulová",J634,0)</f>
        <v>0</v>
      </c>
      <c r="BJ634" s="18" t="s">
        <v>79</v>
      </c>
      <c r="BK634" s="217">
        <f>ROUND(I634*H634,2)</f>
        <v>0</v>
      </c>
      <c r="BL634" s="18" t="s">
        <v>154</v>
      </c>
      <c r="BM634" s="216" t="s">
        <v>890</v>
      </c>
    </row>
    <row r="635" spans="1:47" s="2" customFormat="1" ht="12">
      <c r="A635" s="39"/>
      <c r="B635" s="40"/>
      <c r="C635" s="41"/>
      <c r="D635" s="218" t="s">
        <v>155</v>
      </c>
      <c r="E635" s="41"/>
      <c r="F635" s="219" t="s">
        <v>891</v>
      </c>
      <c r="G635" s="41"/>
      <c r="H635" s="41"/>
      <c r="I635" s="220"/>
      <c r="J635" s="41"/>
      <c r="K635" s="41"/>
      <c r="L635" s="45"/>
      <c r="M635" s="221"/>
      <c r="N635" s="222"/>
      <c r="O635" s="85"/>
      <c r="P635" s="85"/>
      <c r="Q635" s="85"/>
      <c r="R635" s="85"/>
      <c r="S635" s="85"/>
      <c r="T635" s="86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T635" s="18" t="s">
        <v>155</v>
      </c>
      <c r="AU635" s="18" t="s">
        <v>81</v>
      </c>
    </row>
    <row r="636" spans="1:51" s="13" customFormat="1" ht="12">
      <c r="A636" s="13"/>
      <c r="B636" s="223"/>
      <c r="C636" s="224"/>
      <c r="D636" s="225" t="s">
        <v>157</v>
      </c>
      <c r="E636" s="226" t="s">
        <v>19</v>
      </c>
      <c r="F636" s="227" t="s">
        <v>892</v>
      </c>
      <c r="G636" s="224"/>
      <c r="H636" s="228">
        <v>0.728</v>
      </c>
      <c r="I636" s="229"/>
      <c r="J636" s="224"/>
      <c r="K636" s="224"/>
      <c r="L636" s="230"/>
      <c r="M636" s="231"/>
      <c r="N636" s="232"/>
      <c r="O636" s="232"/>
      <c r="P636" s="232"/>
      <c r="Q636" s="232"/>
      <c r="R636" s="232"/>
      <c r="S636" s="232"/>
      <c r="T636" s="23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34" t="s">
        <v>157</v>
      </c>
      <c r="AU636" s="234" t="s">
        <v>81</v>
      </c>
      <c r="AV636" s="13" t="s">
        <v>81</v>
      </c>
      <c r="AW636" s="13" t="s">
        <v>33</v>
      </c>
      <c r="AX636" s="13" t="s">
        <v>71</v>
      </c>
      <c r="AY636" s="234" t="s">
        <v>147</v>
      </c>
    </row>
    <row r="637" spans="1:51" s="14" customFormat="1" ht="12">
      <c r="A637" s="14"/>
      <c r="B637" s="235"/>
      <c r="C637" s="236"/>
      <c r="D637" s="225" t="s">
        <v>157</v>
      </c>
      <c r="E637" s="237" t="s">
        <v>19</v>
      </c>
      <c r="F637" s="238" t="s">
        <v>159</v>
      </c>
      <c r="G637" s="236"/>
      <c r="H637" s="239">
        <v>0.728</v>
      </c>
      <c r="I637" s="240"/>
      <c r="J637" s="236"/>
      <c r="K637" s="236"/>
      <c r="L637" s="241"/>
      <c r="M637" s="242"/>
      <c r="N637" s="243"/>
      <c r="O637" s="243"/>
      <c r="P637" s="243"/>
      <c r="Q637" s="243"/>
      <c r="R637" s="243"/>
      <c r="S637" s="243"/>
      <c r="T637" s="24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45" t="s">
        <v>157</v>
      </c>
      <c r="AU637" s="245" t="s">
        <v>81</v>
      </c>
      <c r="AV637" s="14" t="s">
        <v>154</v>
      </c>
      <c r="AW637" s="14" t="s">
        <v>33</v>
      </c>
      <c r="AX637" s="14" t="s">
        <v>79</v>
      </c>
      <c r="AY637" s="245" t="s">
        <v>147</v>
      </c>
    </row>
    <row r="638" spans="1:65" s="2" customFormat="1" ht="21.75" customHeight="1">
      <c r="A638" s="39"/>
      <c r="B638" s="40"/>
      <c r="C638" s="205" t="s">
        <v>543</v>
      </c>
      <c r="D638" s="205" t="s">
        <v>149</v>
      </c>
      <c r="E638" s="206" t="s">
        <v>893</v>
      </c>
      <c r="F638" s="207" t="s">
        <v>894</v>
      </c>
      <c r="G638" s="208" t="s">
        <v>152</v>
      </c>
      <c r="H638" s="209">
        <v>2.534</v>
      </c>
      <c r="I638" s="210"/>
      <c r="J638" s="211">
        <f>ROUND(I638*H638,2)</f>
        <v>0</v>
      </c>
      <c r="K638" s="207" t="s">
        <v>153</v>
      </c>
      <c r="L638" s="45"/>
      <c r="M638" s="212" t="s">
        <v>19</v>
      </c>
      <c r="N638" s="213" t="s">
        <v>42</v>
      </c>
      <c r="O638" s="85"/>
      <c r="P638" s="214">
        <f>O638*H638</f>
        <v>0</v>
      </c>
      <c r="Q638" s="214">
        <v>0</v>
      </c>
      <c r="R638" s="214">
        <f>Q638*H638</f>
        <v>0</v>
      </c>
      <c r="S638" s="214">
        <v>0.059</v>
      </c>
      <c r="T638" s="215">
        <f>S638*H638</f>
        <v>0.14950599999999997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R638" s="216" t="s">
        <v>154</v>
      </c>
      <c r="AT638" s="216" t="s">
        <v>149</v>
      </c>
      <c r="AU638" s="216" t="s">
        <v>81</v>
      </c>
      <c r="AY638" s="18" t="s">
        <v>147</v>
      </c>
      <c r="BE638" s="217">
        <f>IF(N638="základní",J638,0)</f>
        <v>0</v>
      </c>
      <c r="BF638" s="217">
        <f>IF(N638="snížená",J638,0)</f>
        <v>0</v>
      </c>
      <c r="BG638" s="217">
        <f>IF(N638="zákl. přenesená",J638,0)</f>
        <v>0</v>
      </c>
      <c r="BH638" s="217">
        <f>IF(N638="sníž. přenesená",J638,0)</f>
        <v>0</v>
      </c>
      <c r="BI638" s="217">
        <f>IF(N638="nulová",J638,0)</f>
        <v>0</v>
      </c>
      <c r="BJ638" s="18" t="s">
        <v>79</v>
      </c>
      <c r="BK638" s="217">
        <f>ROUND(I638*H638,2)</f>
        <v>0</v>
      </c>
      <c r="BL638" s="18" t="s">
        <v>154</v>
      </c>
      <c r="BM638" s="216" t="s">
        <v>895</v>
      </c>
    </row>
    <row r="639" spans="1:47" s="2" customFormat="1" ht="12">
      <c r="A639" s="39"/>
      <c r="B639" s="40"/>
      <c r="C639" s="41"/>
      <c r="D639" s="218" t="s">
        <v>155</v>
      </c>
      <c r="E639" s="41"/>
      <c r="F639" s="219" t="s">
        <v>896</v>
      </c>
      <c r="G639" s="41"/>
      <c r="H639" s="41"/>
      <c r="I639" s="220"/>
      <c r="J639" s="41"/>
      <c r="K639" s="41"/>
      <c r="L639" s="45"/>
      <c r="M639" s="221"/>
      <c r="N639" s="222"/>
      <c r="O639" s="85"/>
      <c r="P639" s="85"/>
      <c r="Q639" s="85"/>
      <c r="R639" s="85"/>
      <c r="S639" s="85"/>
      <c r="T639" s="86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T639" s="18" t="s">
        <v>155</v>
      </c>
      <c r="AU639" s="18" t="s">
        <v>81</v>
      </c>
    </row>
    <row r="640" spans="1:51" s="13" customFormat="1" ht="12">
      <c r="A640" s="13"/>
      <c r="B640" s="223"/>
      <c r="C640" s="224"/>
      <c r="D640" s="225" t="s">
        <v>157</v>
      </c>
      <c r="E640" s="226" t="s">
        <v>19</v>
      </c>
      <c r="F640" s="227" t="s">
        <v>897</v>
      </c>
      <c r="G640" s="224"/>
      <c r="H640" s="228">
        <v>2.534</v>
      </c>
      <c r="I640" s="229"/>
      <c r="J640" s="224"/>
      <c r="K640" s="224"/>
      <c r="L640" s="230"/>
      <c r="M640" s="231"/>
      <c r="N640" s="232"/>
      <c r="O640" s="232"/>
      <c r="P640" s="232"/>
      <c r="Q640" s="232"/>
      <c r="R640" s="232"/>
      <c r="S640" s="232"/>
      <c r="T640" s="23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34" t="s">
        <v>157</v>
      </c>
      <c r="AU640" s="234" t="s">
        <v>81</v>
      </c>
      <c r="AV640" s="13" t="s">
        <v>81</v>
      </c>
      <c r="AW640" s="13" t="s">
        <v>33</v>
      </c>
      <c r="AX640" s="13" t="s">
        <v>71</v>
      </c>
      <c r="AY640" s="234" t="s">
        <v>147</v>
      </c>
    </row>
    <row r="641" spans="1:51" s="14" customFormat="1" ht="12">
      <c r="A641" s="14"/>
      <c r="B641" s="235"/>
      <c r="C641" s="236"/>
      <c r="D641" s="225" t="s">
        <v>157</v>
      </c>
      <c r="E641" s="237" t="s">
        <v>19</v>
      </c>
      <c r="F641" s="238" t="s">
        <v>159</v>
      </c>
      <c r="G641" s="236"/>
      <c r="H641" s="239">
        <v>2.534</v>
      </c>
      <c r="I641" s="240"/>
      <c r="J641" s="236"/>
      <c r="K641" s="236"/>
      <c r="L641" s="241"/>
      <c r="M641" s="242"/>
      <c r="N641" s="243"/>
      <c r="O641" s="243"/>
      <c r="P641" s="243"/>
      <c r="Q641" s="243"/>
      <c r="R641" s="243"/>
      <c r="S641" s="243"/>
      <c r="T641" s="24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45" t="s">
        <v>157</v>
      </c>
      <c r="AU641" s="245" t="s">
        <v>81</v>
      </c>
      <c r="AV641" s="14" t="s">
        <v>154</v>
      </c>
      <c r="AW641" s="14" t="s">
        <v>33</v>
      </c>
      <c r="AX641" s="14" t="s">
        <v>79</v>
      </c>
      <c r="AY641" s="245" t="s">
        <v>147</v>
      </c>
    </row>
    <row r="642" spans="1:65" s="2" customFormat="1" ht="16.5" customHeight="1">
      <c r="A642" s="39"/>
      <c r="B642" s="40"/>
      <c r="C642" s="205" t="s">
        <v>898</v>
      </c>
      <c r="D642" s="205" t="s">
        <v>149</v>
      </c>
      <c r="E642" s="206" t="s">
        <v>899</v>
      </c>
      <c r="F642" s="207" t="s">
        <v>900</v>
      </c>
      <c r="G642" s="208" t="s">
        <v>152</v>
      </c>
      <c r="H642" s="209">
        <v>35.438</v>
      </c>
      <c r="I642" s="210"/>
      <c r="J642" s="211">
        <f>ROUND(I642*H642,2)</f>
        <v>0</v>
      </c>
      <c r="K642" s="207" t="s">
        <v>19</v>
      </c>
      <c r="L642" s="45"/>
      <c r="M642" s="212" t="s">
        <v>19</v>
      </c>
      <c r="N642" s="213" t="s">
        <v>42</v>
      </c>
      <c r="O642" s="85"/>
      <c r="P642" s="214">
        <f>O642*H642</f>
        <v>0</v>
      </c>
      <c r="Q642" s="214">
        <v>0</v>
      </c>
      <c r="R642" s="214">
        <f>Q642*H642</f>
        <v>0</v>
      </c>
      <c r="S642" s="214">
        <v>0</v>
      </c>
      <c r="T642" s="215">
        <f>S642*H642</f>
        <v>0</v>
      </c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R642" s="216" t="s">
        <v>154</v>
      </c>
      <c r="AT642" s="216" t="s">
        <v>149</v>
      </c>
      <c r="AU642" s="216" t="s">
        <v>81</v>
      </c>
      <c r="AY642" s="18" t="s">
        <v>147</v>
      </c>
      <c r="BE642" s="217">
        <f>IF(N642="základní",J642,0)</f>
        <v>0</v>
      </c>
      <c r="BF642" s="217">
        <f>IF(N642="snížená",J642,0)</f>
        <v>0</v>
      </c>
      <c r="BG642" s="217">
        <f>IF(N642="zákl. přenesená",J642,0)</f>
        <v>0</v>
      </c>
      <c r="BH642" s="217">
        <f>IF(N642="sníž. přenesená",J642,0)</f>
        <v>0</v>
      </c>
      <c r="BI642" s="217">
        <f>IF(N642="nulová",J642,0)</f>
        <v>0</v>
      </c>
      <c r="BJ642" s="18" t="s">
        <v>79</v>
      </c>
      <c r="BK642" s="217">
        <f>ROUND(I642*H642,2)</f>
        <v>0</v>
      </c>
      <c r="BL642" s="18" t="s">
        <v>154</v>
      </c>
      <c r="BM642" s="216" t="s">
        <v>901</v>
      </c>
    </row>
    <row r="643" spans="1:51" s="13" customFormat="1" ht="12">
      <c r="A643" s="13"/>
      <c r="B643" s="223"/>
      <c r="C643" s="224"/>
      <c r="D643" s="225" t="s">
        <v>157</v>
      </c>
      <c r="E643" s="226" t="s">
        <v>19</v>
      </c>
      <c r="F643" s="227" t="s">
        <v>902</v>
      </c>
      <c r="G643" s="224"/>
      <c r="H643" s="228">
        <v>35.438</v>
      </c>
      <c r="I643" s="229"/>
      <c r="J643" s="224"/>
      <c r="K643" s="224"/>
      <c r="L643" s="230"/>
      <c r="M643" s="231"/>
      <c r="N643" s="232"/>
      <c r="O643" s="232"/>
      <c r="P643" s="232"/>
      <c r="Q643" s="232"/>
      <c r="R643" s="232"/>
      <c r="S643" s="232"/>
      <c r="T643" s="23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34" t="s">
        <v>157</v>
      </c>
      <c r="AU643" s="234" t="s">
        <v>81</v>
      </c>
      <c r="AV643" s="13" t="s">
        <v>81</v>
      </c>
      <c r="AW643" s="13" t="s">
        <v>33</v>
      </c>
      <c r="AX643" s="13" t="s">
        <v>71</v>
      </c>
      <c r="AY643" s="234" t="s">
        <v>147</v>
      </c>
    </row>
    <row r="644" spans="1:51" s="14" customFormat="1" ht="12">
      <c r="A644" s="14"/>
      <c r="B644" s="235"/>
      <c r="C644" s="236"/>
      <c r="D644" s="225" t="s">
        <v>157</v>
      </c>
      <c r="E644" s="237" t="s">
        <v>19</v>
      </c>
      <c r="F644" s="238" t="s">
        <v>159</v>
      </c>
      <c r="G644" s="236"/>
      <c r="H644" s="239">
        <v>35.438</v>
      </c>
      <c r="I644" s="240"/>
      <c r="J644" s="236"/>
      <c r="K644" s="236"/>
      <c r="L644" s="241"/>
      <c r="M644" s="242"/>
      <c r="N644" s="243"/>
      <c r="O644" s="243"/>
      <c r="P644" s="243"/>
      <c r="Q644" s="243"/>
      <c r="R644" s="243"/>
      <c r="S644" s="243"/>
      <c r="T644" s="24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45" t="s">
        <v>157</v>
      </c>
      <c r="AU644" s="245" t="s">
        <v>81</v>
      </c>
      <c r="AV644" s="14" t="s">
        <v>154</v>
      </c>
      <c r="AW644" s="14" t="s">
        <v>33</v>
      </c>
      <c r="AX644" s="14" t="s">
        <v>79</v>
      </c>
      <c r="AY644" s="245" t="s">
        <v>147</v>
      </c>
    </row>
    <row r="645" spans="1:65" s="2" customFormat="1" ht="21.75" customHeight="1">
      <c r="A645" s="39"/>
      <c r="B645" s="40"/>
      <c r="C645" s="205" t="s">
        <v>548</v>
      </c>
      <c r="D645" s="205" t="s">
        <v>149</v>
      </c>
      <c r="E645" s="206" t="s">
        <v>903</v>
      </c>
      <c r="F645" s="207" t="s">
        <v>904</v>
      </c>
      <c r="G645" s="208" t="s">
        <v>152</v>
      </c>
      <c r="H645" s="209">
        <v>1.64</v>
      </c>
      <c r="I645" s="210"/>
      <c r="J645" s="211">
        <f>ROUND(I645*H645,2)</f>
        <v>0</v>
      </c>
      <c r="K645" s="207" t="s">
        <v>153</v>
      </c>
      <c r="L645" s="45"/>
      <c r="M645" s="212" t="s">
        <v>19</v>
      </c>
      <c r="N645" s="213" t="s">
        <v>42</v>
      </c>
      <c r="O645" s="85"/>
      <c r="P645" s="214">
        <f>O645*H645</f>
        <v>0</v>
      </c>
      <c r="Q645" s="214">
        <v>0</v>
      </c>
      <c r="R645" s="214">
        <f>Q645*H645</f>
        <v>0</v>
      </c>
      <c r="S645" s="214">
        <v>0.083</v>
      </c>
      <c r="T645" s="215">
        <f>S645*H645</f>
        <v>0.13612</v>
      </c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R645" s="216" t="s">
        <v>154</v>
      </c>
      <c r="AT645" s="216" t="s">
        <v>149</v>
      </c>
      <c r="AU645" s="216" t="s">
        <v>81</v>
      </c>
      <c r="AY645" s="18" t="s">
        <v>147</v>
      </c>
      <c r="BE645" s="217">
        <f>IF(N645="základní",J645,0)</f>
        <v>0</v>
      </c>
      <c r="BF645" s="217">
        <f>IF(N645="snížená",J645,0)</f>
        <v>0</v>
      </c>
      <c r="BG645" s="217">
        <f>IF(N645="zákl. přenesená",J645,0)</f>
        <v>0</v>
      </c>
      <c r="BH645" s="217">
        <f>IF(N645="sníž. přenesená",J645,0)</f>
        <v>0</v>
      </c>
      <c r="BI645" s="217">
        <f>IF(N645="nulová",J645,0)</f>
        <v>0</v>
      </c>
      <c r="BJ645" s="18" t="s">
        <v>79</v>
      </c>
      <c r="BK645" s="217">
        <f>ROUND(I645*H645,2)</f>
        <v>0</v>
      </c>
      <c r="BL645" s="18" t="s">
        <v>154</v>
      </c>
      <c r="BM645" s="216" t="s">
        <v>905</v>
      </c>
    </row>
    <row r="646" spans="1:47" s="2" customFormat="1" ht="12">
      <c r="A646" s="39"/>
      <c r="B646" s="40"/>
      <c r="C646" s="41"/>
      <c r="D646" s="218" t="s">
        <v>155</v>
      </c>
      <c r="E646" s="41"/>
      <c r="F646" s="219" t="s">
        <v>906</v>
      </c>
      <c r="G646" s="41"/>
      <c r="H646" s="41"/>
      <c r="I646" s="220"/>
      <c r="J646" s="41"/>
      <c r="K646" s="41"/>
      <c r="L646" s="45"/>
      <c r="M646" s="221"/>
      <c r="N646" s="222"/>
      <c r="O646" s="85"/>
      <c r="P646" s="85"/>
      <c r="Q646" s="85"/>
      <c r="R646" s="85"/>
      <c r="S646" s="85"/>
      <c r="T646" s="86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T646" s="18" t="s">
        <v>155</v>
      </c>
      <c r="AU646" s="18" t="s">
        <v>81</v>
      </c>
    </row>
    <row r="647" spans="1:51" s="13" customFormat="1" ht="12">
      <c r="A647" s="13"/>
      <c r="B647" s="223"/>
      <c r="C647" s="224"/>
      <c r="D647" s="225" t="s">
        <v>157</v>
      </c>
      <c r="E647" s="226" t="s">
        <v>19</v>
      </c>
      <c r="F647" s="227" t="s">
        <v>907</v>
      </c>
      <c r="G647" s="224"/>
      <c r="H647" s="228">
        <v>1.64</v>
      </c>
      <c r="I647" s="229"/>
      <c r="J647" s="224"/>
      <c r="K647" s="224"/>
      <c r="L647" s="230"/>
      <c r="M647" s="231"/>
      <c r="N647" s="232"/>
      <c r="O647" s="232"/>
      <c r="P647" s="232"/>
      <c r="Q647" s="232"/>
      <c r="R647" s="232"/>
      <c r="S647" s="232"/>
      <c r="T647" s="23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34" t="s">
        <v>157</v>
      </c>
      <c r="AU647" s="234" t="s">
        <v>81</v>
      </c>
      <c r="AV647" s="13" t="s">
        <v>81</v>
      </c>
      <c r="AW647" s="13" t="s">
        <v>33</v>
      </c>
      <c r="AX647" s="13" t="s">
        <v>71</v>
      </c>
      <c r="AY647" s="234" t="s">
        <v>147</v>
      </c>
    </row>
    <row r="648" spans="1:51" s="14" customFormat="1" ht="12">
      <c r="A648" s="14"/>
      <c r="B648" s="235"/>
      <c r="C648" s="236"/>
      <c r="D648" s="225" t="s">
        <v>157</v>
      </c>
      <c r="E648" s="237" t="s">
        <v>19</v>
      </c>
      <c r="F648" s="238" t="s">
        <v>159</v>
      </c>
      <c r="G648" s="236"/>
      <c r="H648" s="239">
        <v>1.64</v>
      </c>
      <c r="I648" s="240"/>
      <c r="J648" s="236"/>
      <c r="K648" s="236"/>
      <c r="L648" s="241"/>
      <c r="M648" s="242"/>
      <c r="N648" s="243"/>
      <c r="O648" s="243"/>
      <c r="P648" s="243"/>
      <c r="Q648" s="243"/>
      <c r="R648" s="243"/>
      <c r="S648" s="243"/>
      <c r="T648" s="24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45" t="s">
        <v>157</v>
      </c>
      <c r="AU648" s="245" t="s">
        <v>81</v>
      </c>
      <c r="AV648" s="14" t="s">
        <v>154</v>
      </c>
      <c r="AW648" s="14" t="s">
        <v>33</v>
      </c>
      <c r="AX648" s="14" t="s">
        <v>79</v>
      </c>
      <c r="AY648" s="245" t="s">
        <v>147</v>
      </c>
    </row>
    <row r="649" spans="1:65" s="2" customFormat="1" ht="21.75" customHeight="1">
      <c r="A649" s="39"/>
      <c r="B649" s="40"/>
      <c r="C649" s="205" t="s">
        <v>908</v>
      </c>
      <c r="D649" s="205" t="s">
        <v>149</v>
      </c>
      <c r="E649" s="206" t="s">
        <v>909</v>
      </c>
      <c r="F649" s="207" t="s">
        <v>910</v>
      </c>
      <c r="G649" s="208" t="s">
        <v>152</v>
      </c>
      <c r="H649" s="209">
        <v>3.626</v>
      </c>
      <c r="I649" s="210"/>
      <c r="J649" s="211">
        <f>ROUND(I649*H649,2)</f>
        <v>0</v>
      </c>
      <c r="K649" s="207" t="s">
        <v>153</v>
      </c>
      <c r="L649" s="45"/>
      <c r="M649" s="212" t="s">
        <v>19</v>
      </c>
      <c r="N649" s="213" t="s">
        <v>42</v>
      </c>
      <c r="O649" s="85"/>
      <c r="P649" s="214">
        <f>O649*H649</f>
        <v>0</v>
      </c>
      <c r="Q649" s="214">
        <v>0</v>
      </c>
      <c r="R649" s="214">
        <f>Q649*H649</f>
        <v>0</v>
      </c>
      <c r="S649" s="214">
        <v>0.062</v>
      </c>
      <c r="T649" s="215">
        <f>S649*H649</f>
        <v>0.22481199999999998</v>
      </c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R649" s="216" t="s">
        <v>154</v>
      </c>
      <c r="AT649" s="216" t="s">
        <v>149</v>
      </c>
      <c r="AU649" s="216" t="s">
        <v>81</v>
      </c>
      <c r="AY649" s="18" t="s">
        <v>147</v>
      </c>
      <c r="BE649" s="217">
        <f>IF(N649="základní",J649,0)</f>
        <v>0</v>
      </c>
      <c r="BF649" s="217">
        <f>IF(N649="snížená",J649,0)</f>
        <v>0</v>
      </c>
      <c r="BG649" s="217">
        <f>IF(N649="zákl. přenesená",J649,0)</f>
        <v>0</v>
      </c>
      <c r="BH649" s="217">
        <f>IF(N649="sníž. přenesená",J649,0)</f>
        <v>0</v>
      </c>
      <c r="BI649" s="217">
        <f>IF(N649="nulová",J649,0)</f>
        <v>0</v>
      </c>
      <c r="BJ649" s="18" t="s">
        <v>79</v>
      </c>
      <c r="BK649" s="217">
        <f>ROUND(I649*H649,2)</f>
        <v>0</v>
      </c>
      <c r="BL649" s="18" t="s">
        <v>154</v>
      </c>
      <c r="BM649" s="216" t="s">
        <v>911</v>
      </c>
    </row>
    <row r="650" spans="1:47" s="2" customFormat="1" ht="12">
      <c r="A650" s="39"/>
      <c r="B650" s="40"/>
      <c r="C650" s="41"/>
      <c r="D650" s="218" t="s">
        <v>155</v>
      </c>
      <c r="E650" s="41"/>
      <c r="F650" s="219" t="s">
        <v>912</v>
      </c>
      <c r="G650" s="41"/>
      <c r="H650" s="41"/>
      <c r="I650" s="220"/>
      <c r="J650" s="41"/>
      <c r="K650" s="41"/>
      <c r="L650" s="45"/>
      <c r="M650" s="221"/>
      <c r="N650" s="222"/>
      <c r="O650" s="85"/>
      <c r="P650" s="85"/>
      <c r="Q650" s="85"/>
      <c r="R650" s="85"/>
      <c r="S650" s="85"/>
      <c r="T650" s="86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T650" s="18" t="s">
        <v>155</v>
      </c>
      <c r="AU650" s="18" t="s">
        <v>81</v>
      </c>
    </row>
    <row r="651" spans="1:51" s="13" customFormat="1" ht="12">
      <c r="A651" s="13"/>
      <c r="B651" s="223"/>
      <c r="C651" s="224"/>
      <c r="D651" s="225" t="s">
        <v>157</v>
      </c>
      <c r="E651" s="226" t="s">
        <v>19</v>
      </c>
      <c r="F651" s="227" t="s">
        <v>913</v>
      </c>
      <c r="G651" s="224"/>
      <c r="H651" s="228">
        <v>3.626</v>
      </c>
      <c r="I651" s="229"/>
      <c r="J651" s="224"/>
      <c r="K651" s="224"/>
      <c r="L651" s="230"/>
      <c r="M651" s="231"/>
      <c r="N651" s="232"/>
      <c r="O651" s="232"/>
      <c r="P651" s="232"/>
      <c r="Q651" s="232"/>
      <c r="R651" s="232"/>
      <c r="S651" s="232"/>
      <c r="T651" s="23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34" t="s">
        <v>157</v>
      </c>
      <c r="AU651" s="234" t="s">
        <v>81</v>
      </c>
      <c r="AV651" s="13" t="s">
        <v>81</v>
      </c>
      <c r="AW651" s="13" t="s">
        <v>33</v>
      </c>
      <c r="AX651" s="13" t="s">
        <v>71</v>
      </c>
      <c r="AY651" s="234" t="s">
        <v>147</v>
      </c>
    </row>
    <row r="652" spans="1:51" s="14" customFormat="1" ht="12">
      <c r="A652" s="14"/>
      <c r="B652" s="235"/>
      <c r="C652" s="236"/>
      <c r="D652" s="225" t="s">
        <v>157</v>
      </c>
      <c r="E652" s="237" t="s">
        <v>19</v>
      </c>
      <c r="F652" s="238" t="s">
        <v>159</v>
      </c>
      <c r="G652" s="236"/>
      <c r="H652" s="239">
        <v>3.626</v>
      </c>
      <c r="I652" s="240"/>
      <c r="J652" s="236"/>
      <c r="K652" s="236"/>
      <c r="L652" s="241"/>
      <c r="M652" s="242"/>
      <c r="N652" s="243"/>
      <c r="O652" s="243"/>
      <c r="P652" s="243"/>
      <c r="Q652" s="243"/>
      <c r="R652" s="243"/>
      <c r="S652" s="243"/>
      <c r="T652" s="24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45" t="s">
        <v>157</v>
      </c>
      <c r="AU652" s="245" t="s">
        <v>81</v>
      </c>
      <c r="AV652" s="14" t="s">
        <v>154</v>
      </c>
      <c r="AW652" s="14" t="s">
        <v>33</v>
      </c>
      <c r="AX652" s="14" t="s">
        <v>79</v>
      </c>
      <c r="AY652" s="245" t="s">
        <v>147</v>
      </c>
    </row>
    <row r="653" spans="1:65" s="2" customFormat="1" ht="24.15" customHeight="1">
      <c r="A653" s="39"/>
      <c r="B653" s="40"/>
      <c r="C653" s="205" t="s">
        <v>555</v>
      </c>
      <c r="D653" s="205" t="s">
        <v>149</v>
      </c>
      <c r="E653" s="206" t="s">
        <v>914</v>
      </c>
      <c r="F653" s="207" t="s">
        <v>915</v>
      </c>
      <c r="G653" s="208" t="s">
        <v>329</v>
      </c>
      <c r="H653" s="209">
        <v>2</v>
      </c>
      <c r="I653" s="210"/>
      <c r="J653" s="211">
        <f>ROUND(I653*H653,2)</f>
        <v>0</v>
      </c>
      <c r="K653" s="207" t="s">
        <v>153</v>
      </c>
      <c r="L653" s="45"/>
      <c r="M653" s="212" t="s">
        <v>19</v>
      </c>
      <c r="N653" s="213" t="s">
        <v>42</v>
      </c>
      <c r="O653" s="85"/>
      <c r="P653" s="214">
        <f>O653*H653</f>
        <v>0</v>
      </c>
      <c r="Q653" s="214">
        <v>0</v>
      </c>
      <c r="R653" s="214">
        <f>Q653*H653</f>
        <v>0</v>
      </c>
      <c r="S653" s="214">
        <v>0.054</v>
      </c>
      <c r="T653" s="215">
        <f>S653*H653</f>
        <v>0.108</v>
      </c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R653" s="216" t="s">
        <v>154</v>
      </c>
      <c r="AT653" s="216" t="s">
        <v>149</v>
      </c>
      <c r="AU653" s="216" t="s">
        <v>81</v>
      </c>
      <c r="AY653" s="18" t="s">
        <v>147</v>
      </c>
      <c r="BE653" s="217">
        <f>IF(N653="základní",J653,0)</f>
        <v>0</v>
      </c>
      <c r="BF653" s="217">
        <f>IF(N653="snížená",J653,0)</f>
        <v>0</v>
      </c>
      <c r="BG653" s="217">
        <f>IF(N653="zákl. přenesená",J653,0)</f>
        <v>0</v>
      </c>
      <c r="BH653" s="217">
        <f>IF(N653="sníž. přenesená",J653,0)</f>
        <v>0</v>
      </c>
      <c r="BI653" s="217">
        <f>IF(N653="nulová",J653,0)</f>
        <v>0</v>
      </c>
      <c r="BJ653" s="18" t="s">
        <v>79</v>
      </c>
      <c r="BK653" s="217">
        <f>ROUND(I653*H653,2)</f>
        <v>0</v>
      </c>
      <c r="BL653" s="18" t="s">
        <v>154</v>
      </c>
      <c r="BM653" s="216" t="s">
        <v>916</v>
      </c>
    </row>
    <row r="654" spans="1:47" s="2" customFormat="1" ht="12">
      <c r="A654" s="39"/>
      <c r="B654" s="40"/>
      <c r="C654" s="41"/>
      <c r="D654" s="218" t="s">
        <v>155</v>
      </c>
      <c r="E654" s="41"/>
      <c r="F654" s="219" t="s">
        <v>917</v>
      </c>
      <c r="G654" s="41"/>
      <c r="H654" s="41"/>
      <c r="I654" s="220"/>
      <c r="J654" s="41"/>
      <c r="K654" s="41"/>
      <c r="L654" s="45"/>
      <c r="M654" s="221"/>
      <c r="N654" s="222"/>
      <c r="O654" s="85"/>
      <c r="P654" s="85"/>
      <c r="Q654" s="85"/>
      <c r="R654" s="85"/>
      <c r="S654" s="85"/>
      <c r="T654" s="86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T654" s="18" t="s">
        <v>155</v>
      </c>
      <c r="AU654" s="18" t="s">
        <v>81</v>
      </c>
    </row>
    <row r="655" spans="1:51" s="13" customFormat="1" ht="12">
      <c r="A655" s="13"/>
      <c r="B655" s="223"/>
      <c r="C655" s="224"/>
      <c r="D655" s="225" t="s">
        <v>157</v>
      </c>
      <c r="E655" s="226" t="s">
        <v>19</v>
      </c>
      <c r="F655" s="227" t="s">
        <v>918</v>
      </c>
      <c r="G655" s="224"/>
      <c r="H655" s="228">
        <v>2</v>
      </c>
      <c r="I655" s="229"/>
      <c r="J655" s="224"/>
      <c r="K655" s="224"/>
      <c r="L655" s="230"/>
      <c r="M655" s="231"/>
      <c r="N655" s="232"/>
      <c r="O655" s="232"/>
      <c r="P655" s="232"/>
      <c r="Q655" s="232"/>
      <c r="R655" s="232"/>
      <c r="S655" s="232"/>
      <c r="T655" s="23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34" t="s">
        <v>157</v>
      </c>
      <c r="AU655" s="234" t="s">
        <v>81</v>
      </c>
      <c r="AV655" s="13" t="s">
        <v>81</v>
      </c>
      <c r="AW655" s="13" t="s">
        <v>33</v>
      </c>
      <c r="AX655" s="13" t="s">
        <v>71</v>
      </c>
      <c r="AY655" s="234" t="s">
        <v>147</v>
      </c>
    </row>
    <row r="656" spans="1:51" s="14" customFormat="1" ht="12">
      <c r="A656" s="14"/>
      <c r="B656" s="235"/>
      <c r="C656" s="236"/>
      <c r="D656" s="225" t="s">
        <v>157</v>
      </c>
      <c r="E656" s="237" t="s">
        <v>19</v>
      </c>
      <c r="F656" s="238" t="s">
        <v>159</v>
      </c>
      <c r="G656" s="236"/>
      <c r="H656" s="239">
        <v>2</v>
      </c>
      <c r="I656" s="240"/>
      <c r="J656" s="236"/>
      <c r="K656" s="236"/>
      <c r="L656" s="241"/>
      <c r="M656" s="242"/>
      <c r="N656" s="243"/>
      <c r="O656" s="243"/>
      <c r="P656" s="243"/>
      <c r="Q656" s="243"/>
      <c r="R656" s="243"/>
      <c r="S656" s="243"/>
      <c r="T656" s="24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45" t="s">
        <v>157</v>
      </c>
      <c r="AU656" s="245" t="s">
        <v>81</v>
      </c>
      <c r="AV656" s="14" t="s">
        <v>154</v>
      </c>
      <c r="AW656" s="14" t="s">
        <v>33</v>
      </c>
      <c r="AX656" s="14" t="s">
        <v>79</v>
      </c>
      <c r="AY656" s="245" t="s">
        <v>147</v>
      </c>
    </row>
    <row r="657" spans="1:65" s="2" customFormat="1" ht="24.15" customHeight="1">
      <c r="A657" s="39"/>
      <c r="B657" s="40"/>
      <c r="C657" s="205" t="s">
        <v>919</v>
      </c>
      <c r="D657" s="205" t="s">
        <v>149</v>
      </c>
      <c r="E657" s="206" t="s">
        <v>920</v>
      </c>
      <c r="F657" s="207" t="s">
        <v>921</v>
      </c>
      <c r="G657" s="208" t="s">
        <v>162</v>
      </c>
      <c r="H657" s="209">
        <v>0.38</v>
      </c>
      <c r="I657" s="210"/>
      <c r="J657" s="211">
        <f>ROUND(I657*H657,2)</f>
        <v>0</v>
      </c>
      <c r="K657" s="207" t="s">
        <v>153</v>
      </c>
      <c r="L657" s="45"/>
      <c r="M657" s="212" t="s">
        <v>19</v>
      </c>
      <c r="N657" s="213" t="s">
        <v>42</v>
      </c>
      <c r="O657" s="85"/>
      <c r="P657" s="214">
        <f>O657*H657</f>
        <v>0</v>
      </c>
      <c r="Q657" s="214">
        <v>0</v>
      </c>
      <c r="R657" s="214">
        <f>Q657*H657</f>
        <v>0</v>
      </c>
      <c r="S657" s="214">
        <v>1.8</v>
      </c>
      <c r="T657" s="215">
        <f>S657*H657</f>
        <v>0.684</v>
      </c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R657" s="216" t="s">
        <v>154</v>
      </c>
      <c r="AT657" s="216" t="s">
        <v>149</v>
      </c>
      <c r="AU657" s="216" t="s">
        <v>81</v>
      </c>
      <c r="AY657" s="18" t="s">
        <v>147</v>
      </c>
      <c r="BE657" s="217">
        <f>IF(N657="základní",J657,0)</f>
        <v>0</v>
      </c>
      <c r="BF657" s="217">
        <f>IF(N657="snížená",J657,0)</f>
        <v>0</v>
      </c>
      <c r="BG657" s="217">
        <f>IF(N657="zákl. přenesená",J657,0)</f>
        <v>0</v>
      </c>
      <c r="BH657" s="217">
        <f>IF(N657="sníž. přenesená",J657,0)</f>
        <v>0</v>
      </c>
      <c r="BI657" s="217">
        <f>IF(N657="nulová",J657,0)</f>
        <v>0</v>
      </c>
      <c r="BJ657" s="18" t="s">
        <v>79</v>
      </c>
      <c r="BK657" s="217">
        <f>ROUND(I657*H657,2)</f>
        <v>0</v>
      </c>
      <c r="BL657" s="18" t="s">
        <v>154</v>
      </c>
      <c r="BM657" s="216" t="s">
        <v>922</v>
      </c>
    </row>
    <row r="658" spans="1:47" s="2" customFormat="1" ht="12">
      <c r="A658" s="39"/>
      <c r="B658" s="40"/>
      <c r="C658" s="41"/>
      <c r="D658" s="218" t="s">
        <v>155</v>
      </c>
      <c r="E658" s="41"/>
      <c r="F658" s="219" t="s">
        <v>923</v>
      </c>
      <c r="G658" s="41"/>
      <c r="H658" s="41"/>
      <c r="I658" s="220"/>
      <c r="J658" s="41"/>
      <c r="K658" s="41"/>
      <c r="L658" s="45"/>
      <c r="M658" s="221"/>
      <c r="N658" s="222"/>
      <c r="O658" s="85"/>
      <c r="P658" s="85"/>
      <c r="Q658" s="85"/>
      <c r="R658" s="85"/>
      <c r="S658" s="85"/>
      <c r="T658" s="86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T658" s="18" t="s">
        <v>155</v>
      </c>
      <c r="AU658" s="18" t="s">
        <v>81</v>
      </c>
    </row>
    <row r="659" spans="1:51" s="13" customFormat="1" ht="12">
      <c r="A659" s="13"/>
      <c r="B659" s="223"/>
      <c r="C659" s="224"/>
      <c r="D659" s="225" t="s">
        <v>157</v>
      </c>
      <c r="E659" s="226" t="s">
        <v>19</v>
      </c>
      <c r="F659" s="227" t="s">
        <v>924</v>
      </c>
      <c r="G659" s="224"/>
      <c r="H659" s="228">
        <v>0.38</v>
      </c>
      <c r="I659" s="229"/>
      <c r="J659" s="224"/>
      <c r="K659" s="224"/>
      <c r="L659" s="230"/>
      <c r="M659" s="231"/>
      <c r="N659" s="232"/>
      <c r="O659" s="232"/>
      <c r="P659" s="232"/>
      <c r="Q659" s="232"/>
      <c r="R659" s="232"/>
      <c r="S659" s="232"/>
      <c r="T659" s="23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34" t="s">
        <v>157</v>
      </c>
      <c r="AU659" s="234" t="s">
        <v>81</v>
      </c>
      <c r="AV659" s="13" t="s">
        <v>81</v>
      </c>
      <c r="AW659" s="13" t="s">
        <v>33</v>
      </c>
      <c r="AX659" s="13" t="s">
        <v>71</v>
      </c>
      <c r="AY659" s="234" t="s">
        <v>147</v>
      </c>
    </row>
    <row r="660" spans="1:51" s="14" customFormat="1" ht="12">
      <c r="A660" s="14"/>
      <c r="B660" s="235"/>
      <c r="C660" s="236"/>
      <c r="D660" s="225" t="s">
        <v>157</v>
      </c>
      <c r="E660" s="237" t="s">
        <v>19</v>
      </c>
      <c r="F660" s="238" t="s">
        <v>159</v>
      </c>
      <c r="G660" s="236"/>
      <c r="H660" s="239">
        <v>0.38</v>
      </c>
      <c r="I660" s="240"/>
      <c r="J660" s="236"/>
      <c r="K660" s="236"/>
      <c r="L660" s="241"/>
      <c r="M660" s="242"/>
      <c r="N660" s="243"/>
      <c r="O660" s="243"/>
      <c r="P660" s="243"/>
      <c r="Q660" s="243"/>
      <c r="R660" s="243"/>
      <c r="S660" s="243"/>
      <c r="T660" s="24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45" t="s">
        <v>157</v>
      </c>
      <c r="AU660" s="245" t="s">
        <v>81</v>
      </c>
      <c r="AV660" s="14" t="s">
        <v>154</v>
      </c>
      <c r="AW660" s="14" t="s">
        <v>33</v>
      </c>
      <c r="AX660" s="14" t="s">
        <v>79</v>
      </c>
      <c r="AY660" s="245" t="s">
        <v>147</v>
      </c>
    </row>
    <row r="661" spans="1:65" s="2" customFormat="1" ht="24.15" customHeight="1">
      <c r="A661" s="39"/>
      <c r="B661" s="40"/>
      <c r="C661" s="205" t="s">
        <v>560</v>
      </c>
      <c r="D661" s="205" t="s">
        <v>149</v>
      </c>
      <c r="E661" s="206" t="s">
        <v>925</v>
      </c>
      <c r="F661" s="207" t="s">
        <v>926</v>
      </c>
      <c r="G661" s="208" t="s">
        <v>162</v>
      </c>
      <c r="H661" s="209">
        <v>1.164</v>
      </c>
      <c r="I661" s="210"/>
      <c r="J661" s="211">
        <f>ROUND(I661*H661,2)</f>
        <v>0</v>
      </c>
      <c r="K661" s="207" t="s">
        <v>153</v>
      </c>
      <c r="L661" s="45"/>
      <c r="M661" s="212" t="s">
        <v>19</v>
      </c>
      <c r="N661" s="213" t="s">
        <v>42</v>
      </c>
      <c r="O661" s="85"/>
      <c r="P661" s="214">
        <f>O661*H661</f>
        <v>0</v>
      </c>
      <c r="Q661" s="214">
        <v>0</v>
      </c>
      <c r="R661" s="214">
        <f>Q661*H661</f>
        <v>0</v>
      </c>
      <c r="S661" s="214">
        <v>1.8</v>
      </c>
      <c r="T661" s="215">
        <f>S661*H661</f>
        <v>2.0951999999999997</v>
      </c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R661" s="216" t="s">
        <v>154</v>
      </c>
      <c r="AT661" s="216" t="s">
        <v>149</v>
      </c>
      <c r="AU661" s="216" t="s">
        <v>81</v>
      </c>
      <c r="AY661" s="18" t="s">
        <v>147</v>
      </c>
      <c r="BE661" s="217">
        <f>IF(N661="základní",J661,0)</f>
        <v>0</v>
      </c>
      <c r="BF661" s="217">
        <f>IF(N661="snížená",J661,0)</f>
        <v>0</v>
      </c>
      <c r="BG661" s="217">
        <f>IF(N661="zákl. přenesená",J661,0)</f>
        <v>0</v>
      </c>
      <c r="BH661" s="217">
        <f>IF(N661="sníž. přenesená",J661,0)</f>
        <v>0</v>
      </c>
      <c r="BI661" s="217">
        <f>IF(N661="nulová",J661,0)</f>
        <v>0</v>
      </c>
      <c r="BJ661" s="18" t="s">
        <v>79</v>
      </c>
      <c r="BK661" s="217">
        <f>ROUND(I661*H661,2)</f>
        <v>0</v>
      </c>
      <c r="BL661" s="18" t="s">
        <v>154</v>
      </c>
      <c r="BM661" s="216" t="s">
        <v>927</v>
      </c>
    </row>
    <row r="662" spans="1:47" s="2" customFormat="1" ht="12">
      <c r="A662" s="39"/>
      <c r="B662" s="40"/>
      <c r="C662" s="41"/>
      <c r="D662" s="218" t="s">
        <v>155</v>
      </c>
      <c r="E662" s="41"/>
      <c r="F662" s="219" t="s">
        <v>928</v>
      </c>
      <c r="G662" s="41"/>
      <c r="H662" s="41"/>
      <c r="I662" s="220"/>
      <c r="J662" s="41"/>
      <c r="K662" s="41"/>
      <c r="L662" s="45"/>
      <c r="M662" s="221"/>
      <c r="N662" s="222"/>
      <c r="O662" s="85"/>
      <c r="P662" s="85"/>
      <c r="Q662" s="85"/>
      <c r="R662" s="85"/>
      <c r="S662" s="85"/>
      <c r="T662" s="86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T662" s="18" t="s">
        <v>155</v>
      </c>
      <c r="AU662" s="18" t="s">
        <v>81</v>
      </c>
    </row>
    <row r="663" spans="1:51" s="13" customFormat="1" ht="12">
      <c r="A663" s="13"/>
      <c r="B663" s="223"/>
      <c r="C663" s="224"/>
      <c r="D663" s="225" t="s">
        <v>157</v>
      </c>
      <c r="E663" s="226" t="s">
        <v>19</v>
      </c>
      <c r="F663" s="227" t="s">
        <v>929</v>
      </c>
      <c r="G663" s="224"/>
      <c r="H663" s="228">
        <v>0.466</v>
      </c>
      <c r="I663" s="229"/>
      <c r="J663" s="224"/>
      <c r="K663" s="224"/>
      <c r="L663" s="230"/>
      <c r="M663" s="231"/>
      <c r="N663" s="232"/>
      <c r="O663" s="232"/>
      <c r="P663" s="232"/>
      <c r="Q663" s="232"/>
      <c r="R663" s="232"/>
      <c r="S663" s="232"/>
      <c r="T663" s="23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34" t="s">
        <v>157</v>
      </c>
      <c r="AU663" s="234" t="s">
        <v>81</v>
      </c>
      <c r="AV663" s="13" t="s">
        <v>81</v>
      </c>
      <c r="AW663" s="13" t="s">
        <v>33</v>
      </c>
      <c r="AX663" s="13" t="s">
        <v>71</v>
      </c>
      <c r="AY663" s="234" t="s">
        <v>147</v>
      </c>
    </row>
    <row r="664" spans="1:51" s="13" customFormat="1" ht="12">
      <c r="A664" s="13"/>
      <c r="B664" s="223"/>
      <c r="C664" s="224"/>
      <c r="D664" s="225" t="s">
        <v>157</v>
      </c>
      <c r="E664" s="226" t="s">
        <v>19</v>
      </c>
      <c r="F664" s="227" t="s">
        <v>930</v>
      </c>
      <c r="G664" s="224"/>
      <c r="H664" s="228">
        <v>0.698</v>
      </c>
      <c r="I664" s="229"/>
      <c r="J664" s="224"/>
      <c r="K664" s="224"/>
      <c r="L664" s="230"/>
      <c r="M664" s="231"/>
      <c r="N664" s="232"/>
      <c r="O664" s="232"/>
      <c r="P664" s="232"/>
      <c r="Q664" s="232"/>
      <c r="R664" s="232"/>
      <c r="S664" s="232"/>
      <c r="T664" s="23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34" t="s">
        <v>157</v>
      </c>
      <c r="AU664" s="234" t="s">
        <v>81</v>
      </c>
      <c r="AV664" s="13" t="s">
        <v>81</v>
      </c>
      <c r="AW664" s="13" t="s">
        <v>33</v>
      </c>
      <c r="AX664" s="13" t="s">
        <v>71</v>
      </c>
      <c r="AY664" s="234" t="s">
        <v>147</v>
      </c>
    </row>
    <row r="665" spans="1:51" s="14" customFormat="1" ht="12">
      <c r="A665" s="14"/>
      <c r="B665" s="235"/>
      <c r="C665" s="236"/>
      <c r="D665" s="225" t="s">
        <v>157</v>
      </c>
      <c r="E665" s="237" t="s">
        <v>19</v>
      </c>
      <c r="F665" s="238" t="s">
        <v>159</v>
      </c>
      <c r="G665" s="236"/>
      <c r="H665" s="239">
        <v>1.164</v>
      </c>
      <c r="I665" s="240"/>
      <c r="J665" s="236"/>
      <c r="K665" s="236"/>
      <c r="L665" s="241"/>
      <c r="M665" s="242"/>
      <c r="N665" s="243"/>
      <c r="O665" s="243"/>
      <c r="P665" s="243"/>
      <c r="Q665" s="243"/>
      <c r="R665" s="243"/>
      <c r="S665" s="243"/>
      <c r="T665" s="24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45" t="s">
        <v>157</v>
      </c>
      <c r="AU665" s="245" t="s">
        <v>81</v>
      </c>
      <c r="AV665" s="14" t="s">
        <v>154</v>
      </c>
      <c r="AW665" s="14" t="s">
        <v>33</v>
      </c>
      <c r="AX665" s="14" t="s">
        <v>79</v>
      </c>
      <c r="AY665" s="245" t="s">
        <v>147</v>
      </c>
    </row>
    <row r="666" spans="1:65" s="2" customFormat="1" ht="24.15" customHeight="1">
      <c r="A666" s="39"/>
      <c r="B666" s="40"/>
      <c r="C666" s="205" t="s">
        <v>931</v>
      </c>
      <c r="D666" s="205" t="s">
        <v>149</v>
      </c>
      <c r="E666" s="206" t="s">
        <v>932</v>
      </c>
      <c r="F666" s="207" t="s">
        <v>933</v>
      </c>
      <c r="G666" s="208" t="s">
        <v>441</v>
      </c>
      <c r="H666" s="209">
        <v>11</v>
      </c>
      <c r="I666" s="210"/>
      <c r="J666" s="211">
        <f>ROUND(I666*H666,2)</f>
        <v>0</v>
      </c>
      <c r="K666" s="207" t="s">
        <v>153</v>
      </c>
      <c r="L666" s="45"/>
      <c r="M666" s="212" t="s">
        <v>19</v>
      </c>
      <c r="N666" s="213" t="s">
        <v>42</v>
      </c>
      <c r="O666" s="85"/>
      <c r="P666" s="214">
        <f>O666*H666</f>
        <v>0</v>
      </c>
      <c r="Q666" s="214">
        <v>0</v>
      </c>
      <c r="R666" s="214">
        <f>Q666*H666</f>
        <v>0</v>
      </c>
      <c r="S666" s="214">
        <v>0.042</v>
      </c>
      <c r="T666" s="215">
        <f>S666*H666</f>
        <v>0.462</v>
      </c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R666" s="216" t="s">
        <v>154</v>
      </c>
      <c r="AT666" s="216" t="s">
        <v>149</v>
      </c>
      <c r="AU666" s="216" t="s">
        <v>81</v>
      </c>
      <c r="AY666" s="18" t="s">
        <v>147</v>
      </c>
      <c r="BE666" s="217">
        <f>IF(N666="základní",J666,0)</f>
        <v>0</v>
      </c>
      <c r="BF666" s="217">
        <f>IF(N666="snížená",J666,0)</f>
        <v>0</v>
      </c>
      <c r="BG666" s="217">
        <f>IF(N666="zákl. přenesená",J666,0)</f>
        <v>0</v>
      </c>
      <c r="BH666" s="217">
        <f>IF(N666="sníž. přenesená",J666,0)</f>
        <v>0</v>
      </c>
      <c r="BI666" s="217">
        <f>IF(N666="nulová",J666,0)</f>
        <v>0</v>
      </c>
      <c r="BJ666" s="18" t="s">
        <v>79</v>
      </c>
      <c r="BK666" s="217">
        <f>ROUND(I666*H666,2)</f>
        <v>0</v>
      </c>
      <c r="BL666" s="18" t="s">
        <v>154</v>
      </c>
      <c r="BM666" s="216" t="s">
        <v>934</v>
      </c>
    </row>
    <row r="667" spans="1:47" s="2" customFormat="1" ht="12">
      <c r="A667" s="39"/>
      <c r="B667" s="40"/>
      <c r="C667" s="41"/>
      <c r="D667" s="218" t="s">
        <v>155</v>
      </c>
      <c r="E667" s="41"/>
      <c r="F667" s="219" t="s">
        <v>935</v>
      </c>
      <c r="G667" s="41"/>
      <c r="H667" s="41"/>
      <c r="I667" s="220"/>
      <c r="J667" s="41"/>
      <c r="K667" s="41"/>
      <c r="L667" s="45"/>
      <c r="M667" s="221"/>
      <c r="N667" s="222"/>
      <c r="O667" s="85"/>
      <c r="P667" s="85"/>
      <c r="Q667" s="85"/>
      <c r="R667" s="85"/>
      <c r="S667" s="85"/>
      <c r="T667" s="86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T667" s="18" t="s">
        <v>155</v>
      </c>
      <c r="AU667" s="18" t="s">
        <v>81</v>
      </c>
    </row>
    <row r="668" spans="1:51" s="13" customFormat="1" ht="12">
      <c r="A668" s="13"/>
      <c r="B668" s="223"/>
      <c r="C668" s="224"/>
      <c r="D668" s="225" t="s">
        <v>157</v>
      </c>
      <c r="E668" s="226" t="s">
        <v>19</v>
      </c>
      <c r="F668" s="227" t="s">
        <v>936</v>
      </c>
      <c r="G668" s="224"/>
      <c r="H668" s="228">
        <v>3.9</v>
      </c>
      <c r="I668" s="229"/>
      <c r="J668" s="224"/>
      <c r="K668" s="224"/>
      <c r="L668" s="230"/>
      <c r="M668" s="231"/>
      <c r="N668" s="232"/>
      <c r="O668" s="232"/>
      <c r="P668" s="232"/>
      <c r="Q668" s="232"/>
      <c r="R668" s="232"/>
      <c r="S668" s="232"/>
      <c r="T668" s="23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34" t="s">
        <v>157</v>
      </c>
      <c r="AU668" s="234" t="s">
        <v>81</v>
      </c>
      <c r="AV668" s="13" t="s">
        <v>81</v>
      </c>
      <c r="AW668" s="13" t="s">
        <v>33</v>
      </c>
      <c r="AX668" s="13" t="s">
        <v>71</v>
      </c>
      <c r="AY668" s="234" t="s">
        <v>147</v>
      </c>
    </row>
    <row r="669" spans="1:51" s="13" customFormat="1" ht="12">
      <c r="A669" s="13"/>
      <c r="B669" s="223"/>
      <c r="C669" s="224"/>
      <c r="D669" s="225" t="s">
        <v>157</v>
      </c>
      <c r="E669" s="226" t="s">
        <v>19</v>
      </c>
      <c r="F669" s="227" t="s">
        <v>937</v>
      </c>
      <c r="G669" s="224"/>
      <c r="H669" s="228">
        <v>4.2</v>
      </c>
      <c r="I669" s="229"/>
      <c r="J669" s="224"/>
      <c r="K669" s="224"/>
      <c r="L669" s="230"/>
      <c r="M669" s="231"/>
      <c r="N669" s="232"/>
      <c r="O669" s="232"/>
      <c r="P669" s="232"/>
      <c r="Q669" s="232"/>
      <c r="R669" s="232"/>
      <c r="S669" s="232"/>
      <c r="T669" s="23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34" t="s">
        <v>157</v>
      </c>
      <c r="AU669" s="234" t="s">
        <v>81</v>
      </c>
      <c r="AV669" s="13" t="s">
        <v>81</v>
      </c>
      <c r="AW669" s="13" t="s">
        <v>33</v>
      </c>
      <c r="AX669" s="13" t="s">
        <v>71</v>
      </c>
      <c r="AY669" s="234" t="s">
        <v>147</v>
      </c>
    </row>
    <row r="670" spans="1:51" s="13" customFormat="1" ht="12">
      <c r="A670" s="13"/>
      <c r="B670" s="223"/>
      <c r="C670" s="224"/>
      <c r="D670" s="225" t="s">
        <v>157</v>
      </c>
      <c r="E670" s="226" t="s">
        <v>19</v>
      </c>
      <c r="F670" s="227" t="s">
        <v>938</v>
      </c>
      <c r="G670" s="224"/>
      <c r="H670" s="228">
        <v>2.9</v>
      </c>
      <c r="I670" s="229"/>
      <c r="J670" s="224"/>
      <c r="K670" s="224"/>
      <c r="L670" s="230"/>
      <c r="M670" s="231"/>
      <c r="N670" s="232"/>
      <c r="O670" s="232"/>
      <c r="P670" s="232"/>
      <c r="Q670" s="232"/>
      <c r="R670" s="232"/>
      <c r="S670" s="232"/>
      <c r="T670" s="23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34" t="s">
        <v>157</v>
      </c>
      <c r="AU670" s="234" t="s">
        <v>81</v>
      </c>
      <c r="AV670" s="13" t="s">
        <v>81</v>
      </c>
      <c r="AW670" s="13" t="s">
        <v>33</v>
      </c>
      <c r="AX670" s="13" t="s">
        <v>71</v>
      </c>
      <c r="AY670" s="234" t="s">
        <v>147</v>
      </c>
    </row>
    <row r="671" spans="1:51" s="14" customFormat="1" ht="12">
      <c r="A671" s="14"/>
      <c r="B671" s="235"/>
      <c r="C671" s="236"/>
      <c r="D671" s="225" t="s">
        <v>157</v>
      </c>
      <c r="E671" s="237" t="s">
        <v>19</v>
      </c>
      <c r="F671" s="238" t="s">
        <v>159</v>
      </c>
      <c r="G671" s="236"/>
      <c r="H671" s="239">
        <v>11</v>
      </c>
      <c r="I671" s="240"/>
      <c r="J671" s="236"/>
      <c r="K671" s="236"/>
      <c r="L671" s="241"/>
      <c r="M671" s="242"/>
      <c r="N671" s="243"/>
      <c r="O671" s="243"/>
      <c r="P671" s="243"/>
      <c r="Q671" s="243"/>
      <c r="R671" s="243"/>
      <c r="S671" s="243"/>
      <c r="T671" s="24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45" t="s">
        <v>157</v>
      </c>
      <c r="AU671" s="245" t="s">
        <v>81</v>
      </c>
      <c r="AV671" s="14" t="s">
        <v>154</v>
      </c>
      <c r="AW671" s="14" t="s">
        <v>33</v>
      </c>
      <c r="AX671" s="14" t="s">
        <v>79</v>
      </c>
      <c r="AY671" s="245" t="s">
        <v>147</v>
      </c>
    </row>
    <row r="672" spans="1:65" s="2" customFormat="1" ht="24.15" customHeight="1">
      <c r="A672" s="39"/>
      <c r="B672" s="40"/>
      <c r="C672" s="205" t="s">
        <v>566</v>
      </c>
      <c r="D672" s="205" t="s">
        <v>149</v>
      </c>
      <c r="E672" s="206" t="s">
        <v>939</v>
      </c>
      <c r="F672" s="207" t="s">
        <v>940</v>
      </c>
      <c r="G672" s="208" t="s">
        <v>152</v>
      </c>
      <c r="H672" s="209">
        <v>234.094</v>
      </c>
      <c r="I672" s="210"/>
      <c r="J672" s="211">
        <f>ROUND(I672*H672,2)</f>
        <v>0</v>
      </c>
      <c r="K672" s="207" t="s">
        <v>153</v>
      </c>
      <c r="L672" s="45"/>
      <c r="M672" s="212" t="s">
        <v>19</v>
      </c>
      <c r="N672" s="213" t="s">
        <v>42</v>
      </c>
      <c r="O672" s="85"/>
      <c r="P672" s="214">
        <f>O672*H672</f>
        <v>0</v>
      </c>
      <c r="Q672" s="214">
        <v>0</v>
      </c>
      <c r="R672" s="214">
        <f>Q672*H672</f>
        <v>0</v>
      </c>
      <c r="S672" s="214">
        <v>0.005</v>
      </c>
      <c r="T672" s="215">
        <f>S672*H672</f>
        <v>1.17047</v>
      </c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R672" s="216" t="s">
        <v>154</v>
      </c>
      <c r="AT672" s="216" t="s">
        <v>149</v>
      </c>
      <c r="AU672" s="216" t="s">
        <v>81</v>
      </c>
      <c r="AY672" s="18" t="s">
        <v>147</v>
      </c>
      <c r="BE672" s="217">
        <f>IF(N672="základní",J672,0)</f>
        <v>0</v>
      </c>
      <c r="BF672" s="217">
        <f>IF(N672="snížená",J672,0)</f>
        <v>0</v>
      </c>
      <c r="BG672" s="217">
        <f>IF(N672="zákl. přenesená",J672,0)</f>
        <v>0</v>
      </c>
      <c r="BH672" s="217">
        <f>IF(N672="sníž. přenesená",J672,0)</f>
        <v>0</v>
      </c>
      <c r="BI672" s="217">
        <f>IF(N672="nulová",J672,0)</f>
        <v>0</v>
      </c>
      <c r="BJ672" s="18" t="s">
        <v>79</v>
      </c>
      <c r="BK672" s="217">
        <f>ROUND(I672*H672,2)</f>
        <v>0</v>
      </c>
      <c r="BL672" s="18" t="s">
        <v>154</v>
      </c>
      <c r="BM672" s="216" t="s">
        <v>941</v>
      </c>
    </row>
    <row r="673" spans="1:47" s="2" customFormat="1" ht="12">
      <c r="A673" s="39"/>
      <c r="B673" s="40"/>
      <c r="C673" s="41"/>
      <c r="D673" s="218" t="s">
        <v>155</v>
      </c>
      <c r="E673" s="41"/>
      <c r="F673" s="219" t="s">
        <v>942</v>
      </c>
      <c r="G673" s="41"/>
      <c r="H673" s="41"/>
      <c r="I673" s="220"/>
      <c r="J673" s="41"/>
      <c r="K673" s="41"/>
      <c r="L673" s="45"/>
      <c r="M673" s="221"/>
      <c r="N673" s="222"/>
      <c r="O673" s="85"/>
      <c r="P673" s="85"/>
      <c r="Q673" s="85"/>
      <c r="R673" s="85"/>
      <c r="S673" s="85"/>
      <c r="T673" s="86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T673" s="18" t="s">
        <v>155</v>
      </c>
      <c r="AU673" s="18" t="s">
        <v>81</v>
      </c>
    </row>
    <row r="674" spans="1:51" s="13" customFormat="1" ht="12">
      <c r="A674" s="13"/>
      <c r="B674" s="223"/>
      <c r="C674" s="224"/>
      <c r="D674" s="225" t="s">
        <v>157</v>
      </c>
      <c r="E674" s="226" t="s">
        <v>19</v>
      </c>
      <c r="F674" s="227" t="s">
        <v>943</v>
      </c>
      <c r="G674" s="224"/>
      <c r="H674" s="228">
        <v>234.094</v>
      </c>
      <c r="I674" s="229"/>
      <c r="J674" s="224"/>
      <c r="K674" s="224"/>
      <c r="L674" s="230"/>
      <c r="M674" s="231"/>
      <c r="N674" s="232"/>
      <c r="O674" s="232"/>
      <c r="P674" s="232"/>
      <c r="Q674" s="232"/>
      <c r="R674" s="232"/>
      <c r="S674" s="232"/>
      <c r="T674" s="23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34" t="s">
        <v>157</v>
      </c>
      <c r="AU674" s="234" t="s">
        <v>81</v>
      </c>
      <c r="AV674" s="13" t="s">
        <v>81</v>
      </c>
      <c r="AW674" s="13" t="s">
        <v>33</v>
      </c>
      <c r="AX674" s="13" t="s">
        <v>71</v>
      </c>
      <c r="AY674" s="234" t="s">
        <v>147</v>
      </c>
    </row>
    <row r="675" spans="1:51" s="14" customFormat="1" ht="12">
      <c r="A675" s="14"/>
      <c r="B675" s="235"/>
      <c r="C675" s="236"/>
      <c r="D675" s="225" t="s">
        <v>157</v>
      </c>
      <c r="E675" s="237" t="s">
        <v>19</v>
      </c>
      <c r="F675" s="238" t="s">
        <v>159</v>
      </c>
      <c r="G675" s="236"/>
      <c r="H675" s="239">
        <v>234.094</v>
      </c>
      <c r="I675" s="240"/>
      <c r="J675" s="236"/>
      <c r="K675" s="236"/>
      <c r="L675" s="241"/>
      <c r="M675" s="242"/>
      <c r="N675" s="243"/>
      <c r="O675" s="243"/>
      <c r="P675" s="243"/>
      <c r="Q675" s="243"/>
      <c r="R675" s="243"/>
      <c r="S675" s="243"/>
      <c r="T675" s="24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45" t="s">
        <v>157</v>
      </c>
      <c r="AU675" s="245" t="s">
        <v>81</v>
      </c>
      <c r="AV675" s="14" t="s">
        <v>154</v>
      </c>
      <c r="AW675" s="14" t="s">
        <v>33</v>
      </c>
      <c r="AX675" s="14" t="s">
        <v>79</v>
      </c>
      <c r="AY675" s="245" t="s">
        <v>147</v>
      </c>
    </row>
    <row r="676" spans="1:65" s="2" customFormat="1" ht="37.8" customHeight="1">
      <c r="A676" s="39"/>
      <c r="B676" s="40"/>
      <c r="C676" s="205" t="s">
        <v>944</v>
      </c>
      <c r="D676" s="205" t="s">
        <v>149</v>
      </c>
      <c r="E676" s="206" t="s">
        <v>945</v>
      </c>
      <c r="F676" s="207" t="s">
        <v>946</v>
      </c>
      <c r="G676" s="208" t="s">
        <v>152</v>
      </c>
      <c r="H676" s="209">
        <v>6.76</v>
      </c>
      <c r="I676" s="210"/>
      <c r="J676" s="211">
        <f>ROUND(I676*H676,2)</f>
        <v>0</v>
      </c>
      <c r="K676" s="207" t="s">
        <v>153</v>
      </c>
      <c r="L676" s="45"/>
      <c r="M676" s="212" t="s">
        <v>19</v>
      </c>
      <c r="N676" s="213" t="s">
        <v>42</v>
      </c>
      <c r="O676" s="85"/>
      <c r="P676" s="214">
        <f>O676*H676</f>
        <v>0</v>
      </c>
      <c r="Q676" s="214">
        <v>0</v>
      </c>
      <c r="R676" s="214">
        <f>Q676*H676</f>
        <v>0</v>
      </c>
      <c r="S676" s="214">
        <v>0</v>
      </c>
      <c r="T676" s="215">
        <f>S676*H676</f>
        <v>0</v>
      </c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R676" s="216" t="s">
        <v>154</v>
      </c>
      <c r="AT676" s="216" t="s">
        <v>149</v>
      </c>
      <c r="AU676" s="216" t="s">
        <v>81</v>
      </c>
      <c r="AY676" s="18" t="s">
        <v>147</v>
      </c>
      <c r="BE676" s="217">
        <f>IF(N676="základní",J676,0)</f>
        <v>0</v>
      </c>
      <c r="BF676" s="217">
        <f>IF(N676="snížená",J676,0)</f>
        <v>0</v>
      </c>
      <c r="BG676" s="217">
        <f>IF(N676="zákl. přenesená",J676,0)</f>
        <v>0</v>
      </c>
      <c r="BH676" s="217">
        <f>IF(N676="sníž. přenesená",J676,0)</f>
        <v>0</v>
      </c>
      <c r="BI676" s="217">
        <f>IF(N676="nulová",J676,0)</f>
        <v>0</v>
      </c>
      <c r="BJ676" s="18" t="s">
        <v>79</v>
      </c>
      <c r="BK676" s="217">
        <f>ROUND(I676*H676,2)</f>
        <v>0</v>
      </c>
      <c r="BL676" s="18" t="s">
        <v>154</v>
      </c>
      <c r="BM676" s="216" t="s">
        <v>947</v>
      </c>
    </row>
    <row r="677" spans="1:47" s="2" customFormat="1" ht="12">
      <c r="A677" s="39"/>
      <c r="B677" s="40"/>
      <c r="C677" s="41"/>
      <c r="D677" s="218" t="s">
        <v>155</v>
      </c>
      <c r="E677" s="41"/>
      <c r="F677" s="219" t="s">
        <v>948</v>
      </c>
      <c r="G677" s="41"/>
      <c r="H677" s="41"/>
      <c r="I677" s="220"/>
      <c r="J677" s="41"/>
      <c r="K677" s="41"/>
      <c r="L677" s="45"/>
      <c r="M677" s="221"/>
      <c r="N677" s="222"/>
      <c r="O677" s="85"/>
      <c r="P677" s="85"/>
      <c r="Q677" s="85"/>
      <c r="R677" s="85"/>
      <c r="S677" s="85"/>
      <c r="T677" s="86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T677" s="18" t="s">
        <v>155</v>
      </c>
      <c r="AU677" s="18" t="s">
        <v>81</v>
      </c>
    </row>
    <row r="678" spans="1:51" s="13" customFormat="1" ht="12">
      <c r="A678" s="13"/>
      <c r="B678" s="223"/>
      <c r="C678" s="224"/>
      <c r="D678" s="225" t="s">
        <v>157</v>
      </c>
      <c r="E678" s="226" t="s">
        <v>19</v>
      </c>
      <c r="F678" s="227" t="s">
        <v>949</v>
      </c>
      <c r="G678" s="224"/>
      <c r="H678" s="228">
        <v>6.76</v>
      </c>
      <c r="I678" s="229"/>
      <c r="J678" s="224"/>
      <c r="K678" s="224"/>
      <c r="L678" s="230"/>
      <c r="M678" s="231"/>
      <c r="N678" s="232"/>
      <c r="O678" s="232"/>
      <c r="P678" s="232"/>
      <c r="Q678" s="232"/>
      <c r="R678" s="232"/>
      <c r="S678" s="232"/>
      <c r="T678" s="23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34" t="s">
        <v>157</v>
      </c>
      <c r="AU678" s="234" t="s">
        <v>81</v>
      </c>
      <c r="AV678" s="13" t="s">
        <v>81</v>
      </c>
      <c r="AW678" s="13" t="s">
        <v>33</v>
      </c>
      <c r="AX678" s="13" t="s">
        <v>71</v>
      </c>
      <c r="AY678" s="234" t="s">
        <v>147</v>
      </c>
    </row>
    <row r="679" spans="1:51" s="14" customFormat="1" ht="12">
      <c r="A679" s="14"/>
      <c r="B679" s="235"/>
      <c r="C679" s="236"/>
      <c r="D679" s="225" t="s">
        <v>157</v>
      </c>
      <c r="E679" s="237" t="s">
        <v>19</v>
      </c>
      <c r="F679" s="238" t="s">
        <v>159</v>
      </c>
      <c r="G679" s="236"/>
      <c r="H679" s="239">
        <v>6.76</v>
      </c>
      <c r="I679" s="240"/>
      <c r="J679" s="236"/>
      <c r="K679" s="236"/>
      <c r="L679" s="241"/>
      <c r="M679" s="242"/>
      <c r="N679" s="243"/>
      <c r="O679" s="243"/>
      <c r="P679" s="243"/>
      <c r="Q679" s="243"/>
      <c r="R679" s="243"/>
      <c r="S679" s="243"/>
      <c r="T679" s="24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45" t="s">
        <v>157</v>
      </c>
      <c r="AU679" s="245" t="s">
        <v>81</v>
      </c>
      <c r="AV679" s="14" t="s">
        <v>154</v>
      </c>
      <c r="AW679" s="14" t="s">
        <v>33</v>
      </c>
      <c r="AX679" s="14" t="s">
        <v>79</v>
      </c>
      <c r="AY679" s="245" t="s">
        <v>147</v>
      </c>
    </row>
    <row r="680" spans="1:63" s="12" customFormat="1" ht="22.8" customHeight="1">
      <c r="A680" s="12"/>
      <c r="B680" s="189"/>
      <c r="C680" s="190"/>
      <c r="D680" s="191" t="s">
        <v>70</v>
      </c>
      <c r="E680" s="203" t="s">
        <v>950</v>
      </c>
      <c r="F680" s="203" t="s">
        <v>951</v>
      </c>
      <c r="G680" s="190"/>
      <c r="H680" s="190"/>
      <c r="I680" s="193"/>
      <c r="J680" s="204">
        <f>BK680</f>
        <v>0</v>
      </c>
      <c r="K680" s="190"/>
      <c r="L680" s="195"/>
      <c r="M680" s="196"/>
      <c r="N680" s="197"/>
      <c r="O680" s="197"/>
      <c r="P680" s="198">
        <f>SUM(P681:P702)</f>
        <v>0</v>
      </c>
      <c r="Q680" s="197"/>
      <c r="R680" s="198">
        <f>SUM(R681:R702)</f>
        <v>0.0277365</v>
      </c>
      <c r="S680" s="197"/>
      <c r="T680" s="199">
        <f>SUM(T681:T702)</f>
        <v>0</v>
      </c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R680" s="200" t="s">
        <v>79</v>
      </c>
      <c r="AT680" s="201" t="s">
        <v>70</v>
      </c>
      <c r="AU680" s="201" t="s">
        <v>79</v>
      </c>
      <c r="AY680" s="200" t="s">
        <v>147</v>
      </c>
      <c r="BK680" s="202">
        <f>SUM(BK681:BK702)</f>
        <v>0</v>
      </c>
    </row>
    <row r="681" spans="1:65" s="2" customFormat="1" ht="16.5" customHeight="1">
      <c r="A681" s="39"/>
      <c r="B681" s="40"/>
      <c r="C681" s="205" t="s">
        <v>570</v>
      </c>
      <c r="D681" s="205" t="s">
        <v>149</v>
      </c>
      <c r="E681" s="206" t="s">
        <v>952</v>
      </c>
      <c r="F681" s="207" t="s">
        <v>953</v>
      </c>
      <c r="G681" s="208" t="s">
        <v>190</v>
      </c>
      <c r="H681" s="209">
        <v>134.455</v>
      </c>
      <c r="I681" s="210"/>
      <c r="J681" s="211">
        <f>ROUND(I681*H681,2)</f>
        <v>0</v>
      </c>
      <c r="K681" s="207" t="s">
        <v>153</v>
      </c>
      <c r="L681" s="45"/>
      <c r="M681" s="212" t="s">
        <v>19</v>
      </c>
      <c r="N681" s="213" t="s">
        <v>42</v>
      </c>
      <c r="O681" s="85"/>
      <c r="P681" s="214">
        <f>O681*H681</f>
        <v>0</v>
      </c>
      <c r="Q681" s="214">
        <v>0</v>
      </c>
      <c r="R681" s="214">
        <f>Q681*H681</f>
        <v>0</v>
      </c>
      <c r="S681" s="214">
        <v>0</v>
      </c>
      <c r="T681" s="215">
        <f>S681*H681</f>
        <v>0</v>
      </c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R681" s="216" t="s">
        <v>154</v>
      </c>
      <c r="AT681" s="216" t="s">
        <v>149</v>
      </c>
      <c r="AU681" s="216" t="s">
        <v>81</v>
      </c>
      <c r="AY681" s="18" t="s">
        <v>147</v>
      </c>
      <c r="BE681" s="217">
        <f>IF(N681="základní",J681,0)</f>
        <v>0</v>
      </c>
      <c r="BF681" s="217">
        <f>IF(N681="snížená",J681,0)</f>
        <v>0</v>
      </c>
      <c r="BG681" s="217">
        <f>IF(N681="zákl. přenesená",J681,0)</f>
        <v>0</v>
      </c>
      <c r="BH681" s="217">
        <f>IF(N681="sníž. přenesená",J681,0)</f>
        <v>0</v>
      </c>
      <c r="BI681" s="217">
        <f>IF(N681="nulová",J681,0)</f>
        <v>0</v>
      </c>
      <c r="BJ681" s="18" t="s">
        <v>79</v>
      </c>
      <c r="BK681" s="217">
        <f>ROUND(I681*H681,2)</f>
        <v>0</v>
      </c>
      <c r="BL681" s="18" t="s">
        <v>154</v>
      </c>
      <c r="BM681" s="216" t="s">
        <v>954</v>
      </c>
    </row>
    <row r="682" spans="1:47" s="2" customFormat="1" ht="12">
      <c r="A682" s="39"/>
      <c r="B682" s="40"/>
      <c r="C682" s="41"/>
      <c r="D682" s="218" t="s">
        <v>155</v>
      </c>
      <c r="E682" s="41"/>
      <c r="F682" s="219" t="s">
        <v>955</v>
      </c>
      <c r="G682" s="41"/>
      <c r="H682" s="41"/>
      <c r="I682" s="220"/>
      <c r="J682" s="41"/>
      <c r="K682" s="41"/>
      <c r="L682" s="45"/>
      <c r="M682" s="221"/>
      <c r="N682" s="222"/>
      <c r="O682" s="85"/>
      <c r="P682" s="85"/>
      <c r="Q682" s="85"/>
      <c r="R682" s="85"/>
      <c r="S682" s="85"/>
      <c r="T682" s="86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T682" s="18" t="s">
        <v>155</v>
      </c>
      <c r="AU682" s="18" t="s">
        <v>81</v>
      </c>
    </row>
    <row r="683" spans="1:65" s="2" customFormat="1" ht="16.5" customHeight="1">
      <c r="A683" s="39"/>
      <c r="B683" s="40"/>
      <c r="C683" s="205" t="s">
        <v>956</v>
      </c>
      <c r="D683" s="205" t="s">
        <v>149</v>
      </c>
      <c r="E683" s="206" t="s">
        <v>957</v>
      </c>
      <c r="F683" s="207" t="s">
        <v>958</v>
      </c>
      <c r="G683" s="208" t="s">
        <v>190</v>
      </c>
      <c r="H683" s="209">
        <v>5.043</v>
      </c>
      <c r="I683" s="210"/>
      <c r="J683" s="211">
        <f>ROUND(I683*H683,2)</f>
        <v>0</v>
      </c>
      <c r="K683" s="207" t="s">
        <v>153</v>
      </c>
      <c r="L683" s="45"/>
      <c r="M683" s="212" t="s">
        <v>19</v>
      </c>
      <c r="N683" s="213" t="s">
        <v>42</v>
      </c>
      <c r="O683" s="85"/>
      <c r="P683" s="214">
        <f>O683*H683</f>
        <v>0</v>
      </c>
      <c r="Q683" s="214">
        <v>0.0055</v>
      </c>
      <c r="R683" s="214">
        <f>Q683*H683</f>
        <v>0.0277365</v>
      </c>
      <c r="S683" s="214">
        <v>0</v>
      </c>
      <c r="T683" s="215">
        <f>S683*H683</f>
        <v>0</v>
      </c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R683" s="216" t="s">
        <v>154</v>
      </c>
      <c r="AT683" s="216" t="s">
        <v>149</v>
      </c>
      <c r="AU683" s="216" t="s">
        <v>81</v>
      </c>
      <c r="AY683" s="18" t="s">
        <v>147</v>
      </c>
      <c r="BE683" s="217">
        <f>IF(N683="základní",J683,0)</f>
        <v>0</v>
      </c>
      <c r="BF683" s="217">
        <f>IF(N683="snížená",J683,0)</f>
        <v>0</v>
      </c>
      <c r="BG683" s="217">
        <f>IF(N683="zákl. přenesená",J683,0)</f>
        <v>0</v>
      </c>
      <c r="BH683" s="217">
        <f>IF(N683="sníž. přenesená",J683,0)</f>
        <v>0</v>
      </c>
      <c r="BI683" s="217">
        <f>IF(N683="nulová",J683,0)</f>
        <v>0</v>
      </c>
      <c r="BJ683" s="18" t="s">
        <v>79</v>
      </c>
      <c r="BK683" s="217">
        <f>ROUND(I683*H683,2)</f>
        <v>0</v>
      </c>
      <c r="BL683" s="18" t="s">
        <v>154</v>
      </c>
      <c r="BM683" s="216" t="s">
        <v>959</v>
      </c>
    </row>
    <row r="684" spans="1:47" s="2" customFormat="1" ht="12">
      <c r="A684" s="39"/>
      <c r="B684" s="40"/>
      <c r="C684" s="41"/>
      <c r="D684" s="218" t="s">
        <v>155</v>
      </c>
      <c r="E684" s="41"/>
      <c r="F684" s="219" t="s">
        <v>960</v>
      </c>
      <c r="G684" s="41"/>
      <c r="H684" s="41"/>
      <c r="I684" s="220"/>
      <c r="J684" s="41"/>
      <c r="K684" s="41"/>
      <c r="L684" s="45"/>
      <c r="M684" s="221"/>
      <c r="N684" s="222"/>
      <c r="O684" s="85"/>
      <c r="P684" s="85"/>
      <c r="Q684" s="85"/>
      <c r="R684" s="85"/>
      <c r="S684" s="85"/>
      <c r="T684" s="86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T684" s="18" t="s">
        <v>155</v>
      </c>
      <c r="AU684" s="18" t="s">
        <v>81</v>
      </c>
    </row>
    <row r="685" spans="1:65" s="2" customFormat="1" ht="16.5" customHeight="1">
      <c r="A685" s="39"/>
      <c r="B685" s="40"/>
      <c r="C685" s="205" t="s">
        <v>577</v>
      </c>
      <c r="D685" s="205" t="s">
        <v>149</v>
      </c>
      <c r="E685" s="206" t="s">
        <v>961</v>
      </c>
      <c r="F685" s="207" t="s">
        <v>962</v>
      </c>
      <c r="G685" s="208" t="s">
        <v>190</v>
      </c>
      <c r="H685" s="209">
        <v>5.043</v>
      </c>
      <c r="I685" s="210"/>
      <c r="J685" s="211">
        <f>ROUND(I685*H685,2)</f>
        <v>0</v>
      </c>
      <c r="K685" s="207" t="s">
        <v>153</v>
      </c>
      <c r="L685" s="45"/>
      <c r="M685" s="212" t="s">
        <v>19</v>
      </c>
      <c r="N685" s="213" t="s">
        <v>42</v>
      </c>
      <c r="O685" s="85"/>
      <c r="P685" s="214">
        <f>O685*H685</f>
        <v>0</v>
      </c>
      <c r="Q685" s="214">
        <v>0</v>
      </c>
      <c r="R685" s="214">
        <f>Q685*H685</f>
        <v>0</v>
      </c>
      <c r="S685" s="214">
        <v>0</v>
      </c>
      <c r="T685" s="215">
        <f>S685*H685</f>
        <v>0</v>
      </c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R685" s="216" t="s">
        <v>154</v>
      </c>
      <c r="AT685" s="216" t="s">
        <v>149</v>
      </c>
      <c r="AU685" s="216" t="s">
        <v>81</v>
      </c>
      <c r="AY685" s="18" t="s">
        <v>147</v>
      </c>
      <c r="BE685" s="217">
        <f>IF(N685="základní",J685,0)</f>
        <v>0</v>
      </c>
      <c r="BF685" s="217">
        <f>IF(N685="snížená",J685,0)</f>
        <v>0</v>
      </c>
      <c r="BG685" s="217">
        <f>IF(N685="zákl. přenesená",J685,0)</f>
        <v>0</v>
      </c>
      <c r="BH685" s="217">
        <f>IF(N685="sníž. přenesená",J685,0)</f>
        <v>0</v>
      </c>
      <c r="BI685" s="217">
        <f>IF(N685="nulová",J685,0)</f>
        <v>0</v>
      </c>
      <c r="BJ685" s="18" t="s">
        <v>79</v>
      </c>
      <c r="BK685" s="217">
        <f>ROUND(I685*H685,2)</f>
        <v>0</v>
      </c>
      <c r="BL685" s="18" t="s">
        <v>154</v>
      </c>
      <c r="BM685" s="216" t="s">
        <v>963</v>
      </c>
    </row>
    <row r="686" spans="1:47" s="2" customFormat="1" ht="12">
      <c r="A686" s="39"/>
      <c r="B686" s="40"/>
      <c r="C686" s="41"/>
      <c r="D686" s="218" t="s">
        <v>155</v>
      </c>
      <c r="E686" s="41"/>
      <c r="F686" s="219" t="s">
        <v>964</v>
      </c>
      <c r="G686" s="41"/>
      <c r="H686" s="41"/>
      <c r="I686" s="220"/>
      <c r="J686" s="41"/>
      <c r="K686" s="41"/>
      <c r="L686" s="45"/>
      <c r="M686" s="221"/>
      <c r="N686" s="222"/>
      <c r="O686" s="85"/>
      <c r="P686" s="85"/>
      <c r="Q686" s="85"/>
      <c r="R686" s="85"/>
      <c r="S686" s="85"/>
      <c r="T686" s="86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T686" s="18" t="s">
        <v>155</v>
      </c>
      <c r="AU686" s="18" t="s">
        <v>81</v>
      </c>
    </row>
    <row r="687" spans="1:65" s="2" customFormat="1" ht="24.15" customHeight="1">
      <c r="A687" s="39"/>
      <c r="B687" s="40"/>
      <c r="C687" s="205" t="s">
        <v>965</v>
      </c>
      <c r="D687" s="205" t="s">
        <v>149</v>
      </c>
      <c r="E687" s="206" t="s">
        <v>966</v>
      </c>
      <c r="F687" s="207" t="s">
        <v>967</v>
      </c>
      <c r="G687" s="208" t="s">
        <v>190</v>
      </c>
      <c r="H687" s="209">
        <v>197.154</v>
      </c>
      <c r="I687" s="210"/>
      <c r="J687" s="211">
        <f>ROUND(I687*H687,2)</f>
        <v>0</v>
      </c>
      <c r="K687" s="207" t="s">
        <v>153</v>
      </c>
      <c r="L687" s="45"/>
      <c r="M687" s="212" t="s">
        <v>19</v>
      </c>
      <c r="N687" s="213" t="s">
        <v>42</v>
      </c>
      <c r="O687" s="85"/>
      <c r="P687" s="214">
        <f>O687*H687</f>
        <v>0</v>
      </c>
      <c r="Q687" s="214">
        <v>0</v>
      </c>
      <c r="R687" s="214">
        <f>Q687*H687</f>
        <v>0</v>
      </c>
      <c r="S687" s="214">
        <v>0</v>
      </c>
      <c r="T687" s="215">
        <f>S687*H687</f>
        <v>0</v>
      </c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R687" s="216" t="s">
        <v>154</v>
      </c>
      <c r="AT687" s="216" t="s">
        <v>149</v>
      </c>
      <c r="AU687" s="216" t="s">
        <v>81</v>
      </c>
      <c r="AY687" s="18" t="s">
        <v>147</v>
      </c>
      <c r="BE687" s="217">
        <f>IF(N687="základní",J687,0)</f>
        <v>0</v>
      </c>
      <c r="BF687" s="217">
        <f>IF(N687="snížená",J687,0)</f>
        <v>0</v>
      </c>
      <c r="BG687" s="217">
        <f>IF(N687="zákl. přenesená",J687,0)</f>
        <v>0</v>
      </c>
      <c r="BH687" s="217">
        <f>IF(N687="sníž. přenesená",J687,0)</f>
        <v>0</v>
      </c>
      <c r="BI687" s="217">
        <f>IF(N687="nulová",J687,0)</f>
        <v>0</v>
      </c>
      <c r="BJ687" s="18" t="s">
        <v>79</v>
      </c>
      <c r="BK687" s="217">
        <f>ROUND(I687*H687,2)</f>
        <v>0</v>
      </c>
      <c r="BL687" s="18" t="s">
        <v>154</v>
      </c>
      <c r="BM687" s="216" t="s">
        <v>968</v>
      </c>
    </row>
    <row r="688" spans="1:47" s="2" customFormat="1" ht="12">
      <c r="A688" s="39"/>
      <c r="B688" s="40"/>
      <c r="C688" s="41"/>
      <c r="D688" s="218" t="s">
        <v>155</v>
      </c>
      <c r="E688" s="41"/>
      <c r="F688" s="219" t="s">
        <v>969</v>
      </c>
      <c r="G688" s="41"/>
      <c r="H688" s="41"/>
      <c r="I688" s="220"/>
      <c r="J688" s="41"/>
      <c r="K688" s="41"/>
      <c r="L688" s="45"/>
      <c r="M688" s="221"/>
      <c r="N688" s="222"/>
      <c r="O688" s="85"/>
      <c r="P688" s="85"/>
      <c r="Q688" s="85"/>
      <c r="R688" s="85"/>
      <c r="S688" s="85"/>
      <c r="T688" s="86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T688" s="18" t="s">
        <v>155</v>
      </c>
      <c r="AU688" s="18" t="s">
        <v>81</v>
      </c>
    </row>
    <row r="689" spans="1:65" s="2" customFormat="1" ht="21.75" customHeight="1">
      <c r="A689" s="39"/>
      <c r="B689" s="40"/>
      <c r="C689" s="205" t="s">
        <v>582</v>
      </c>
      <c r="D689" s="205" t="s">
        <v>149</v>
      </c>
      <c r="E689" s="206" t="s">
        <v>970</v>
      </c>
      <c r="F689" s="207" t="s">
        <v>971</v>
      </c>
      <c r="G689" s="208" t="s">
        <v>190</v>
      </c>
      <c r="H689" s="209">
        <v>197.121</v>
      </c>
      <c r="I689" s="210"/>
      <c r="J689" s="211">
        <f>ROUND(I689*H689,2)</f>
        <v>0</v>
      </c>
      <c r="K689" s="207" t="s">
        <v>153</v>
      </c>
      <c r="L689" s="45"/>
      <c r="M689" s="212" t="s">
        <v>19</v>
      </c>
      <c r="N689" s="213" t="s">
        <v>42</v>
      </c>
      <c r="O689" s="85"/>
      <c r="P689" s="214">
        <f>O689*H689</f>
        <v>0</v>
      </c>
      <c r="Q689" s="214">
        <v>0</v>
      </c>
      <c r="R689" s="214">
        <f>Q689*H689</f>
        <v>0</v>
      </c>
      <c r="S689" s="214">
        <v>0</v>
      </c>
      <c r="T689" s="215">
        <f>S689*H689</f>
        <v>0</v>
      </c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R689" s="216" t="s">
        <v>154</v>
      </c>
      <c r="AT689" s="216" t="s">
        <v>149</v>
      </c>
      <c r="AU689" s="216" t="s">
        <v>81</v>
      </c>
      <c r="AY689" s="18" t="s">
        <v>147</v>
      </c>
      <c r="BE689" s="217">
        <f>IF(N689="základní",J689,0)</f>
        <v>0</v>
      </c>
      <c r="BF689" s="217">
        <f>IF(N689="snížená",J689,0)</f>
        <v>0</v>
      </c>
      <c r="BG689" s="217">
        <f>IF(N689="zákl. přenesená",J689,0)</f>
        <v>0</v>
      </c>
      <c r="BH689" s="217">
        <f>IF(N689="sníž. přenesená",J689,0)</f>
        <v>0</v>
      </c>
      <c r="BI689" s="217">
        <f>IF(N689="nulová",J689,0)</f>
        <v>0</v>
      </c>
      <c r="BJ689" s="18" t="s">
        <v>79</v>
      </c>
      <c r="BK689" s="217">
        <f>ROUND(I689*H689,2)</f>
        <v>0</v>
      </c>
      <c r="BL689" s="18" t="s">
        <v>154</v>
      </c>
      <c r="BM689" s="216" t="s">
        <v>972</v>
      </c>
    </row>
    <row r="690" spans="1:47" s="2" customFormat="1" ht="12">
      <c r="A690" s="39"/>
      <c r="B690" s="40"/>
      <c r="C690" s="41"/>
      <c r="D690" s="218" t="s">
        <v>155</v>
      </c>
      <c r="E690" s="41"/>
      <c r="F690" s="219" t="s">
        <v>973</v>
      </c>
      <c r="G690" s="41"/>
      <c r="H690" s="41"/>
      <c r="I690" s="220"/>
      <c r="J690" s="41"/>
      <c r="K690" s="41"/>
      <c r="L690" s="45"/>
      <c r="M690" s="221"/>
      <c r="N690" s="222"/>
      <c r="O690" s="85"/>
      <c r="P690" s="85"/>
      <c r="Q690" s="85"/>
      <c r="R690" s="85"/>
      <c r="S690" s="85"/>
      <c r="T690" s="86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T690" s="18" t="s">
        <v>155</v>
      </c>
      <c r="AU690" s="18" t="s">
        <v>81</v>
      </c>
    </row>
    <row r="691" spans="1:65" s="2" customFormat="1" ht="24.15" customHeight="1">
      <c r="A691" s="39"/>
      <c r="B691" s="40"/>
      <c r="C691" s="205" t="s">
        <v>974</v>
      </c>
      <c r="D691" s="205" t="s">
        <v>149</v>
      </c>
      <c r="E691" s="206" t="s">
        <v>975</v>
      </c>
      <c r="F691" s="207" t="s">
        <v>976</v>
      </c>
      <c r="G691" s="208" t="s">
        <v>190</v>
      </c>
      <c r="H691" s="209">
        <v>1774.089</v>
      </c>
      <c r="I691" s="210"/>
      <c r="J691" s="211">
        <f>ROUND(I691*H691,2)</f>
        <v>0</v>
      </c>
      <c r="K691" s="207" t="s">
        <v>153</v>
      </c>
      <c r="L691" s="45"/>
      <c r="M691" s="212" t="s">
        <v>19</v>
      </c>
      <c r="N691" s="213" t="s">
        <v>42</v>
      </c>
      <c r="O691" s="85"/>
      <c r="P691" s="214">
        <f>O691*H691</f>
        <v>0</v>
      </c>
      <c r="Q691" s="214">
        <v>0</v>
      </c>
      <c r="R691" s="214">
        <f>Q691*H691</f>
        <v>0</v>
      </c>
      <c r="S691" s="214">
        <v>0</v>
      </c>
      <c r="T691" s="215">
        <f>S691*H691</f>
        <v>0</v>
      </c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R691" s="216" t="s">
        <v>154</v>
      </c>
      <c r="AT691" s="216" t="s">
        <v>149</v>
      </c>
      <c r="AU691" s="216" t="s">
        <v>81</v>
      </c>
      <c r="AY691" s="18" t="s">
        <v>147</v>
      </c>
      <c r="BE691" s="217">
        <f>IF(N691="základní",J691,0)</f>
        <v>0</v>
      </c>
      <c r="BF691" s="217">
        <f>IF(N691="snížená",J691,0)</f>
        <v>0</v>
      </c>
      <c r="BG691" s="217">
        <f>IF(N691="zákl. přenesená",J691,0)</f>
        <v>0</v>
      </c>
      <c r="BH691" s="217">
        <f>IF(N691="sníž. přenesená",J691,0)</f>
        <v>0</v>
      </c>
      <c r="BI691" s="217">
        <f>IF(N691="nulová",J691,0)</f>
        <v>0</v>
      </c>
      <c r="BJ691" s="18" t="s">
        <v>79</v>
      </c>
      <c r="BK691" s="217">
        <f>ROUND(I691*H691,2)</f>
        <v>0</v>
      </c>
      <c r="BL691" s="18" t="s">
        <v>154</v>
      </c>
      <c r="BM691" s="216" t="s">
        <v>977</v>
      </c>
    </row>
    <row r="692" spans="1:47" s="2" customFormat="1" ht="12">
      <c r="A692" s="39"/>
      <c r="B692" s="40"/>
      <c r="C692" s="41"/>
      <c r="D692" s="218" t="s">
        <v>155</v>
      </c>
      <c r="E692" s="41"/>
      <c r="F692" s="219" t="s">
        <v>978</v>
      </c>
      <c r="G692" s="41"/>
      <c r="H692" s="41"/>
      <c r="I692" s="220"/>
      <c r="J692" s="41"/>
      <c r="K692" s="41"/>
      <c r="L692" s="45"/>
      <c r="M692" s="221"/>
      <c r="N692" s="222"/>
      <c r="O692" s="85"/>
      <c r="P692" s="85"/>
      <c r="Q692" s="85"/>
      <c r="R692" s="85"/>
      <c r="S692" s="85"/>
      <c r="T692" s="86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T692" s="18" t="s">
        <v>155</v>
      </c>
      <c r="AU692" s="18" t="s">
        <v>81</v>
      </c>
    </row>
    <row r="693" spans="1:51" s="13" customFormat="1" ht="12">
      <c r="A693" s="13"/>
      <c r="B693" s="223"/>
      <c r="C693" s="224"/>
      <c r="D693" s="225" t="s">
        <v>157</v>
      </c>
      <c r="E693" s="226" t="s">
        <v>19</v>
      </c>
      <c r="F693" s="227" t="s">
        <v>979</v>
      </c>
      <c r="G693" s="224"/>
      <c r="H693" s="228">
        <v>1774.089</v>
      </c>
      <c r="I693" s="229"/>
      <c r="J693" s="224"/>
      <c r="K693" s="224"/>
      <c r="L693" s="230"/>
      <c r="M693" s="231"/>
      <c r="N693" s="232"/>
      <c r="O693" s="232"/>
      <c r="P693" s="232"/>
      <c r="Q693" s="232"/>
      <c r="R693" s="232"/>
      <c r="S693" s="232"/>
      <c r="T693" s="23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34" t="s">
        <v>157</v>
      </c>
      <c r="AU693" s="234" t="s">
        <v>81</v>
      </c>
      <c r="AV693" s="13" t="s">
        <v>81</v>
      </c>
      <c r="AW693" s="13" t="s">
        <v>33</v>
      </c>
      <c r="AX693" s="13" t="s">
        <v>71</v>
      </c>
      <c r="AY693" s="234" t="s">
        <v>147</v>
      </c>
    </row>
    <row r="694" spans="1:51" s="14" customFormat="1" ht="12">
      <c r="A694" s="14"/>
      <c r="B694" s="235"/>
      <c r="C694" s="236"/>
      <c r="D694" s="225" t="s">
        <v>157</v>
      </c>
      <c r="E694" s="237" t="s">
        <v>19</v>
      </c>
      <c r="F694" s="238" t="s">
        <v>159</v>
      </c>
      <c r="G694" s="236"/>
      <c r="H694" s="239">
        <v>1774.089</v>
      </c>
      <c r="I694" s="240"/>
      <c r="J694" s="236"/>
      <c r="K694" s="236"/>
      <c r="L694" s="241"/>
      <c r="M694" s="242"/>
      <c r="N694" s="243"/>
      <c r="O694" s="243"/>
      <c r="P694" s="243"/>
      <c r="Q694" s="243"/>
      <c r="R694" s="243"/>
      <c r="S694" s="243"/>
      <c r="T694" s="24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45" t="s">
        <v>157</v>
      </c>
      <c r="AU694" s="245" t="s">
        <v>81</v>
      </c>
      <c r="AV694" s="14" t="s">
        <v>154</v>
      </c>
      <c r="AW694" s="14" t="s">
        <v>33</v>
      </c>
      <c r="AX694" s="14" t="s">
        <v>79</v>
      </c>
      <c r="AY694" s="245" t="s">
        <v>147</v>
      </c>
    </row>
    <row r="695" spans="1:65" s="2" customFormat="1" ht="24.15" customHeight="1">
      <c r="A695" s="39"/>
      <c r="B695" s="40"/>
      <c r="C695" s="205" t="s">
        <v>587</v>
      </c>
      <c r="D695" s="205" t="s">
        <v>149</v>
      </c>
      <c r="E695" s="206" t="s">
        <v>980</v>
      </c>
      <c r="F695" s="207" t="s">
        <v>981</v>
      </c>
      <c r="G695" s="208" t="s">
        <v>190</v>
      </c>
      <c r="H695" s="209">
        <v>27.623</v>
      </c>
      <c r="I695" s="210"/>
      <c r="J695" s="211">
        <f>ROUND(I695*H695,2)</f>
        <v>0</v>
      </c>
      <c r="K695" s="207" t="s">
        <v>153</v>
      </c>
      <c r="L695" s="45"/>
      <c r="M695" s="212" t="s">
        <v>19</v>
      </c>
      <c r="N695" s="213" t="s">
        <v>42</v>
      </c>
      <c r="O695" s="85"/>
      <c r="P695" s="214">
        <f>O695*H695</f>
        <v>0</v>
      </c>
      <c r="Q695" s="214">
        <v>0</v>
      </c>
      <c r="R695" s="214">
        <f>Q695*H695</f>
        <v>0</v>
      </c>
      <c r="S695" s="214">
        <v>0</v>
      </c>
      <c r="T695" s="215">
        <f>S695*H695</f>
        <v>0</v>
      </c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R695" s="216" t="s">
        <v>154</v>
      </c>
      <c r="AT695" s="216" t="s">
        <v>149</v>
      </c>
      <c r="AU695" s="216" t="s">
        <v>81</v>
      </c>
      <c r="AY695" s="18" t="s">
        <v>147</v>
      </c>
      <c r="BE695" s="217">
        <f>IF(N695="základní",J695,0)</f>
        <v>0</v>
      </c>
      <c r="BF695" s="217">
        <f>IF(N695="snížená",J695,0)</f>
        <v>0</v>
      </c>
      <c r="BG695" s="217">
        <f>IF(N695="zákl. přenesená",J695,0)</f>
        <v>0</v>
      </c>
      <c r="BH695" s="217">
        <f>IF(N695="sníž. přenesená",J695,0)</f>
        <v>0</v>
      </c>
      <c r="BI695" s="217">
        <f>IF(N695="nulová",J695,0)</f>
        <v>0</v>
      </c>
      <c r="BJ695" s="18" t="s">
        <v>79</v>
      </c>
      <c r="BK695" s="217">
        <f>ROUND(I695*H695,2)</f>
        <v>0</v>
      </c>
      <c r="BL695" s="18" t="s">
        <v>154</v>
      </c>
      <c r="BM695" s="216" t="s">
        <v>982</v>
      </c>
    </row>
    <row r="696" spans="1:47" s="2" customFormat="1" ht="12">
      <c r="A696" s="39"/>
      <c r="B696" s="40"/>
      <c r="C696" s="41"/>
      <c r="D696" s="218" t="s">
        <v>155</v>
      </c>
      <c r="E696" s="41"/>
      <c r="F696" s="219" t="s">
        <v>983</v>
      </c>
      <c r="G696" s="41"/>
      <c r="H696" s="41"/>
      <c r="I696" s="220"/>
      <c r="J696" s="41"/>
      <c r="K696" s="41"/>
      <c r="L696" s="45"/>
      <c r="M696" s="221"/>
      <c r="N696" s="222"/>
      <c r="O696" s="85"/>
      <c r="P696" s="85"/>
      <c r="Q696" s="85"/>
      <c r="R696" s="85"/>
      <c r="S696" s="85"/>
      <c r="T696" s="86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T696" s="18" t="s">
        <v>155</v>
      </c>
      <c r="AU696" s="18" t="s">
        <v>81</v>
      </c>
    </row>
    <row r="697" spans="1:65" s="2" customFormat="1" ht="24.15" customHeight="1">
      <c r="A697" s="39"/>
      <c r="B697" s="40"/>
      <c r="C697" s="205" t="s">
        <v>984</v>
      </c>
      <c r="D697" s="205" t="s">
        <v>149</v>
      </c>
      <c r="E697" s="206" t="s">
        <v>985</v>
      </c>
      <c r="F697" s="207" t="s">
        <v>986</v>
      </c>
      <c r="G697" s="208" t="s">
        <v>190</v>
      </c>
      <c r="H697" s="209">
        <v>5.043</v>
      </c>
      <c r="I697" s="210"/>
      <c r="J697" s="211">
        <f>ROUND(I697*H697,2)</f>
        <v>0</v>
      </c>
      <c r="K697" s="207" t="s">
        <v>153</v>
      </c>
      <c r="L697" s="45"/>
      <c r="M697" s="212" t="s">
        <v>19</v>
      </c>
      <c r="N697" s="213" t="s">
        <v>42</v>
      </c>
      <c r="O697" s="85"/>
      <c r="P697" s="214">
        <f>O697*H697</f>
        <v>0</v>
      </c>
      <c r="Q697" s="214">
        <v>0</v>
      </c>
      <c r="R697" s="214">
        <f>Q697*H697</f>
        <v>0</v>
      </c>
      <c r="S697" s="214">
        <v>0</v>
      </c>
      <c r="T697" s="215">
        <f>S697*H697</f>
        <v>0</v>
      </c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R697" s="216" t="s">
        <v>154</v>
      </c>
      <c r="AT697" s="216" t="s">
        <v>149</v>
      </c>
      <c r="AU697" s="216" t="s">
        <v>81</v>
      </c>
      <c r="AY697" s="18" t="s">
        <v>147</v>
      </c>
      <c r="BE697" s="217">
        <f>IF(N697="základní",J697,0)</f>
        <v>0</v>
      </c>
      <c r="BF697" s="217">
        <f>IF(N697="snížená",J697,0)</f>
        <v>0</v>
      </c>
      <c r="BG697" s="217">
        <f>IF(N697="zákl. přenesená",J697,0)</f>
        <v>0</v>
      </c>
      <c r="BH697" s="217">
        <f>IF(N697="sníž. přenesená",J697,0)</f>
        <v>0</v>
      </c>
      <c r="BI697" s="217">
        <f>IF(N697="nulová",J697,0)</f>
        <v>0</v>
      </c>
      <c r="BJ697" s="18" t="s">
        <v>79</v>
      </c>
      <c r="BK697" s="217">
        <f>ROUND(I697*H697,2)</f>
        <v>0</v>
      </c>
      <c r="BL697" s="18" t="s">
        <v>154</v>
      </c>
      <c r="BM697" s="216" t="s">
        <v>987</v>
      </c>
    </row>
    <row r="698" spans="1:47" s="2" customFormat="1" ht="12">
      <c r="A698" s="39"/>
      <c r="B698" s="40"/>
      <c r="C698" s="41"/>
      <c r="D698" s="218" t="s">
        <v>155</v>
      </c>
      <c r="E698" s="41"/>
      <c r="F698" s="219" t="s">
        <v>988</v>
      </c>
      <c r="G698" s="41"/>
      <c r="H698" s="41"/>
      <c r="I698" s="220"/>
      <c r="J698" s="41"/>
      <c r="K698" s="41"/>
      <c r="L698" s="45"/>
      <c r="M698" s="221"/>
      <c r="N698" s="222"/>
      <c r="O698" s="85"/>
      <c r="P698" s="85"/>
      <c r="Q698" s="85"/>
      <c r="R698" s="85"/>
      <c r="S698" s="85"/>
      <c r="T698" s="86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T698" s="18" t="s">
        <v>155</v>
      </c>
      <c r="AU698" s="18" t="s">
        <v>81</v>
      </c>
    </row>
    <row r="699" spans="1:51" s="13" customFormat="1" ht="12">
      <c r="A699" s="13"/>
      <c r="B699" s="223"/>
      <c r="C699" s="224"/>
      <c r="D699" s="225" t="s">
        <v>157</v>
      </c>
      <c r="E699" s="226" t="s">
        <v>19</v>
      </c>
      <c r="F699" s="227" t="s">
        <v>989</v>
      </c>
      <c r="G699" s="224"/>
      <c r="H699" s="228">
        <v>5.043</v>
      </c>
      <c r="I699" s="229"/>
      <c r="J699" s="224"/>
      <c r="K699" s="224"/>
      <c r="L699" s="230"/>
      <c r="M699" s="231"/>
      <c r="N699" s="232"/>
      <c r="O699" s="232"/>
      <c r="P699" s="232"/>
      <c r="Q699" s="232"/>
      <c r="R699" s="232"/>
      <c r="S699" s="232"/>
      <c r="T699" s="23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34" t="s">
        <v>157</v>
      </c>
      <c r="AU699" s="234" t="s">
        <v>81</v>
      </c>
      <c r="AV699" s="13" t="s">
        <v>81</v>
      </c>
      <c r="AW699" s="13" t="s">
        <v>33</v>
      </c>
      <c r="AX699" s="13" t="s">
        <v>71</v>
      </c>
      <c r="AY699" s="234" t="s">
        <v>147</v>
      </c>
    </row>
    <row r="700" spans="1:51" s="14" customFormat="1" ht="12">
      <c r="A700" s="14"/>
      <c r="B700" s="235"/>
      <c r="C700" s="236"/>
      <c r="D700" s="225" t="s">
        <v>157</v>
      </c>
      <c r="E700" s="237" t="s">
        <v>19</v>
      </c>
      <c r="F700" s="238" t="s">
        <v>159</v>
      </c>
      <c r="G700" s="236"/>
      <c r="H700" s="239">
        <v>5.043</v>
      </c>
      <c r="I700" s="240"/>
      <c r="J700" s="236"/>
      <c r="K700" s="236"/>
      <c r="L700" s="241"/>
      <c r="M700" s="242"/>
      <c r="N700" s="243"/>
      <c r="O700" s="243"/>
      <c r="P700" s="243"/>
      <c r="Q700" s="243"/>
      <c r="R700" s="243"/>
      <c r="S700" s="243"/>
      <c r="T700" s="24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45" t="s">
        <v>157</v>
      </c>
      <c r="AU700" s="245" t="s">
        <v>81</v>
      </c>
      <c r="AV700" s="14" t="s">
        <v>154</v>
      </c>
      <c r="AW700" s="14" t="s">
        <v>33</v>
      </c>
      <c r="AX700" s="14" t="s">
        <v>79</v>
      </c>
      <c r="AY700" s="245" t="s">
        <v>147</v>
      </c>
    </row>
    <row r="701" spans="1:65" s="2" customFormat="1" ht="24.15" customHeight="1">
      <c r="A701" s="39"/>
      <c r="B701" s="40"/>
      <c r="C701" s="205" t="s">
        <v>591</v>
      </c>
      <c r="D701" s="205" t="s">
        <v>149</v>
      </c>
      <c r="E701" s="206" t="s">
        <v>990</v>
      </c>
      <c r="F701" s="207" t="s">
        <v>991</v>
      </c>
      <c r="G701" s="208" t="s">
        <v>190</v>
      </c>
      <c r="H701" s="209">
        <v>164.455</v>
      </c>
      <c r="I701" s="210"/>
      <c r="J701" s="211">
        <f>ROUND(I701*H701,2)</f>
        <v>0</v>
      </c>
      <c r="K701" s="207" t="s">
        <v>153</v>
      </c>
      <c r="L701" s="45"/>
      <c r="M701" s="212" t="s">
        <v>19</v>
      </c>
      <c r="N701" s="213" t="s">
        <v>42</v>
      </c>
      <c r="O701" s="85"/>
      <c r="P701" s="214">
        <f>O701*H701</f>
        <v>0</v>
      </c>
      <c r="Q701" s="214">
        <v>0</v>
      </c>
      <c r="R701" s="214">
        <f>Q701*H701</f>
        <v>0</v>
      </c>
      <c r="S701" s="214">
        <v>0</v>
      </c>
      <c r="T701" s="215">
        <f>S701*H701</f>
        <v>0</v>
      </c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R701" s="216" t="s">
        <v>154</v>
      </c>
      <c r="AT701" s="216" t="s">
        <v>149</v>
      </c>
      <c r="AU701" s="216" t="s">
        <v>81</v>
      </c>
      <c r="AY701" s="18" t="s">
        <v>147</v>
      </c>
      <c r="BE701" s="217">
        <f>IF(N701="základní",J701,0)</f>
        <v>0</v>
      </c>
      <c r="BF701" s="217">
        <f>IF(N701="snížená",J701,0)</f>
        <v>0</v>
      </c>
      <c r="BG701" s="217">
        <f>IF(N701="zákl. přenesená",J701,0)</f>
        <v>0</v>
      </c>
      <c r="BH701" s="217">
        <f>IF(N701="sníž. přenesená",J701,0)</f>
        <v>0</v>
      </c>
      <c r="BI701" s="217">
        <f>IF(N701="nulová",J701,0)</f>
        <v>0</v>
      </c>
      <c r="BJ701" s="18" t="s">
        <v>79</v>
      </c>
      <c r="BK701" s="217">
        <f>ROUND(I701*H701,2)</f>
        <v>0</v>
      </c>
      <c r="BL701" s="18" t="s">
        <v>154</v>
      </c>
      <c r="BM701" s="216" t="s">
        <v>992</v>
      </c>
    </row>
    <row r="702" spans="1:47" s="2" customFormat="1" ht="12">
      <c r="A702" s="39"/>
      <c r="B702" s="40"/>
      <c r="C702" s="41"/>
      <c r="D702" s="218" t="s">
        <v>155</v>
      </c>
      <c r="E702" s="41"/>
      <c r="F702" s="219" t="s">
        <v>993</v>
      </c>
      <c r="G702" s="41"/>
      <c r="H702" s="41"/>
      <c r="I702" s="220"/>
      <c r="J702" s="41"/>
      <c r="K702" s="41"/>
      <c r="L702" s="45"/>
      <c r="M702" s="221"/>
      <c r="N702" s="222"/>
      <c r="O702" s="85"/>
      <c r="P702" s="85"/>
      <c r="Q702" s="85"/>
      <c r="R702" s="85"/>
      <c r="S702" s="85"/>
      <c r="T702" s="86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T702" s="18" t="s">
        <v>155</v>
      </c>
      <c r="AU702" s="18" t="s">
        <v>81</v>
      </c>
    </row>
    <row r="703" spans="1:63" s="12" customFormat="1" ht="22.8" customHeight="1">
      <c r="A703" s="12"/>
      <c r="B703" s="189"/>
      <c r="C703" s="190"/>
      <c r="D703" s="191" t="s">
        <v>70</v>
      </c>
      <c r="E703" s="203" t="s">
        <v>994</v>
      </c>
      <c r="F703" s="203" t="s">
        <v>995</v>
      </c>
      <c r="G703" s="190"/>
      <c r="H703" s="190"/>
      <c r="I703" s="193"/>
      <c r="J703" s="204">
        <f>BK703</f>
        <v>0</v>
      </c>
      <c r="K703" s="190"/>
      <c r="L703" s="195"/>
      <c r="M703" s="196"/>
      <c r="N703" s="197"/>
      <c r="O703" s="197"/>
      <c r="P703" s="198">
        <f>SUM(P704:P705)</f>
        <v>0</v>
      </c>
      <c r="Q703" s="197"/>
      <c r="R703" s="198">
        <f>SUM(R704:R705)</f>
        <v>0</v>
      </c>
      <c r="S703" s="197"/>
      <c r="T703" s="199">
        <f>SUM(T704:T705)</f>
        <v>0</v>
      </c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R703" s="200" t="s">
        <v>79</v>
      </c>
      <c r="AT703" s="201" t="s">
        <v>70</v>
      </c>
      <c r="AU703" s="201" t="s">
        <v>79</v>
      </c>
      <c r="AY703" s="200" t="s">
        <v>147</v>
      </c>
      <c r="BK703" s="202">
        <f>SUM(BK704:BK705)</f>
        <v>0</v>
      </c>
    </row>
    <row r="704" spans="1:65" s="2" customFormat="1" ht="24.15" customHeight="1">
      <c r="A704" s="39"/>
      <c r="B704" s="40"/>
      <c r="C704" s="205" t="s">
        <v>996</v>
      </c>
      <c r="D704" s="205" t="s">
        <v>149</v>
      </c>
      <c r="E704" s="206" t="s">
        <v>997</v>
      </c>
      <c r="F704" s="207" t="s">
        <v>998</v>
      </c>
      <c r="G704" s="208" t="s">
        <v>190</v>
      </c>
      <c r="H704" s="209">
        <v>382.954</v>
      </c>
      <c r="I704" s="210"/>
      <c r="J704" s="211">
        <f>ROUND(I704*H704,2)</f>
        <v>0</v>
      </c>
      <c r="K704" s="207" t="s">
        <v>153</v>
      </c>
      <c r="L704" s="45"/>
      <c r="M704" s="212" t="s">
        <v>19</v>
      </c>
      <c r="N704" s="213" t="s">
        <v>42</v>
      </c>
      <c r="O704" s="85"/>
      <c r="P704" s="214">
        <f>O704*H704</f>
        <v>0</v>
      </c>
      <c r="Q704" s="214">
        <v>0</v>
      </c>
      <c r="R704" s="214">
        <f>Q704*H704</f>
        <v>0</v>
      </c>
      <c r="S704" s="214">
        <v>0</v>
      </c>
      <c r="T704" s="215">
        <f>S704*H704</f>
        <v>0</v>
      </c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R704" s="216" t="s">
        <v>154</v>
      </c>
      <c r="AT704" s="216" t="s">
        <v>149</v>
      </c>
      <c r="AU704" s="216" t="s">
        <v>81</v>
      </c>
      <c r="AY704" s="18" t="s">
        <v>147</v>
      </c>
      <c r="BE704" s="217">
        <f>IF(N704="základní",J704,0)</f>
        <v>0</v>
      </c>
      <c r="BF704" s="217">
        <f>IF(N704="snížená",J704,0)</f>
        <v>0</v>
      </c>
      <c r="BG704" s="217">
        <f>IF(N704="zákl. přenesená",J704,0)</f>
        <v>0</v>
      </c>
      <c r="BH704" s="217">
        <f>IF(N704="sníž. přenesená",J704,0)</f>
        <v>0</v>
      </c>
      <c r="BI704" s="217">
        <f>IF(N704="nulová",J704,0)</f>
        <v>0</v>
      </c>
      <c r="BJ704" s="18" t="s">
        <v>79</v>
      </c>
      <c r="BK704" s="217">
        <f>ROUND(I704*H704,2)</f>
        <v>0</v>
      </c>
      <c r="BL704" s="18" t="s">
        <v>154</v>
      </c>
      <c r="BM704" s="216" t="s">
        <v>999</v>
      </c>
    </row>
    <row r="705" spans="1:47" s="2" customFormat="1" ht="12">
      <c r="A705" s="39"/>
      <c r="B705" s="40"/>
      <c r="C705" s="41"/>
      <c r="D705" s="218" t="s">
        <v>155</v>
      </c>
      <c r="E705" s="41"/>
      <c r="F705" s="219" t="s">
        <v>1000</v>
      </c>
      <c r="G705" s="41"/>
      <c r="H705" s="41"/>
      <c r="I705" s="220"/>
      <c r="J705" s="41"/>
      <c r="K705" s="41"/>
      <c r="L705" s="45"/>
      <c r="M705" s="221"/>
      <c r="N705" s="222"/>
      <c r="O705" s="85"/>
      <c r="P705" s="85"/>
      <c r="Q705" s="85"/>
      <c r="R705" s="85"/>
      <c r="S705" s="85"/>
      <c r="T705" s="86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T705" s="18" t="s">
        <v>155</v>
      </c>
      <c r="AU705" s="18" t="s">
        <v>81</v>
      </c>
    </row>
    <row r="706" spans="1:63" s="12" customFormat="1" ht="22.8" customHeight="1">
      <c r="A706" s="12"/>
      <c r="B706" s="189"/>
      <c r="C706" s="190"/>
      <c r="D706" s="191" t="s">
        <v>70</v>
      </c>
      <c r="E706" s="203" t="s">
        <v>1001</v>
      </c>
      <c r="F706" s="203" t="s">
        <v>1002</v>
      </c>
      <c r="G706" s="190"/>
      <c r="H706" s="190"/>
      <c r="I706" s="193"/>
      <c r="J706" s="204">
        <f>BK706</f>
        <v>0</v>
      </c>
      <c r="K706" s="190"/>
      <c r="L706" s="195"/>
      <c r="M706" s="196"/>
      <c r="N706" s="197"/>
      <c r="O706" s="197"/>
      <c r="P706" s="198">
        <f>SUM(P707:P713)</f>
        <v>0</v>
      </c>
      <c r="Q706" s="197"/>
      <c r="R706" s="198">
        <f>SUM(R707:R713)</f>
        <v>0</v>
      </c>
      <c r="S706" s="197"/>
      <c r="T706" s="199">
        <f>SUM(T707:T713)</f>
        <v>5.04255</v>
      </c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R706" s="200" t="s">
        <v>79</v>
      </c>
      <c r="AT706" s="201" t="s">
        <v>70</v>
      </c>
      <c r="AU706" s="201" t="s">
        <v>79</v>
      </c>
      <c r="AY706" s="200" t="s">
        <v>147</v>
      </c>
      <c r="BK706" s="202">
        <f>SUM(BK707:BK713)</f>
        <v>0</v>
      </c>
    </row>
    <row r="707" spans="1:65" s="2" customFormat="1" ht="16.5" customHeight="1">
      <c r="A707" s="39"/>
      <c r="B707" s="40"/>
      <c r="C707" s="205" t="s">
        <v>597</v>
      </c>
      <c r="D707" s="205" t="s">
        <v>149</v>
      </c>
      <c r="E707" s="206" t="s">
        <v>1003</v>
      </c>
      <c r="F707" s="207" t="s">
        <v>1004</v>
      </c>
      <c r="G707" s="208" t="s">
        <v>1005</v>
      </c>
      <c r="H707" s="209">
        <v>1</v>
      </c>
      <c r="I707" s="210"/>
      <c r="J707" s="211">
        <f>ROUND(I707*H707,2)</f>
        <v>0</v>
      </c>
      <c r="K707" s="207" t="s">
        <v>19</v>
      </c>
      <c r="L707" s="45"/>
      <c r="M707" s="212" t="s">
        <v>19</v>
      </c>
      <c r="N707" s="213" t="s">
        <v>42</v>
      </c>
      <c r="O707" s="85"/>
      <c r="P707" s="214">
        <f>O707*H707</f>
        <v>0</v>
      </c>
      <c r="Q707" s="214">
        <v>0</v>
      </c>
      <c r="R707" s="214">
        <f>Q707*H707</f>
        <v>0</v>
      </c>
      <c r="S707" s="214">
        <v>0</v>
      </c>
      <c r="T707" s="215">
        <f>S707*H707</f>
        <v>0</v>
      </c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R707" s="216" t="s">
        <v>154</v>
      </c>
      <c r="AT707" s="216" t="s">
        <v>149</v>
      </c>
      <c r="AU707" s="216" t="s">
        <v>81</v>
      </c>
      <c r="AY707" s="18" t="s">
        <v>147</v>
      </c>
      <c r="BE707" s="217">
        <f>IF(N707="základní",J707,0)</f>
        <v>0</v>
      </c>
      <c r="BF707" s="217">
        <f>IF(N707="snížená",J707,0)</f>
        <v>0</v>
      </c>
      <c r="BG707" s="217">
        <f>IF(N707="zákl. přenesená",J707,0)</f>
        <v>0</v>
      </c>
      <c r="BH707" s="217">
        <f>IF(N707="sníž. přenesená",J707,0)</f>
        <v>0</v>
      </c>
      <c r="BI707" s="217">
        <f>IF(N707="nulová",J707,0)</f>
        <v>0</v>
      </c>
      <c r="BJ707" s="18" t="s">
        <v>79</v>
      </c>
      <c r="BK707" s="217">
        <f>ROUND(I707*H707,2)</f>
        <v>0</v>
      </c>
      <c r="BL707" s="18" t="s">
        <v>154</v>
      </c>
      <c r="BM707" s="216" t="s">
        <v>1006</v>
      </c>
    </row>
    <row r="708" spans="1:65" s="2" customFormat="1" ht="24.15" customHeight="1">
      <c r="A708" s="39"/>
      <c r="B708" s="40"/>
      <c r="C708" s="205" t="s">
        <v>1007</v>
      </c>
      <c r="D708" s="205" t="s">
        <v>149</v>
      </c>
      <c r="E708" s="206" t="s">
        <v>1008</v>
      </c>
      <c r="F708" s="207" t="s">
        <v>1009</v>
      </c>
      <c r="G708" s="208" t="s">
        <v>1005</v>
      </c>
      <c r="H708" s="209">
        <v>1</v>
      </c>
      <c r="I708" s="210"/>
      <c r="J708" s="211">
        <f>ROUND(I708*H708,2)</f>
        <v>0</v>
      </c>
      <c r="K708" s="207" t="s">
        <v>19</v>
      </c>
      <c r="L708" s="45"/>
      <c r="M708" s="212" t="s">
        <v>19</v>
      </c>
      <c r="N708" s="213" t="s">
        <v>42</v>
      </c>
      <c r="O708" s="85"/>
      <c r="P708" s="214">
        <f>O708*H708</f>
        <v>0</v>
      </c>
      <c r="Q708" s="214">
        <v>0</v>
      </c>
      <c r="R708" s="214">
        <f>Q708*H708</f>
        <v>0</v>
      </c>
      <c r="S708" s="214">
        <v>0</v>
      </c>
      <c r="T708" s="215">
        <f>S708*H708</f>
        <v>0</v>
      </c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R708" s="216" t="s">
        <v>154</v>
      </c>
      <c r="AT708" s="216" t="s">
        <v>149</v>
      </c>
      <c r="AU708" s="216" t="s">
        <v>81</v>
      </c>
      <c r="AY708" s="18" t="s">
        <v>147</v>
      </c>
      <c r="BE708" s="217">
        <f>IF(N708="základní",J708,0)</f>
        <v>0</v>
      </c>
      <c r="BF708" s="217">
        <f>IF(N708="snížená",J708,0)</f>
        <v>0</v>
      </c>
      <c r="BG708" s="217">
        <f>IF(N708="zákl. přenesená",J708,0)</f>
        <v>0</v>
      </c>
      <c r="BH708" s="217">
        <f>IF(N708="sníž. přenesená",J708,0)</f>
        <v>0</v>
      </c>
      <c r="BI708" s="217">
        <f>IF(N708="nulová",J708,0)</f>
        <v>0</v>
      </c>
      <c r="BJ708" s="18" t="s">
        <v>79</v>
      </c>
      <c r="BK708" s="217">
        <f>ROUND(I708*H708,2)</f>
        <v>0</v>
      </c>
      <c r="BL708" s="18" t="s">
        <v>154</v>
      </c>
      <c r="BM708" s="216" t="s">
        <v>1010</v>
      </c>
    </row>
    <row r="709" spans="1:65" s="2" customFormat="1" ht="16.5" customHeight="1">
      <c r="A709" s="39"/>
      <c r="B709" s="40"/>
      <c r="C709" s="205" t="s">
        <v>601</v>
      </c>
      <c r="D709" s="205" t="s">
        <v>149</v>
      </c>
      <c r="E709" s="206" t="s">
        <v>1011</v>
      </c>
      <c r="F709" s="207" t="s">
        <v>1012</v>
      </c>
      <c r="G709" s="208" t="s">
        <v>1005</v>
      </c>
      <c r="H709" s="209">
        <v>1</v>
      </c>
      <c r="I709" s="210"/>
      <c r="J709" s="211">
        <f>ROUND(I709*H709,2)</f>
        <v>0</v>
      </c>
      <c r="K709" s="207" t="s">
        <v>19</v>
      </c>
      <c r="L709" s="45"/>
      <c r="M709" s="212" t="s">
        <v>19</v>
      </c>
      <c r="N709" s="213" t="s">
        <v>42</v>
      </c>
      <c r="O709" s="85"/>
      <c r="P709" s="214">
        <f>O709*H709</f>
        <v>0</v>
      </c>
      <c r="Q709" s="214">
        <v>0</v>
      </c>
      <c r="R709" s="214">
        <f>Q709*H709</f>
        <v>0</v>
      </c>
      <c r="S709" s="214">
        <v>0</v>
      </c>
      <c r="T709" s="215">
        <f>S709*H709</f>
        <v>0</v>
      </c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R709" s="216" t="s">
        <v>154</v>
      </c>
      <c r="AT709" s="216" t="s">
        <v>149</v>
      </c>
      <c r="AU709" s="216" t="s">
        <v>81</v>
      </c>
      <c r="AY709" s="18" t="s">
        <v>147</v>
      </c>
      <c r="BE709" s="217">
        <f>IF(N709="základní",J709,0)</f>
        <v>0</v>
      </c>
      <c r="BF709" s="217">
        <f>IF(N709="snížená",J709,0)</f>
        <v>0</v>
      </c>
      <c r="BG709" s="217">
        <f>IF(N709="zákl. přenesená",J709,0)</f>
        <v>0</v>
      </c>
      <c r="BH709" s="217">
        <f>IF(N709="sníž. přenesená",J709,0)</f>
        <v>0</v>
      </c>
      <c r="BI709" s="217">
        <f>IF(N709="nulová",J709,0)</f>
        <v>0</v>
      </c>
      <c r="BJ709" s="18" t="s">
        <v>79</v>
      </c>
      <c r="BK709" s="217">
        <f>ROUND(I709*H709,2)</f>
        <v>0</v>
      </c>
      <c r="BL709" s="18" t="s">
        <v>154</v>
      </c>
      <c r="BM709" s="216" t="s">
        <v>1013</v>
      </c>
    </row>
    <row r="710" spans="1:65" s="2" customFormat="1" ht="16.5" customHeight="1">
      <c r="A710" s="39"/>
      <c r="B710" s="40"/>
      <c r="C710" s="205" t="s">
        <v>1014</v>
      </c>
      <c r="D710" s="205" t="s">
        <v>149</v>
      </c>
      <c r="E710" s="206" t="s">
        <v>1015</v>
      </c>
      <c r="F710" s="207" t="s">
        <v>1016</v>
      </c>
      <c r="G710" s="208" t="s">
        <v>152</v>
      </c>
      <c r="H710" s="209">
        <v>201.702</v>
      </c>
      <c r="I710" s="210"/>
      <c r="J710" s="211">
        <f>ROUND(I710*H710,2)</f>
        <v>0</v>
      </c>
      <c r="K710" s="207" t="s">
        <v>153</v>
      </c>
      <c r="L710" s="45"/>
      <c r="M710" s="212" t="s">
        <v>19</v>
      </c>
      <c r="N710" s="213" t="s">
        <v>42</v>
      </c>
      <c r="O710" s="85"/>
      <c r="P710" s="214">
        <f>O710*H710</f>
        <v>0</v>
      </c>
      <c r="Q710" s="214">
        <v>0</v>
      </c>
      <c r="R710" s="214">
        <f>Q710*H710</f>
        <v>0</v>
      </c>
      <c r="S710" s="214">
        <v>0.025</v>
      </c>
      <c r="T710" s="215">
        <f>S710*H710</f>
        <v>5.04255</v>
      </c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R710" s="216" t="s">
        <v>154</v>
      </c>
      <c r="AT710" s="216" t="s">
        <v>149</v>
      </c>
      <c r="AU710" s="216" t="s">
        <v>81</v>
      </c>
      <c r="AY710" s="18" t="s">
        <v>147</v>
      </c>
      <c r="BE710" s="217">
        <f>IF(N710="základní",J710,0)</f>
        <v>0</v>
      </c>
      <c r="BF710" s="217">
        <f>IF(N710="snížená",J710,0)</f>
        <v>0</v>
      </c>
      <c r="BG710" s="217">
        <f>IF(N710="zákl. přenesená",J710,0)</f>
        <v>0</v>
      </c>
      <c r="BH710" s="217">
        <f>IF(N710="sníž. přenesená",J710,0)</f>
        <v>0</v>
      </c>
      <c r="BI710" s="217">
        <f>IF(N710="nulová",J710,0)</f>
        <v>0</v>
      </c>
      <c r="BJ710" s="18" t="s">
        <v>79</v>
      </c>
      <c r="BK710" s="217">
        <f>ROUND(I710*H710,2)</f>
        <v>0</v>
      </c>
      <c r="BL710" s="18" t="s">
        <v>154</v>
      </c>
      <c r="BM710" s="216" t="s">
        <v>1017</v>
      </c>
    </row>
    <row r="711" spans="1:47" s="2" customFormat="1" ht="12">
      <c r="A711" s="39"/>
      <c r="B711" s="40"/>
      <c r="C711" s="41"/>
      <c r="D711" s="218" t="s">
        <v>155</v>
      </c>
      <c r="E711" s="41"/>
      <c r="F711" s="219" t="s">
        <v>1018</v>
      </c>
      <c r="G711" s="41"/>
      <c r="H711" s="41"/>
      <c r="I711" s="220"/>
      <c r="J711" s="41"/>
      <c r="K711" s="41"/>
      <c r="L711" s="45"/>
      <c r="M711" s="221"/>
      <c r="N711" s="222"/>
      <c r="O711" s="85"/>
      <c r="P711" s="85"/>
      <c r="Q711" s="85"/>
      <c r="R711" s="85"/>
      <c r="S711" s="85"/>
      <c r="T711" s="86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T711" s="18" t="s">
        <v>155</v>
      </c>
      <c r="AU711" s="18" t="s">
        <v>81</v>
      </c>
    </row>
    <row r="712" spans="1:51" s="13" customFormat="1" ht="12">
      <c r="A712" s="13"/>
      <c r="B712" s="223"/>
      <c r="C712" s="224"/>
      <c r="D712" s="225" t="s">
        <v>157</v>
      </c>
      <c r="E712" s="226" t="s">
        <v>19</v>
      </c>
      <c r="F712" s="227" t="s">
        <v>1019</v>
      </c>
      <c r="G712" s="224"/>
      <c r="H712" s="228">
        <v>201.702</v>
      </c>
      <c r="I712" s="229"/>
      <c r="J712" s="224"/>
      <c r="K712" s="224"/>
      <c r="L712" s="230"/>
      <c r="M712" s="231"/>
      <c r="N712" s="232"/>
      <c r="O712" s="232"/>
      <c r="P712" s="232"/>
      <c r="Q712" s="232"/>
      <c r="R712" s="232"/>
      <c r="S712" s="232"/>
      <c r="T712" s="23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34" t="s">
        <v>157</v>
      </c>
      <c r="AU712" s="234" t="s">
        <v>81</v>
      </c>
      <c r="AV712" s="13" t="s">
        <v>81</v>
      </c>
      <c r="AW712" s="13" t="s">
        <v>33</v>
      </c>
      <c r="AX712" s="13" t="s">
        <v>71</v>
      </c>
      <c r="AY712" s="234" t="s">
        <v>147</v>
      </c>
    </row>
    <row r="713" spans="1:51" s="14" customFormat="1" ht="12">
      <c r="A713" s="14"/>
      <c r="B713" s="235"/>
      <c r="C713" s="236"/>
      <c r="D713" s="225" t="s">
        <v>157</v>
      </c>
      <c r="E713" s="237" t="s">
        <v>19</v>
      </c>
      <c r="F713" s="238" t="s">
        <v>159</v>
      </c>
      <c r="G713" s="236"/>
      <c r="H713" s="239">
        <v>201.702</v>
      </c>
      <c r="I713" s="240"/>
      <c r="J713" s="236"/>
      <c r="K713" s="236"/>
      <c r="L713" s="241"/>
      <c r="M713" s="242"/>
      <c r="N713" s="243"/>
      <c r="O713" s="243"/>
      <c r="P713" s="243"/>
      <c r="Q713" s="243"/>
      <c r="R713" s="243"/>
      <c r="S713" s="243"/>
      <c r="T713" s="24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45" t="s">
        <v>157</v>
      </c>
      <c r="AU713" s="245" t="s">
        <v>81</v>
      </c>
      <c r="AV713" s="14" t="s">
        <v>154</v>
      </c>
      <c r="AW713" s="14" t="s">
        <v>33</v>
      </c>
      <c r="AX713" s="14" t="s">
        <v>79</v>
      </c>
      <c r="AY713" s="245" t="s">
        <v>147</v>
      </c>
    </row>
    <row r="714" spans="1:63" s="12" customFormat="1" ht="22.8" customHeight="1">
      <c r="A714" s="12"/>
      <c r="B714" s="189"/>
      <c r="C714" s="190"/>
      <c r="D714" s="191" t="s">
        <v>70</v>
      </c>
      <c r="E714" s="203" t="s">
        <v>1020</v>
      </c>
      <c r="F714" s="203" t="s">
        <v>1021</v>
      </c>
      <c r="G714" s="190"/>
      <c r="H714" s="190"/>
      <c r="I714" s="193"/>
      <c r="J714" s="204">
        <f>BK714</f>
        <v>0</v>
      </c>
      <c r="K714" s="190"/>
      <c r="L714" s="195"/>
      <c r="M714" s="196"/>
      <c r="N714" s="197"/>
      <c r="O714" s="197"/>
      <c r="P714" s="198">
        <f>SUM(P715:P732)</f>
        <v>0</v>
      </c>
      <c r="Q714" s="197"/>
      <c r="R714" s="198">
        <f>SUM(R715:R732)</f>
        <v>3.322289</v>
      </c>
      <c r="S714" s="197"/>
      <c r="T714" s="199">
        <f>SUM(T715:T732)</f>
        <v>0</v>
      </c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R714" s="200" t="s">
        <v>79</v>
      </c>
      <c r="AT714" s="201" t="s">
        <v>70</v>
      </c>
      <c r="AU714" s="201" t="s">
        <v>79</v>
      </c>
      <c r="AY714" s="200" t="s">
        <v>147</v>
      </c>
      <c r="BK714" s="202">
        <f>SUM(BK715:BK732)</f>
        <v>0</v>
      </c>
    </row>
    <row r="715" spans="1:65" s="2" customFormat="1" ht="21.75" customHeight="1">
      <c r="A715" s="39"/>
      <c r="B715" s="40"/>
      <c r="C715" s="205" t="s">
        <v>608</v>
      </c>
      <c r="D715" s="205" t="s">
        <v>149</v>
      </c>
      <c r="E715" s="206" t="s">
        <v>1022</v>
      </c>
      <c r="F715" s="207" t="s">
        <v>1023</v>
      </c>
      <c r="G715" s="208" t="s">
        <v>1024</v>
      </c>
      <c r="H715" s="209">
        <v>1</v>
      </c>
      <c r="I715" s="210"/>
      <c r="J715" s="211">
        <f>ROUND(I715*H715,2)</f>
        <v>0</v>
      </c>
      <c r="K715" s="207" t="s">
        <v>19</v>
      </c>
      <c r="L715" s="45"/>
      <c r="M715" s="212" t="s">
        <v>19</v>
      </c>
      <c r="N715" s="213" t="s">
        <v>42</v>
      </c>
      <c r="O715" s="85"/>
      <c r="P715" s="214">
        <f>O715*H715</f>
        <v>0</v>
      </c>
      <c r="Q715" s="214">
        <v>0</v>
      </c>
      <c r="R715" s="214">
        <f>Q715*H715</f>
        <v>0</v>
      </c>
      <c r="S715" s="214">
        <v>0</v>
      </c>
      <c r="T715" s="215">
        <f>S715*H715</f>
        <v>0</v>
      </c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R715" s="216" t="s">
        <v>154</v>
      </c>
      <c r="AT715" s="216" t="s">
        <v>149</v>
      </c>
      <c r="AU715" s="216" t="s">
        <v>81</v>
      </c>
      <c r="AY715" s="18" t="s">
        <v>147</v>
      </c>
      <c r="BE715" s="217">
        <f>IF(N715="základní",J715,0)</f>
        <v>0</v>
      </c>
      <c r="BF715" s="217">
        <f>IF(N715="snížená",J715,0)</f>
        <v>0</v>
      </c>
      <c r="BG715" s="217">
        <f>IF(N715="zákl. přenesená",J715,0)</f>
        <v>0</v>
      </c>
      <c r="BH715" s="217">
        <f>IF(N715="sníž. přenesená",J715,0)</f>
        <v>0</v>
      </c>
      <c r="BI715" s="217">
        <f>IF(N715="nulová",J715,0)</f>
        <v>0</v>
      </c>
      <c r="BJ715" s="18" t="s">
        <v>79</v>
      </c>
      <c r="BK715" s="217">
        <f>ROUND(I715*H715,2)</f>
        <v>0</v>
      </c>
      <c r="BL715" s="18" t="s">
        <v>154</v>
      </c>
      <c r="BM715" s="216" t="s">
        <v>1025</v>
      </c>
    </row>
    <row r="716" spans="1:65" s="2" customFormat="1" ht="24.15" customHeight="1">
      <c r="A716" s="39"/>
      <c r="B716" s="40"/>
      <c r="C716" s="205" t="s">
        <v>1026</v>
      </c>
      <c r="D716" s="205" t="s">
        <v>149</v>
      </c>
      <c r="E716" s="206" t="s">
        <v>1027</v>
      </c>
      <c r="F716" s="207" t="s">
        <v>1028</v>
      </c>
      <c r="G716" s="208" t="s">
        <v>152</v>
      </c>
      <c r="H716" s="209">
        <v>271.005</v>
      </c>
      <c r="I716" s="210"/>
      <c r="J716" s="211">
        <f>ROUND(I716*H716,2)</f>
        <v>0</v>
      </c>
      <c r="K716" s="207" t="s">
        <v>19</v>
      </c>
      <c r="L716" s="45"/>
      <c r="M716" s="212" t="s">
        <v>19</v>
      </c>
      <c r="N716" s="213" t="s">
        <v>42</v>
      </c>
      <c r="O716" s="85"/>
      <c r="P716" s="214">
        <f>O716*H716</f>
        <v>0</v>
      </c>
      <c r="Q716" s="214">
        <v>0</v>
      </c>
      <c r="R716" s="214">
        <f>Q716*H716</f>
        <v>0</v>
      </c>
      <c r="S716" s="214">
        <v>0</v>
      </c>
      <c r="T716" s="215">
        <f>S716*H716</f>
        <v>0</v>
      </c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R716" s="216" t="s">
        <v>154</v>
      </c>
      <c r="AT716" s="216" t="s">
        <v>149</v>
      </c>
      <c r="AU716" s="216" t="s">
        <v>81</v>
      </c>
      <c r="AY716" s="18" t="s">
        <v>147</v>
      </c>
      <c r="BE716" s="217">
        <f>IF(N716="základní",J716,0)</f>
        <v>0</v>
      </c>
      <c r="BF716" s="217">
        <f>IF(N716="snížená",J716,0)</f>
        <v>0</v>
      </c>
      <c r="BG716" s="217">
        <f>IF(N716="zákl. přenesená",J716,0)</f>
        <v>0</v>
      </c>
      <c r="BH716" s="217">
        <f>IF(N716="sníž. přenesená",J716,0)</f>
        <v>0</v>
      </c>
      <c r="BI716" s="217">
        <f>IF(N716="nulová",J716,0)</f>
        <v>0</v>
      </c>
      <c r="BJ716" s="18" t="s">
        <v>79</v>
      </c>
      <c r="BK716" s="217">
        <f>ROUND(I716*H716,2)</f>
        <v>0</v>
      </c>
      <c r="BL716" s="18" t="s">
        <v>154</v>
      </c>
      <c r="BM716" s="216" t="s">
        <v>1029</v>
      </c>
    </row>
    <row r="717" spans="1:51" s="13" customFormat="1" ht="12">
      <c r="A717" s="13"/>
      <c r="B717" s="223"/>
      <c r="C717" s="224"/>
      <c r="D717" s="225" t="s">
        <v>157</v>
      </c>
      <c r="E717" s="226" t="s">
        <v>19</v>
      </c>
      <c r="F717" s="227" t="s">
        <v>1030</v>
      </c>
      <c r="G717" s="224"/>
      <c r="H717" s="228">
        <v>271.005</v>
      </c>
      <c r="I717" s="229"/>
      <c r="J717" s="224"/>
      <c r="K717" s="224"/>
      <c r="L717" s="230"/>
      <c r="M717" s="231"/>
      <c r="N717" s="232"/>
      <c r="O717" s="232"/>
      <c r="P717" s="232"/>
      <c r="Q717" s="232"/>
      <c r="R717" s="232"/>
      <c r="S717" s="232"/>
      <c r="T717" s="23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34" t="s">
        <v>157</v>
      </c>
      <c r="AU717" s="234" t="s">
        <v>81</v>
      </c>
      <c r="AV717" s="13" t="s">
        <v>81</v>
      </c>
      <c r="AW717" s="13" t="s">
        <v>33</v>
      </c>
      <c r="AX717" s="13" t="s">
        <v>71</v>
      </c>
      <c r="AY717" s="234" t="s">
        <v>147</v>
      </c>
    </row>
    <row r="718" spans="1:51" s="14" customFormat="1" ht="12">
      <c r="A718" s="14"/>
      <c r="B718" s="235"/>
      <c r="C718" s="236"/>
      <c r="D718" s="225" t="s">
        <v>157</v>
      </c>
      <c r="E718" s="237" t="s">
        <v>19</v>
      </c>
      <c r="F718" s="238" t="s">
        <v>159</v>
      </c>
      <c r="G718" s="236"/>
      <c r="H718" s="239">
        <v>271.005</v>
      </c>
      <c r="I718" s="240"/>
      <c r="J718" s="236"/>
      <c r="K718" s="236"/>
      <c r="L718" s="241"/>
      <c r="M718" s="242"/>
      <c r="N718" s="243"/>
      <c r="O718" s="243"/>
      <c r="P718" s="243"/>
      <c r="Q718" s="243"/>
      <c r="R718" s="243"/>
      <c r="S718" s="243"/>
      <c r="T718" s="24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45" t="s">
        <v>157</v>
      </c>
      <c r="AU718" s="245" t="s">
        <v>81</v>
      </c>
      <c r="AV718" s="14" t="s">
        <v>154</v>
      </c>
      <c r="AW718" s="14" t="s">
        <v>33</v>
      </c>
      <c r="AX718" s="14" t="s">
        <v>79</v>
      </c>
      <c r="AY718" s="245" t="s">
        <v>147</v>
      </c>
    </row>
    <row r="719" spans="1:65" s="2" customFormat="1" ht="24.15" customHeight="1">
      <c r="A719" s="39"/>
      <c r="B719" s="40"/>
      <c r="C719" s="246" t="s">
        <v>612</v>
      </c>
      <c r="D719" s="246" t="s">
        <v>350</v>
      </c>
      <c r="E719" s="247" t="s">
        <v>1031</v>
      </c>
      <c r="F719" s="248" t="s">
        <v>1032</v>
      </c>
      <c r="G719" s="249" t="s">
        <v>152</v>
      </c>
      <c r="H719" s="250">
        <v>298.106</v>
      </c>
      <c r="I719" s="251"/>
      <c r="J719" s="252">
        <f>ROUND(I719*H719,2)</f>
        <v>0</v>
      </c>
      <c r="K719" s="248" t="s">
        <v>19</v>
      </c>
      <c r="L719" s="253"/>
      <c r="M719" s="254" t="s">
        <v>19</v>
      </c>
      <c r="N719" s="255" t="s">
        <v>42</v>
      </c>
      <c r="O719" s="85"/>
      <c r="P719" s="214">
        <f>O719*H719</f>
        <v>0</v>
      </c>
      <c r="Q719" s="214">
        <v>0</v>
      </c>
      <c r="R719" s="214">
        <f>Q719*H719</f>
        <v>0</v>
      </c>
      <c r="S719" s="214">
        <v>0</v>
      </c>
      <c r="T719" s="215">
        <f>S719*H719</f>
        <v>0</v>
      </c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R719" s="216" t="s">
        <v>174</v>
      </c>
      <c r="AT719" s="216" t="s">
        <v>350</v>
      </c>
      <c r="AU719" s="216" t="s">
        <v>81</v>
      </c>
      <c r="AY719" s="18" t="s">
        <v>147</v>
      </c>
      <c r="BE719" s="217">
        <f>IF(N719="základní",J719,0)</f>
        <v>0</v>
      </c>
      <c r="BF719" s="217">
        <f>IF(N719="snížená",J719,0)</f>
        <v>0</v>
      </c>
      <c r="BG719" s="217">
        <f>IF(N719="zákl. přenesená",J719,0)</f>
        <v>0</v>
      </c>
      <c r="BH719" s="217">
        <f>IF(N719="sníž. přenesená",J719,0)</f>
        <v>0</v>
      </c>
      <c r="BI719" s="217">
        <f>IF(N719="nulová",J719,0)</f>
        <v>0</v>
      </c>
      <c r="BJ719" s="18" t="s">
        <v>79</v>
      </c>
      <c r="BK719" s="217">
        <f>ROUND(I719*H719,2)</f>
        <v>0</v>
      </c>
      <c r="BL719" s="18" t="s">
        <v>154</v>
      </c>
      <c r="BM719" s="216" t="s">
        <v>1033</v>
      </c>
    </row>
    <row r="720" spans="1:65" s="2" customFormat="1" ht="21.75" customHeight="1">
      <c r="A720" s="39"/>
      <c r="B720" s="40"/>
      <c r="C720" s="246" t="s">
        <v>1034</v>
      </c>
      <c r="D720" s="246" t="s">
        <v>350</v>
      </c>
      <c r="E720" s="247" t="s">
        <v>1035</v>
      </c>
      <c r="F720" s="248" t="s">
        <v>1036</v>
      </c>
      <c r="G720" s="249" t="s">
        <v>152</v>
      </c>
      <c r="H720" s="250">
        <v>298.106</v>
      </c>
      <c r="I720" s="251"/>
      <c r="J720" s="252">
        <f>ROUND(I720*H720,2)</f>
        <v>0</v>
      </c>
      <c r="K720" s="248" t="s">
        <v>19</v>
      </c>
      <c r="L720" s="253"/>
      <c r="M720" s="254" t="s">
        <v>19</v>
      </c>
      <c r="N720" s="255" t="s">
        <v>42</v>
      </c>
      <c r="O720" s="85"/>
      <c r="P720" s="214">
        <f>O720*H720</f>
        <v>0</v>
      </c>
      <c r="Q720" s="214">
        <v>0</v>
      </c>
      <c r="R720" s="214">
        <f>Q720*H720</f>
        <v>0</v>
      </c>
      <c r="S720" s="214">
        <v>0</v>
      </c>
      <c r="T720" s="215">
        <f>S720*H720</f>
        <v>0</v>
      </c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R720" s="216" t="s">
        <v>174</v>
      </c>
      <c r="AT720" s="216" t="s">
        <v>350</v>
      </c>
      <c r="AU720" s="216" t="s">
        <v>81</v>
      </c>
      <c r="AY720" s="18" t="s">
        <v>147</v>
      </c>
      <c r="BE720" s="217">
        <f>IF(N720="základní",J720,0)</f>
        <v>0</v>
      </c>
      <c r="BF720" s="217">
        <f>IF(N720="snížená",J720,0)</f>
        <v>0</v>
      </c>
      <c r="BG720" s="217">
        <f>IF(N720="zákl. přenesená",J720,0)</f>
        <v>0</v>
      </c>
      <c r="BH720" s="217">
        <f>IF(N720="sníž. přenesená",J720,0)</f>
        <v>0</v>
      </c>
      <c r="BI720" s="217">
        <f>IF(N720="nulová",J720,0)</f>
        <v>0</v>
      </c>
      <c r="BJ720" s="18" t="s">
        <v>79</v>
      </c>
      <c r="BK720" s="217">
        <f>ROUND(I720*H720,2)</f>
        <v>0</v>
      </c>
      <c r="BL720" s="18" t="s">
        <v>154</v>
      </c>
      <c r="BM720" s="216" t="s">
        <v>1037</v>
      </c>
    </row>
    <row r="721" spans="1:65" s="2" customFormat="1" ht="24.15" customHeight="1">
      <c r="A721" s="39"/>
      <c r="B721" s="40"/>
      <c r="C721" s="246" t="s">
        <v>616</v>
      </c>
      <c r="D721" s="246" t="s">
        <v>350</v>
      </c>
      <c r="E721" s="247" t="s">
        <v>1038</v>
      </c>
      <c r="F721" s="248" t="s">
        <v>1039</v>
      </c>
      <c r="G721" s="249" t="s">
        <v>152</v>
      </c>
      <c r="H721" s="250">
        <v>298.106</v>
      </c>
      <c r="I721" s="251"/>
      <c r="J721" s="252">
        <f>ROUND(I721*H721,2)</f>
        <v>0</v>
      </c>
      <c r="K721" s="248" t="s">
        <v>153</v>
      </c>
      <c r="L721" s="253"/>
      <c r="M721" s="254" t="s">
        <v>19</v>
      </c>
      <c r="N721" s="255" t="s">
        <v>42</v>
      </c>
      <c r="O721" s="85"/>
      <c r="P721" s="214">
        <f>O721*H721</f>
        <v>0</v>
      </c>
      <c r="Q721" s="214">
        <v>0.00016</v>
      </c>
      <c r="R721" s="214">
        <f>Q721*H721</f>
        <v>0.047696960000000004</v>
      </c>
      <c r="S721" s="214">
        <v>0</v>
      </c>
      <c r="T721" s="215">
        <f>S721*H721</f>
        <v>0</v>
      </c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R721" s="216" t="s">
        <v>174</v>
      </c>
      <c r="AT721" s="216" t="s">
        <v>350</v>
      </c>
      <c r="AU721" s="216" t="s">
        <v>81</v>
      </c>
      <c r="AY721" s="18" t="s">
        <v>147</v>
      </c>
      <c r="BE721" s="217">
        <f>IF(N721="základní",J721,0)</f>
        <v>0</v>
      </c>
      <c r="BF721" s="217">
        <f>IF(N721="snížená",J721,0)</f>
        <v>0</v>
      </c>
      <c r="BG721" s="217">
        <f>IF(N721="zákl. přenesená",J721,0)</f>
        <v>0</v>
      </c>
      <c r="BH721" s="217">
        <f>IF(N721="sníž. přenesená",J721,0)</f>
        <v>0</v>
      </c>
      <c r="BI721" s="217">
        <f>IF(N721="nulová",J721,0)</f>
        <v>0</v>
      </c>
      <c r="BJ721" s="18" t="s">
        <v>79</v>
      </c>
      <c r="BK721" s="217">
        <f>ROUND(I721*H721,2)</f>
        <v>0</v>
      </c>
      <c r="BL721" s="18" t="s">
        <v>154</v>
      </c>
      <c r="BM721" s="216" t="s">
        <v>1040</v>
      </c>
    </row>
    <row r="722" spans="1:65" s="2" customFormat="1" ht="16.5" customHeight="1">
      <c r="A722" s="39"/>
      <c r="B722" s="40"/>
      <c r="C722" s="246" t="s">
        <v>1041</v>
      </c>
      <c r="D722" s="246" t="s">
        <v>350</v>
      </c>
      <c r="E722" s="247" t="s">
        <v>1042</v>
      </c>
      <c r="F722" s="248" t="s">
        <v>1043</v>
      </c>
      <c r="G722" s="249" t="s">
        <v>152</v>
      </c>
      <c r="H722" s="250">
        <v>284.555</v>
      </c>
      <c r="I722" s="251"/>
      <c r="J722" s="252">
        <f>ROUND(I722*H722,2)</f>
        <v>0</v>
      </c>
      <c r="K722" s="248" t="s">
        <v>153</v>
      </c>
      <c r="L722" s="253"/>
      <c r="M722" s="254" t="s">
        <v>19</v>
      </c>
      <c r="N722" s="255" t="s">
        <v>42</v>
      </c>
      <c r="O722" s="85"/>
      <c r="P722" s="214">
        <f>O722*H722</f>
        <v>0</v>
      </c>
      <c r="Q722" s="214">
        <v>0.009</v>
      </c>
      <c r="R722" s="214">
        <f>Q722*H722</f>
        <v>2.5609949999999997</v>
      </c>
      <c r="S722" s="214">
        <v>0</v>
      </c>
      <c r="T722" s="215">
        <f>S722*H722</f>
        <v>0</v>
      </c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R722" s="216" t="s">
        <v>174</v>
      </c>
      <c r="AT722" s="216" t="s">
        <v>350</v>
      </c>
      <c r="AU722" s="216" t="s">
        <v>81</v>
      </c>
      <c r="AY722" s="18" t="s">
        <v>147</v>
      </c>
      <c r="BE722" s="217">
        <f>IF(N722="základní",J722,0)</f>
        <v>0</v>
      </c>
      <c r="BF722" s="217">
        <f>IF(N722="snížená",J722,0)</f>
        <v>0</v>
      </c>
      <c r="BG722" s="217">
        <f>IF(N722="zákl. přenesená",J722,0)</f>
        <v>0</v>
      </c>
      <c r="BH722" s="217">
        <f>IF(N722="sníž. přenesená",J722,0)</f>
        <v>0</v>
      </c>
      <c r="BI722" s="217">
        <f>IF(N722="nulová",J722,0)</f>
        <v>0</v>
      </c>
      <c r="BJ722" s="18" t="s">
        <v>79</v>
      </c>
      <c r="BK722" s="217">
        <f>ROUND(I722*H722,2)</f>
        <v>0</v>
      </c>
      <c r="BL722" s="18" t="s">
        <v>154</v>
      </c>
      <c r="BM722" s="216" t="s">
        <v>1044</v>
      </c>
    </row>
    <row r="723" spans="1:65" s="2" customFormat="1" ht="16.5" customHeight="1">
      <c r="A723" s="39"/>
      <c r="B723" s="40"/>
      <c r="C723" s="246" t="s">
        <v>620</v>
      </c>
      <c r="D723" s="246" t="s">
        <v>350</v>
      </c>
      <c r="E723" s="247" t="s">
        <v>1045</v>
      </c>
      <c r="F723" s="248" t="s">
        <v>1046</v>
      </c>
      <c r="G723" s="249" t="s">
        <v>152</v>
      </c>
      <c r="H723" s="250">
        <v>298.106</v>
      </c>
      <c r="I723" s="251"/>
      <c r="J723" s="252">
        <f>ROUND(I723*H723,2)</f>
        <v>0</v>
      </c>
      <c r="K723" s="248" t="s">
        <v>153</v>
      </c>
      <c r="L723" s="253"/>
      <c r="M723" s="254" t="s">
        <v>19</v>
      </c>
      <c r="N723" s="255" t="s">
        <v>42</v>
      </c>
      <c r="O723" s="85"/>
      <c r="P723" s="214">
        <f>O723*H723</f>
        <v>0</v>
      </c>
      <c r="Q723" s="214">
        <v>0.00014</v>
      </c>
      <c r="R723" s="214">
        <f>Q723*H723</f>
        <v>0.041734839999999995</v>
      </c>
      <c r="S723" s="214">
        <v>0</v>
      </c>
      <c r="T723" s="215">
        <f>S723*H723</f>
        <v>0</v>
      </c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R723" s="216" t="s">
        <v>174</v>
      </c>
      <c r="AT723" s="216" t="s">
        <v>350</v>
      </c>
      <c r="AU723" s="216" t="s">
        <v>81</v>
      </c>
      <c r="AY723" s="18" t="s">
        <v>147</v>
      </c>
      <c r="BE723" s="217">
        <f>IF(N723="základní",J723,0)</f>
        <v>0</v>
      </c>
      <c r="BF723" s="217">
        <f>IF(N723="snížená",J723,0)</f>
        <v>0</v>
      </c>
      <c r="BG723" s="217">
        <f>IF(N723="zákl. přenesená",J723,0)</f>
        <v>0</v>
      </c>
      <c r="BH723" s="217">
        <f>IF(N723="sníž. přenesená",J723,0)</f>
        <v>0</v>
      </c>
      <c r="BI723" s="217">
        <f>IF(N723="nulová",J723,0)</f>
        <v>0</v>
      </c>
      <c r="BJ723" s="18" t="s">
        <v>79</v>
      </c>
      <c r="BK723" s="217">
        <f>ROUND(I723*H723,2)</f>
        <v>0</v>
      </c>
      <c r="BL723" s="18" t="s">
        <v>154</v>
      </c>
      <c r="BM723" s="216" t="s">
        <v>1047</v>
      </c>
    </row>
    <row r="724" spans="1:65" s="2" customFormat="1" ht="37.8" customHeight="1">
      <c r="A724" s="39"/>
      <c r="B724" s="40"/>
      <c r="C724" s="205" t="s">
        <v>1048</v>
      </c>
      <c r="D724" s="205" t="s">
        <v>149</v>
      </c>
      <c r="E724" s="206" t="s">
        <v>1049</v>
      </c>
      <c r="F724" s="207" t="s">
        <v>1050</v>
      </c>
      <c r="G724" s="208" t="s">
        <v>441</v>
      </c>
      <c r="H724" s="209">
        <v>193.76</v>
      </c>
      <c r="I724" s="210"/>
      <c r="J724" s="211">
        <f>ROUND(I724*H724,2)</f>
        <v>0</v>
      </c>
      <c r="K724" s="207" t="s">
        <v>19</v>
      </c>
      <c r="L724" s="45"/>
      <c r="M724" s="212" t="s">
        <v>19</v>
      </c>
      <c r="N724" s="213" t="s">
        <v>42</v>
      </c>
      <c r="O724" s="85"/>
      <c r="P724" s="214">
        <f>O724*H724</f>
        <v>0</v>
      </c>
      <c r="Q724" s="214">
        <v>0.00322</v>
      </c>
      <c r="R724" s="214">
        <f>Q724*H724</f>
        <v>0.6239072</v>
      </c>
      <c r="S724" s="214">
        <v>0</v>
      </c>
      <c r="T724" s="215">
        <f>S724*H724</f>
        <v>0</v>
      </c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R724" s="216" t="s">
        <v>154</v>
      </c>
      <c r="AT724" s="216" t="s">
        <v>149</v>
      </c>
      <c r="AU724" s="216" t="s">
        <v>81</v>
      </c>
      <c r="AY724" s="18" t="s">
        <v>147</v>
      </c>
      <c r="BE724" s="217">
        <f>IF(N724="základní",J724,0)</f>
        <v>0</v>
      </c>
      <c r="BF724" s="217">
        <f>IF(N724="snížená",J724,0)</f>
        <v>0</v>
      </c>
      <c r="BG724" s="217">
        <f>IF(N724="zákl. přenesená",J724,0)</f>
        <v>0</v>
      </c>
      <c r="BH724" s="217">
        <f>IF(N724="sníž. přenesená",J724,0)</f>
        <v>0</v>
      </c>
      <c r="BI724" s="217">
        <f>IF(N724="nulová",J724,0)</f>
        <v>0</v>
      </c>
      <c r="BJ724" s="18" t="s">
        <v>79</v>
      </c>
      <c r="BK724" s="217">
        <f>ROUND(I724*H724,2)</f>
        <v>0</v>
      </c>
      <c r="BL724" s="18" t="s">
        <v>154</v>
      </c>
      <c r="BM724" s="216" t="s">
        <v>1051</v>
      </c>
    </row>
    <row r="725" spans="1:51" s="13" customFormat="1" ht="12">
      <c r="A725" s="13"/>
      <c r="B725" s="223"/>
      <c r="C725" s="224"/>
      <c r="D725" s="225" t="s">
        <v>157</v>
      </c>
      <c r="E725" s="226" t="s">
        <v>19</v>
      </c>
      <c r="F725" s="227" t="s">
        <v>1052</v>
      </c>
      <c r="G725" s="224"/>
      <c r="H725" s="228">
        <v>193.76</v>
      </c>
      <c r="I725" s="229"/>
      <c r="J725" s="224"/>
      <c r="K725" s="224"/>
      <c r="L725" s="230"/>
      <c r="M725" s="231"/>
      <c r="N725" s="232"/>
      <c r="O725" s="232"/>
      <c r="P725" s="232"/>
      <c r="Q725" s="232"/>
      <c r="R725" s="232"/>
      <c r="S725" s="232"/>
      <c r="T725" s="23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34" t="s">
        <v>157</v>
      </c>
      <c r="AU725" s="234" t="s">
        <v>81</v>
      </c>
      <c r="AV725" s="13" t="s">
        <v>81</v>
      </c>
      <c r="AW725" s="13" t="s">
        <v>33</v>
      </c>
      <c r="AX725" s="13" t="s">
        <v>71</v>
      </c>
      <c r="AY725" s="234" t="s">
        <v>147</v>
      </c>
    </row>
    <row r="726" spans="1:51" s="14" customFormat="1" ht="12">
      <c r="A726" s="14"/>
      <c r="B726" s="235"/>
      <c r="C726" s="236"/>
      <c r="D726" s="225" t="s">
        <v>157</v>
      </c>
      <c r="E726" s="237" t="s">
        <v>19</v>
      </c>
      <c r="F726" s="238" t="s">
        <v>159</v>
      </c>
      <c r="G726" s="236"/>
      <c r="H726" s="239">
        <v>193.76</v>
      </c>
      <c r="I726" s="240"/>
      <c r="J726" s="236"/>
      <c r="K726" s="236"/>
      <c r="L726" s="241"/>
      <c r="M726" s="242"/>
      <c r="N726" s="243"/>
      <c r="O726" s="243"/>
      <c r="P726" s="243"/>
      <c r="Q726" s="243"/>
      <c r="R726" s="243"/>
      <c r="S726" s="243"/>
      <c r="T726" s="24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45" t="s">
        <v>157</v>
      </c>
      <c r="AU726" s="245" t="s">
        <v>81</v>
      </c>
      <c r="AV726" s="14" t="s">
        <v>154</v>
      </c>
      <c r="AW726" s="14" t="s">
        <v>33</v>
      </c>
      <c r="AX726" s="14" t="s">
        <v>79</v>
      </c>
      <c r="AY726" s="245" t="s">
        <v>147</v>
      </c>
    </row>
    <row r="727" spans="1:65" s="2" customFormat="1" ht="24.15" customHeight="1">
      <c r="A727" s="39"/>
      <c r="B727" s="40"/>
      <c r="C727" s="246" t="s">
        <v>625</v>
      </c>
      <c r="D727" s="246" t="s">
        <v>350</v>
      </c>
      <c r="E727" s="247" t="s">
        <v>1031</v>
      </c>
      <c r="F727" s="248" t="s">
        <v>1032</v>
      </c>
      <c r="G727" s="249" t="s">
        <v>152</v>
      </c>
      <c r="H727" s="250">
        <v>48.44</v>
      </c>
      <c r="I727" s="251"/>
      <c r="J727" s="252">
        <f>ROUND(I727*H727,2)</f>
        <v>0</v>
      </c>
      <c r="K727" s="248" t="s">
        <v>19</v>
      </c>
      <c r="L727" s="253"/>
      <c r="M727" s="254" t="s">
        <v>19</v>
      </c>
      <c r="N727" s="255" t="s">
        <v>42</v>
      </c>
      <c r="O727" s="85"/>
      <c r="P727" s="214">
        <f>O727*H727</f>
        <v>0</v>
      </c>
      <c r="Q727" s="214">
        <v>0</v>
      </c>
      <c r="R727" s="214">
        <f>Q727*H727</f>
        <v>0</v>
      </c>
      <c r="S727" s="214">
        <v>0</v>
      </c>
      <c r="T727" s="215">
        <f>S727*H727</f>
        <v>0</v>
      </c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R727" s="216" t="s">
        <v>174</v>
      </c>
      <c r="AT727" s="216" t="s">
        <v>350</v>
      </c>
      <c r="AU727" s="216" t="s">
        <v>81</v>
      </c>
      <c r="AY727" s="18" t="s">
        <v>147</v>
      </c>
      <c r="BE727" s="217">
        <f>IF(N727="základní",J727,0)</f>
        <v>0</v>
      </c>
      <c r="BF727" s="217">
        <f>IF(N727="snížená",J727,0)</f>
        <v>0</v>
      </c>
      <c r="BG727" s="217">
        <f>IF(N727="zákl. přenesená",J727,0)</f>
        <v>0</v>
      </c>
      <c r="BH727" s="217">
        <f>IF(N727="sníž. přenesená",J727,0)</f>
        <v>0</v>
      </c>
      <c r="BI727" s="217">
        <f>IF(N727="nulová",J727,0)</f>
        <v>0</v>
      </c>
      <c r="BJ727" s="18" t="s">
        <v>79</v>
      </c>
      <c r="BK727" s="217">
        <f>ROUND(I727*H727,2)</f>
        <v>0</v>
      </c>
      <c r="BL727" s="18" t="s">
        <v>154</v>
      </c>
      <c r="BM727" s="216" t="s">
        <v>1053</v>
      </c>
    </row>
    <row r="728" spans="1:51" s="13" customFormat="1" ht="12">
      <c r="A728" s="13"/>
      <c r="B728" s="223"/>
      <c r="C728" s="224"/>
      <c r="D728" s="225" t="s">
        <v>157</v>
      </c>
      <c r="E728" s="226" t="s">
        <v>19</v>
      </c>
      <c r="F728" s="227" t="s">
        <v>1054</v>
      </c>
      <c r="G728" s="224"/>
      <c r="H728" s="228">
        <v>48.44</v>
      </c>
      <c r="I728" s="229"/>
      <c r="J728" s="224"/>
      <c r="K728" s="224"/>
      <c r="L728" s="230"/>
      <c r="M728" s="231"/>
      <c r="N728" s="232"/>
      <c r="O728" s="232"/>
      <c r="P728" s="232"/>
      <c r="Q728" s="232"/>
      <c r="R728" s="232"/>
      <c r="S728" s="232"/>
      <c r="T728" s="23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34" t="s">
        <v>157</v>
      </c>
      <c r="AU728" s="234" t="s">
        <v>81</v>
      </c>
      <c r="AV728" s="13" t="s">
        <v>81</v>
      </c>
      <c r="AW728" s="13" t="s">
        <v>33</v>
      </c>
      <c r="AX728" s="13" t="s">
        <v>71</v>
      </c>
      <c r="AY728" s="234" t="s">
        <v>147</v>
      </c>
    </row>
    <row r="729" spans="1:51" s="14" customFormat="1" ht="12">
      <c r="A729" s="14"/>
      <c r="B729" s="235"/>
      <c r="C729" s="236"/>
      <c r="D729" s="225" t="s">
        <v>157</v>
      </c>
      <c r="E729" s="237" t="s">
        <v>19</v>
      </c>
      <c r="F729" s="238" t="s">
        <v>159</v>
      </c>
      <c r="G729" s="236"/>
      <c r="H729" s="239">
        <v>48.44</v>
      </c>
      <c r="I729" s="240"/>
      <c r="J729" s="236"/>
      <c r="K729" s="236"/>
      <c r="L729" s="241"/>
      <c r="M729" s="242"/>
      <c r="N729" s="243"/>
      <c r="O729" s="243"/>
      <c r="P729" s="243"/>
      <c r="Q729" s="243"/>
      <c r="R729" s="243"/>
      <c r="S729" s="243"/>
      <c r="T729" s="24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45" t="s">
        <v>157</v>
      </c>
      <c r="AU729" s="245" t="s">
        <v>81</v>
      </c>
      <c r="AV729" s="14" t="s">
        <v>154</v>
      </c>
      <c r="AW729" s="14" t="s">
        <v>33</v>
      </c>
      <c r="AX729" s="14" t="s">
        <v>79</v>
      </c>
      <c r="AY729" s="245" t="s">
        <v>147</v>
      </c>
    </row>
    <row r="730" spans="1:65" s="2" customFormat="1" ht="16.5" customHeight="1">
      <c r="A730" s="39"/>
      <c r="B730" s="40"/>
      <c r="C730" s="246" t="s">
        <v>1055</v>
      </c>
      <c r="D730" s="246" t="s">
        <v>350</v>
      </c>
      <c r="E730" s="247" t="s">
        <v>1056</v>
      </c>
      <c r="F730" s="248" t="s">
        <v>1057</v>
      </c>
      <c r="G730" s="249" t="s">
        <v>152</v>
      </c>
      <c r="H730" s="250">
        <v>31.97</v>
      </c>
      <c r="I730" s="251"/>
      <c r="J730" s="252">
        <f>ROUND(I730*H730,2)</f>
        <v>0</v>
      </c>
      <c r="K730" s="248" t="s">
        <v>153</v>
      </c>
      <c r="L730" s="253"/>
      <c r="M730" s="254" t="s">
        <v>19</v>
      </c>
      <c r="N730" s="255" t="s">
        <v>42</v>
      </c>
      <c r="O730" s="85"/>
      <c r="P730" s="214">
        <f>O730*H730</f>
        <v>0</v>
      </c>
      <c r="Q730" s="214">
        <v>0.0015</v>
      </c>
      <c r="R730" s="214">
        <f>Q730*H730</f>
        <v>0.047955</v>
      </c>
      <c r="S730" s="214">
        <v>0</v>
      </c>
      <c r="T730" s="215">
        <f>S730*H730</f>
        <v>0</v>
      </c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R730" s="216" t="s">
        <v>174</v>
      </c>
      <c r="AT730" s="216" t="s">
        <v>350</v>
      </c>
      <c r="AU730" s="216" t="s">
        <v>81</v>
      </c>
      <c r="AY730" s="18" t="s">
        <v>147</v>
      </c>
      <c r="BE730" s="217">
        <f>IF(N730="základní",J730,0)</f>
        <v>0</v>
      </c>
      <c r="BF730" s="217">
        <f>IF(N730="snížená",J730,0)</f>
        <v>0</v>
      </c>
      <c r="BG730" s="217">
        <f>IF(N730="zákl. přenesená",J730,0)</f>
        <v>0</v>
      </c>
      <c r="BH730" s="217">
        <f>IF(N730="sníž. přenesená",J730,0)</f>
        <v>0</v>
      </c>
      <c r="BI730" s="217">
        <f>IF(N730="nulová",J730,0)</f>
        <v>0</v>
      </c>
      <c r="BJ730" s="18" t="s">
        <v>79</v>
      </c>
      <c r="BK730" s="217">
        <f>ROUND(I730*H730,2)</f>
        <v>0</v>
      </c>
      <c r="BL730" s="18" t="s">
        <v>154</v>
      </c>
      <c r="BM730" s="216" t="s">
        <v>1058</v>
      </c>
    </row>
    <row r="731" spans="1:51" s="13" customFormat="1" ht="12">
      <c r="A731" s="13"/>
      <c r="B731" s="223"/>
      <c r="C731" s="224"/>
      <c r="D731" s="225" t="s">
        <v>157</v>
      </c>
      <c r="E731" s="226" t="s">
        <v>19</v>
      </c>
      <c r="F731" s="227" t="s">
        <v>1059</v>
      </c>
      <c r="G731" s="224"/>
      <c r="H731" s="228">
        <v>31.97</v>
      </c>
      <c r="I731" s="229"/>
      <c r="J731" s="224"/>
      <c r="K731" s="224"/>
      <c r="L731" s="230"/>
      <c r="M731" s="231"/>
      <c r="N731" s="232"/>
      <c r="O731" s="232"/>
      <c r="P731" s="232"/>
      <c r="Q731" s="232"/>
      <c r="R731" s="232"/>
      <c r="S731" s="232"/>
      <c r="T731" s="23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34" t="s">
        <v>157</v>
      </c>
      <c r="AU731" s="234" t="s">
        <v>81</v>
      </c>
      <c r="AV731" s="13" t="s">
        <v>81</v>
      </c>
      <c r="AW731" s="13" t="s">
        <v>33</v>
      </c>
      <c r="AX731" s="13" t="s">
        <v>71</v>
      </c>
      <c r="AY731" s="234" t="s">
        <v>147</v>
      </c>
    </row>
    <row r="732" spans="1:51" s="14" customFormat="1" ht="12">
      <c r="A732" s="14"/>
      <c r="B732" s="235"/>
      <c r="C732" s="236"/>
      <c r="D732" s="225" t="s">
        <v>157</v>
      </c>
      <c r="E732" s="237" t="s">
        <v>19</v>
      </c>
      <c r="F732" s="238" t="s">
        <v>159</v>
      </c>
      <c r="G732" s="236"/>
      <c r="H732" s="239">
        <v>31.97</v>
      </c>
      <c r="I732" s="240"/>
      <c r="J732" s="236"/>
      <c r="K732" s="236"/>
      <c r="L732" s="241"/>
      <c r="M732" s="242"/>
      <c r="N732" s="243"/>
      <c r="O732" s="243"/>
      <c r="P732" s="243"/>
      <c r="Q732" s="243"/>
      <c r="R732" s="243"/>
      <c r="S732" s="243"/>
      <c r="T732" s="24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45" t="s">
        <v>157</v>
      </c>
      <c r="AU732" s="245" t="s">
        <v>81</v>
      </c>
      <c r="AV732" s="14" t="s">
        <v>154</v>
      </c>
      <c r="AW732" s="14" t="s">
        <v>33</v>
      </c>
      <c r="AX732" s="14" t="s">
        <v>79</v>
      </c>
      <c r="AY732" s="245" t="s">
        <v>147</v>
      </c>
    </row>
    <row r="733" spans="1:63" s="12" customFormat="1" ht="25.9" customHeight="1">
      <c r="A733" s="12"/>
      <c r="B733" s="189"/>
      <c r="C733" s="190"/>
      <c r="D733" s="191" t="s">
        <v>70</v>
      </c>
      <c r="E733" s="192" t="s">
        <v>1060</v>
      </c>
      <c r="F733" s="192" t="s">
        <v>1061</v>
      </c>
      <c r="G733" s="190"/>
      <c r="H733" s="190"/>
      <c r="I733" s="193"/>
      <c r="J733" s="194">
        <f>BK733</f>
        <v>0</v>
      </c>
      <c r="K733" s="190"/>
      <c r="L733" s="195"/>
      <c r="M733" s="196"/>
      <c r="N733" s="197"/>
      <c r="O733" s="197"/>
      <c r="P733" s="198">
        <f>P734+P772+P792+P833+P858+P860+P872+P876+P893+P918+P945+P1010+P1092+P1189+P1221+P1244+P1258+P1296</f>
        <v>0</v>
      </c>
      <c r="Q733" s="197"/>
      <c r="R733" s="198">
        <f>R734+R772+R792+R833+R858+R860+R872+R876+R893+R918+R945+R1010+R1092+R1189+R1221+R1244+R1258+R1296</f>
        <v>19.563315720528</v>
      </c>
      <c r="S733" s="197"/>
      <c r="T733" s="199">
        <f>T734+T772+T792+T833+T858+T860+T872+T876+T893+T918+T945+T1010+T1092+T1189+T1221+T1244+T1258+T1296</f>
        <v>23.2785811</v>
      </c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R733" s="200" t="s">
        <v>81</v>
      </c>
      <c r="AT733" s="201" t="s">
        <v>70</v>
      </c>
      <c r="AU733" s="201" t="s">
        <v>71</v>
      </c>
      <c r="AY733" s="200" t="s">
        <v>147</v>
      </c>
      <c r="BK733" s="202">
        <f>BK734+BK772+BK792+BK833+BK858+BK860+BK872+BK876+BK893+BK918+BK945+BK1010+BK1092+BK1189+BK1221+BK1244+BK1258+BK1296</f>
        <v>0</v>
      </c>
    </row>
    <row r="734" spans="1:63" s="12" customFormat="1" ht="22.8" customHeight="1">
      <c r="A734" s="12"/>
      <c r="B734" s="189"/>
      <c r="C734" s="190"/>
      <c r="D734" s="191" t="s">
        <v>70</v>
      </c>
      <c r="E734" s="203" t="s">
        <v>1062</v>
      </c>
      <c r="F734" s="203" t="s">
        <v>1063</v>
      </c>
      <c r="G734" s="190"/>
      <c r="H734" s="190"/>
      <c r="I734" s="193"/>
      <c r="J734" s="204">
        <f>BK734</f>
        <v>0</v>
      </c>
      <c r="K734" s="190"/>
      <c r="L734" s="195"/>
      <c r="M734" s="196"/>
      <c r="N734" s="197"/>
      <c r="O734" s="197"/>
      <c r="P734" s="198">
        <f>SUM(P735:P771)</f>
        <v>0</v>
      </c>
      <c r="Q734" s="197"/>
      <c r="R734" s="198">
        <f>SUM(R735:R771)</f>
        <v>0.9004840454999999</v>
      </c>
      <c r="S734" s="197"/>
      <c r="T734" s="199">
        <f>SUM(T735:T771)</f>
        <v>0</v>
      </c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R734" s="200" t="s">
        <v>81</v>
      </c>
      <c r="AT734" s="201" t="s">
        <v>70</v>
      </c>
      <c r="AU734" s="201" t="s">
        <v>79</v>
      </c>
      <c r="AY734" s="200" t="s">
        <v>147</v>
      </c>
      <c r="BK734" s="202">
        <f>SUM(BK735:BK771)</f>
        <v>0</v>
      </c>
    </row>
    <row r="735" spans="1:65" s="2" customFormat="1" ht="21.75" customHeight="1">
      <c r="A735" s="39"/>
      <c r="B735" s="40"/>
      <c r="C735" s="205" t="s">
        <v>631</v>
      </c>
      <c r="D735" s="205" t="s">
        <v>149</v>
      </c>
      <c r="E735" s="206" t="s">
        <v>1064</v>
      </c>
      <c r="F735" s="207" t="s">
        <v>1065</v>
      </c>
      <c r="G735" s="208" t="s">
        <v>152</v>
      </c>
      <c r="H735" s="209">
        <v>108.356</v>
      </c>
      <c r="I735" s="210"/>
      <c r="J735" s="211">
        <f>ROUND(I735*H735,2)</f>
        <v>0</v>
      </c>
      <c r="K735" s="207" t="s">
        <v>153</v>
      </c>
      <c r="L735" s="45"/>
      <c r="M735" s="212" t="s">
        <v>19</v>
      </c>
      <c r="N735" s="213" t="s">
        <v>42</v>
      </c>
      <c r="O735" s="85"/>
      <c r="P735" s="214">
        <f>O735*H735</f>
        <v>0</v>
      </c>
      <c r="Q735" s="214">
        <v>0</v>
      </c>
      <c r="R735" s="214">
        <f>Q735*H735</f>
        <v>0</v>
      </c>
      <c r="S735" s="214">
        <v>0</v>
      </c>
      <c r="T735" s="215">
        <f>S735*H735</f>
        <v>0</v>
      </c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R735" s="216" t="s">
        <v>195</v>
      </c>
      <c r="AT735" s="216" t="s">
        <v>149</v>
      </c>
      <c r="AU735" s="216" t="s">
        <v>81</v>
      </c>
      <c r="AY735" s="18" t="s">
        <v>147</v>
      </c>
      <c r="BE735" s="217">
        <f>IF(N735="základní",J735,0)</f>
        <v>0</v>
      </c>
      <c r="BF735" s="217">
        <f>IF(N735="snížená",J735,0)</f>
        <v>0</v>
      </c>
      <c r="BG735" s="217">
        <f>IF(N735="zákl. přenesená",J735,0)</f>
        <v>0</v>
      </c>
      <c r="BH735" s="217">
        <f>IF(N735="sníž. přenesená",J735,0)</f>
        <v>0</v>
      </c>
      <c r="BI735" s="217">
        <f>IF(N735="nulová",J735,0)</f>
        <v>0</v>
      </c>
      <c r="BJ735" s="18" t="s">
        <v>79</v>
      </c>
      <c r="BK735" s="217">
        <f>ROUND(I735*H735,2)</f>
        <v>0</v>
      </c>
      <c r="BL735" s="18" t="s">
        <v>195</v>
      </c>
      <c r="BM735" s="216" t="s">
        <v>1066</v>
      </c>
    </row>
    <row r="736" spans="1:47" s="2" customFormat="1" ht="12">
      <c r="A736" s="39"/>
      <c r="B736" s="40"/>
      <c r="C736" s="41"/>
      <c r="D736" s="218" t="s">
        <v>155</v>
      </c>
      <c r="E736" s="41"/>
      <c r="F736" s="219" t="s">
        <v>1067</v>
      </c>
      <c r="G736" s="41"/>
      <c r="H736" s="41"/>
      <c r="I736" s="220"/>
      <c r="J736" s="41"/>
      <c r="K736" s="41"/>
      <c r="L736" s="45"/>
      <c r="M736" s="221"/>
      <c r="N736" s="222"/>
      <c r="O736" s="85"/>
      <c r="P736" s="85"/>
      <c r="Q736" s="85"/>
      <c r="R736" s="85"/>
      <c r="S736" s="85"/>
      <c r="T736" s="86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T736" s="18" t="s">
        <v>155</v>
      </c>
      <c r="AU736" s="18" t="s">
        <v>81</v>
      </c>
    </row>
    <row r="737" spans="1:51" s="13" customFormat="1" ht="12">
      <c r="A737" s="13"/>
      <c r="B737" s="223"/>
      <c r="C737" s="224"/>
      <c r="D737" s="225" t="s">
        <v>157</v>
      </c>
      <c r="E737" s="226" t="s">
        <v>19</v>
      </c>
      <c r="F737" s="227" t="s">
        <v>719</v>
      </c>
      <c r="G737" s="224"/>
      <c r="H737" s="228">
        <v>2.608</v>
      </c>
      <c r="I737" s="229"/>
      <c r="J737" s="224"/>
      <c r="K737" s="224"/>
      <c r="L737" s="230"/>
      <c r="M737" s="231"/>
      <c r="N737" s="232"/>
      <c r="O737" s="232"/>
      <c r="P737" s="232"/>
      <c r="Q737" s="232"/>
      <c r="R737" s="232"/>
      <c r="S737" s="232"/>
      <c r="T737" s="23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34" t="s">
        <v>157</v>
      </c>
      <c r="AU737" s="234" t="s">
        <v>81</v>
      </c>
      <c r="AV737" s="13" t="s">
        <v>81</v>
      </c>
      <c r="AW737" s="13" t="s">
        <v>33</v>
      </c>
      <c r="AX737" s="13" t="s">
        <v>71</v>
      </c>
      <c r="AY737" s="234" t="s">
        <v>147</v>
      </c>
    </row>
    <row r="738" spans="1:51" s="13" customFormat="1" ht="12">
      <c r="A738" s="13"/>
      <c r="B738" s="223"/>
      <c r="C738" s="224"/>
      <c r="D738" s="225" t="s">
        <v>157</v>
      </c>
      <c r="E738" s="226" t="s">
        <v>19</v>
      </c>
      <c r="F738" s="227" t="s">
        <v>1068</v>
      </c>
      <c r="G738" s="224"/>
      <c r="H738" s="228">
        <v>10</v>
      </c>
      <c r="I738" s="229"/>
      <c r="J738" s="224"/>
      <c r="K738" s="224"/>
      <c r="L738" s="230"/>
      <c r="M738" s="231"/>
      <c r="N738" s="232"/>
      <c r="O738" s="232"/>
      <c r="P738" s="232"/>
      <c r="Q738" s="232"/>
      <c r="R738" s="232"/>
      <c r="S738" s="232"/>
      <c r="T738" s="23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34" t="s">
        <v>157</v>
      </c>
      <c r="AU738" s="234" t="s">
        <v>81</v>
      </c>
      <c r="AV738" s="13" t="s">
        <v>81</v>
      </c>
      <c r="AW738" s="13" t="s">
        <v>33</v>
      </c>
      <c r="AX738" s="13" t="s">
        <v>71</v>
      </c>
      <c r="AY738" s="234" t="s">
        <v>147</v>
      </c>
    </row>
    <row r="739" spans="1:51" s="13" customFormat="1" ht="12">
      <c r="A739" s="13"/>
      <c r="B739" s="223"/>
      <c r="C739" s="224"/>
      <c r="D739" s="225" t="s">
        <v>157</v>
      </c>
      <c r="E739" s="226" t="s">
        <v>19</v>
      </c>
      <c r="F739" s="227" t="s">
        <v>1069</v>
      </c>
      <c r="G739" s="224"/>
      <c r="H739" s="228">
        <v>65.048</v>
      </c>
      <c r="I739" s="229"/>
      <c r="J739" s="224"/>
      <c r="K739" s="224"/>
      <c r="L739" s="230"/>
      <c r="M739" s="231"/>
      <c r="N739" s="232"/>
      <c r="O739" s="232"/>
      <c r="P739" s="232"/>
      <c r="Q739" s="232"/>
      <c r="R739" s="232"/>
      <c r="S739" s="232"/>
      <c r="T739" s="23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34" t="s">
        <v>157</v>
      </c>
      <c r="AU739" s="234" t="s">
        <v>81</v>
      </c>
      <c r="AV739" s="13" t="s">
        <v>81</v>
      </c>
      <c r="AW739" s="13" t="s">
        <v>33</v>
      </c>
      <c r="AX739" s="13" t="s">
        <v>71</v>
      </c>
      <c r="AY739" s="234" t="s">
        <v>147</v>
      </c>
    </row>
    <row r="740" spans="1:51" s="13" customFormat="1" ht="12">
      <c r="A740" s="13"/>
      <c r="B740" s="223"/>
      <c r="C740" s="224"/>
      <c r="D740" s="225" t="s">
        <v>157</v>
      </c>
      <c r="E740" s="226" t="s">
        <v>19</v>
      </c>
      <c r="F740" s="227" t="s">
        <v>432</v>
      </c>
      <c r="G740" s="224"/>
      <c r="H740" s="228">
        <v>30.7</v>
      </c>
      <c r="I740" s="229"/>
      <c r="J740" s="224"/>
      <c r="K740" s="224"/>
      <c r="L740" s="230"/>
      <c r="M740" s="231"/>
      <c r="N740" s="232"/>
      <c r="O740" s="232"/>
      <c r="P740" s="232"/>
      <c r="Q740" s="232"/>
      <c r="R740" s="232"/>
      <c r="S740" s="232"/>
      <c r="T740" s="23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34" t="s">
        <v>157</v>
      </c>
      <c r="AU740" s="234" t="s">
        <v>81</v>
      </c>
      <c r="AV740" s="13" t="s">
        <v>81</v>
      </c>
      <c r="AW740" s="13" t="s">
        <v>33</v>
      </c>
      <c r="AX740" s="13" t="s">
        <v>71</v>
      </c>
      <c r="AY740" s="234" t="s">
        <v>147</v>
      </c>
    </row>
    <row r="741" spans="1:51" s="14" customFormat="1" ht="12">
      <c r="A741" s="14"/>
      <c r="B741" s="235"/>
      <c r="C741" s="236"/>
      <c r="D741" s="225" t="s">
        <v>157</v>
      </c>
      <c r="E741" s="237" t="s">
        <v>19</v>
      </c>
      <c r="F741" s="238" t="s">
        <v>159</v>
      </c>
      <c r="G741" s="236"/>
      <c r="H741" s="239">
        <v>108.35600000000001</v>
      </c>
      <c r="I741" s="240"/>
      <c r="J741" s="236"/>
      <c r="K741" s="236"/>
      <c r="L741" s="241"/>
      <c r="M741" s="242"/>
      <c r="N741" s="243"/>
      <c r="O741" s="243"/>
      <c r="P741" s="243"/>
      <c r="Q741" s="243"/>
      <c r="R741" s="243"/>
      <c r="S741" s="243"/>
      <c r="T741" s="24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45" t="s">
        <v>157</v>
      </c>
      <c r="AU741" s="245" t="s">
        <v>81</v>
      </c>
      <c r="AV741" s="14" t="s">
        <v>154</v>
      </c>
      <c r="AW741" s="14" t="s">
        <v>33</v>
      </c>
      <c r="AX741" s="14" t="s">
        <v>79</v>
      </c>
      <c r="AY741" s="245" t="s">
        <v>147</v>
      </c>
    </row>
    <row r="742" spans="1:65" s="2" customFormat="1" ht="16.5" customHeight="1">
      <c r="A742" s="39"/>
      <c r="B742" s="40"/>
      <c r="C742" s="246" t="s">
        <v>1070</v>
      </c>
      <c r="D742" s="246" t="s">
        <v>350</v>
      </c>
      <c r="E742" s="247" t="s">
        <v>1071</v>
      </c>
      <c r="F742" s="248" t="s">
        <v>1072</v>
      </c>
      <c r="G742" s="249" t="s">
        <v>190</v>
      </c>
      <c r="H742" s="250">
        <v>0.033</v>
      </c>
      <c r="I742" s="251"/>
      <c r="J742" s="252">
        <f>ROUND(I742*H742,2)</f>
        <v>0</v>
      </c>
      <c r="K742" s="248" t="s">
        <v>153</v>
      </c>
      <c r="L742" s="253"/>
      <c r="M742" s="254" t="s">
        <v>19</v>
      </c>
      <c r="N742" s="255" t="s">
        <v>42</v>
      </c>
      <c r="O742" s="85"/>
      <c r="P742" s="214">
        <f>O742*H742</f>
        <v>0</v>
      </c>
      <c r="Q742" s="214">
        <v>1</v>
      </c>
      <c r="R742" s="214">
        <f>Q742*H742</f>
        <v>0.033</v>
      </c>
      <c r="S742" s="214">
        <v>0</v>
      </c>
      <c r="T742" s="215">
        <f>S742*H742</f>
        <v>0</v>
      </c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R742" s="216" t="s">
        <v>247</v>
      </c>
      <c r="AT742" s="216" t="s">
        <v>350</v>
      </c>
      <c r="AU742" s="216" t="s">
        <v>81</v>
      </c>
      <c r="AY742" s="18" t="s">
        <v>147</v>
      </c>
      <c r="BE742" s="217">
        <f>IF(N742="základní",J742,0)</f>
        <v>0</v>
      </c>
      <c r="BF742" s="217">
        <f>IF(N742="snížená",J742,0)</f>
        <v>0</v>
      </c>
      <c r="BG742" s="217">
        <f>IF(N742="zákl. přenesená",J742,0)</f>
        <v>0</v>
      </c>
      <c r="BH742" s="217">
        <f>IF(N742="sníž. přenesená",J742,0)</f>
        <v>0</v>
      </c>
      <c r="BI742" s="217">
        <f>IF(N742="nulová",J742,0)</f>
        <v>0</v>
      </c>
      <c r="BJ742" s="18" t="s">
        <v>79</v>
      </c>
      <c r="BK742" s="217">
        <f>ROUND(I742*H742,2)</f>
        <v>0</v>
      </c>
      <c r="BL742" s="18" t="s">
        <v>195</v>
      </c>
      <c r="BM742" s="216" t="s">
        <v>1073</v>
      </c>
    </row>
    <row r="743" spans="1:51" s="13" customFormat="1" ht="12">
      <c r="A743" s="13"/>
      <c r="B743" s="223"/>
      <c r="C743" s="224"/>
      <c r="D743" s="225" t="s">
        <v>157</v>
      </c>
      <c r="E743" s="226" t="s">
        <v>19</v>
      </c>
      <c r="F743" s="227" t="s">
        <v>1074</v>
      </c>
      <c r="G743" s="224"/>
      <c r="H743" s="228">
        <v>0.033</v>
      </c>
      <c r="I743" s="229"/>
      <c r="J743" s="224"/>
      <c r="K743" s="224"/>
      <c r="L743" s="230"/>
      <c r="M743" s="231"/>
      <c r="N743" s="232"/>
      <c r="O743" s="232"/>
      <c r="P743" s="232"/>
      <c r="Q743" s="232"/>
      <c r="R743" s="232"/>
      <c r="S743" s="232"/>
      <c r="T743" s="23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34" t="s">
        <v>157</v>
      </c>
      <c r="AU743" s="234" t="s">
        <v>81</v>
      </c>
      <c r="AV743" s="13" t="s">
        <v>81</v>
      </c>
      <c r="AW743" s="13" t="s">
        <v>33</v>
      </c>
      <c r="AX743" s="13" t="s">
        <v>71</v>
      </c>
      <c r="AY743" s="234" t="s">
        <v>147</v>
      </c>
    </row>
    <row r="744" spans="1:51" s="14" customFormat="1" ht="12">
      <c r="A744" s="14"/>
      <c r="B744" s="235"/>
      <c r="C744" s="236"/>
      <c r="D744" s="225" t="s">
        <v>157</v>
      </c>
      <c r="E744" s="237" t="s">
        <v>19</v>
      </c>
      <c r="F744" s="238" t="s">
        <v>159</v>
      </c>
      <c r="G744" s="236"/>
      <c r="H744" s="239">
        <v>0.033</v>
      </c>
      <c r="I744" s="240"/>
      <c r="J744" s="236"/>
      <c r="K744" s="236"/>
      <c r="L744" s="241"/>
      <c r="M744" s="242"/>
      <c r="N744" s="243"/>
      <c r="O744" s="243"/>
      <c r="P744" s="243"/>
      <c r="Q744" s="243"/>
      <c r="R744" s="243"/>
      <c r="S744" s="243"/>
      <c r="T744" s="24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45" t="s">
        <v>157</v>
      </c>
      <c r="AU744" s="245" t="s">
        <v>81</v>
      </c>
      <c r="AV744" s="14" t="s">
        <v>154</v>
      </c>
      <c r="AW744" s="14" t="s">
        <v>33</v>
      </c>
      <c r="AX744" s="14" t="s">
        <v>79</v>
      </c>
      <c r="AY744" s="245" t="s">
        <v>147</v>
      </c>
    </row>
    <row r="745" spans="1:65" s="2" customFormat="1" ht="21.75" customHeight="1">
      <c r="A745" s="39"/>
      <c r="B745" s="40"/>
      <c r="C745" s="205" t="s">
        <v>635</v>
      </c>
      <c r="D745" s="205" t="s">
        <v>149</v>
      </c>
      <c r="E745" s="206" t="s">
        <v>1075</v>
      </c>
      <c r="F745" s="207" t="s">
        <v>1076</v>
      </c>
      <c r="G745" s="208" t="s">
        <v>152</v>
      </c>
      <c r="H745" s="209">
        <v>0.666</v>
      </c>
      <c r="I745" s="210"/>
      <c r="J745" s="211">
        <f>ROUND(I745*H745,2)</f>
        <v>0</v>
      </c>
      <c r="K745" s="207" t="s">
        <v>153</v>
      </c>
      <c r="L745" s="45"/>
      <c r="M745" s="212" t="s">
        <v>19</v>
      </c>
      <c r="N745" s="213" t="s">
        <v>42</v>
      </c>
      <c r="O745" s="85"/>
      <c r="P745" s="214">
        <f>O745*H745</f>
        <v>0</v>
      </c>
      <c r="Q745" s="214">
        <v>0</v>
      </c>
      <c r="R745" s="214">
        <f>Q745*H745</f>
        <v>0</v>
      </c>
      <c r="S745" s="214">
        <v>0</v>
      </c>
      <c r="T745" s="215">
        <f>S745*H745</f>
        <v>0</v>
      </c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R745" s="216" t="s">
        <v>195</v>
      </c>
      <c r="AT745" s="216" t="s">
        <v>149</v>
      </c>
      <c r="AU745" s="216" t="s">
        <v>81</v>
      </c>
      <c r="AY745" s="18" t="s">
        <v>147</v>
      </c>
      <c r="BE745" s="217">
        <f>IF(N745="základní",J745,0)</f>
        <v>0</v>
      </c>
      <c r="BF745" s="217">
        <f>IF(N745="snížená",J745,0)</f>
        <v>0</v>
      </c>
      <c r="BG745" s="217">
        <f>IF(N745="zákl. přenesená",J745,0)</f>
        <v>0</v>
      </c>
      <c r="BH745" s="217">
        <f>IF(N745="sníž. přenesená",J745,0)</f>
        <v>0</v>
      </c>
      <c r="BI745" s="217">
        <f>IF(N745="nulová",J745,0)</f>
        <v>0</v>
      </c>
      <c r="BJ745" s="18" t="s">
        <v>79</v>
      </c>
      <c r="BK745" s="217">
        <f>ROUND(I745*H745,2)</f>
        <v>0</v>
      </c>
      <c r="BL745" s="18" t="s">
        <v>195</v>
      </c>
      <c r="BM745" s="216" t="s">
        <v>1077</v>
      </c>
    </row>
    <row r="746" spans="1:47" s="2" customFormat="1" ht="12">
      <c r="A746" s="39"/>
      <c r="B746" s="40"/>
      <c r="C746" s="41"/>
      <c r="D746" s="218" t="s">
        <v>155</v>
      </c>
      <c r="E746" s="41"/>
      <c r="F746" s="219" t="s">
        <v>1078</v>
      </c>
      <c r="G746" s="41"/>
      <c r="H746" s="41"/>
      <c r="I746" s="220"/>
      <c r="J746" s="41"/>
      <c r="K746" s="41"/>
      <c r="L746" s="45"/>
      <c r="M746" s="221"/>
      <c r="N746" s="222"/>
      <c r="O746" s="85"/>
      <c r="P746" s="85"/>
      <c r="Q746" s="85"/>
      <c r="R746" s="85"/>
      <c r="S746" s="85"/>
      <c r="T746" s="86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T746" s="18" t="s">
        <v>155</v>
      </c>
      <c r="AU746" s="18" t="s">
        <v>81</v>
      </c>
    </row>
    <row r="747" spans="1:51" s="13" customFormat="1" ht="12">
      <c r="A747" s="13"/>
      <c r="B747" s="223"/>
      <c r="C747" s="224"/>
      <c r="D747" s="225" t="s">
        <v>157</v>
      </c>
      <c r="E747" s="226" t="s">
        <v>19</v>
      </c>
      <c r="F747" s="227" t="s">
        <v>1079</v>
      </c>
      <c r="G747" s="224"/>
      <c r="H747" s="228">
        <v>0.666</v>
      </c>
      <c r="I747" s="229"/>
      <c r="J747" s="224"/>
      <c r="K747" s="224"/>
      <c r="L747" s="230"/>
      <c r="M747" s="231"/>
      <c r="N747" s="232"/>
      <c r="O747" s="232"/>
      <c r="P747" s="232"/>
      <c r="Q747" s="232"/>
      <c r="R747" s="232"/>
      <c r="S747" s="232"/>
      <c r="T747" s="23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34" t="s">
        <v>157</v>
      </c>
      <c r="AU747" s="234" t="s">
        <v>81</v>
      </c>
      <c r="AV747" s="13" t="s">
        <v>81</v>
      </c>
      <c r="AW747" s="13" t="s">
        <v>33</v>
      </c>
      <c r="AX747" s="13" t="s">
        <v>71</v>
      </c>
      <c r="AY747" s="234" t="s">
        <v>147</v>
      </c>
    </row>
    <row r="748" spans="1:51" s="14" customFormat="1" ht="12">
      <c r="A748" s="14"/>
      <c r="B748" s="235"/>
      <c r="C748" s="236"/>
      <c r="D748" s="225" t="s">
        <v>157</v>
      </c>
      <c r="E748" s="237" t="s">
        <v>19</v>
      </c>
      <c r="F748" s="238" t="s">
        <v>159</v>
      </c>
      <c r="G748" s="236"/>
      <c r="H748" s="239">
        <v>0.666</v>
      </c>
      <c r="I748" s="240"/>
      <c r="J748" s="236"/>
      <c r="K748" s="236"/>
      <c r="L748" s="241"/>
      <c r="M748" s="242"/>
      <c r="N748" s="243"/>
      <c r="O748" s="243"/>
      <c r="P748" s="243"/>
      <c r="Q748" s="243"/>
      <c r="R748" s="243"/>
      <c r="S748" s="243"/>
      <c r="T748" s="24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45" t="s">
        <v>157</v>
      </c>
      <c r="AU748" s="245" t="s">
        <v>81</v>
      </c>
      <c r="AV748" s="14" t="s">
        <v>154</v>
      </c>
      <c r="AW748" s="14" t="s">
        <v>33</v>
      </c>
      <c r="AX748" s="14" t="s">
        <v>79</v>
      </c>
      <c r="AY748" s="245" t="s">
        <v>147</v>
      </c>
    </row>
    <row r="749" spans="1:65" s="2" customFormat="1" ht="16.5" customHeight="1">
      <c r="A749" s="39"/>
      <c r="B749" s="40"/>
      <c r="C749" s="246" t="s">
        <v>1080</v>
      </c>
      <c r="D749" s="246" t="s">
        <v>350</v>
      </c>
      <c r="E749" s="247" t="s">
        <v>1071</v>
      </c>
      <c r="F749" s="248" t="s">
        <v>1072</v>
      </c>
      <c r="G749" s="249" t="s">
        <v>190</v>
      </c>
      <c r="H749" s="250">
        <v>0.001</v>
      </c>
      <c r="I749" s="251"/>
      <c r="J749" s="252">
        <f>ROUND(I749*H749,2)</f>
        <v>0</v>
      </c>
      <c r="K749" s="248" t="s">
        <v>153</v>
      </c>
      <c r="L749" s="253"/>
      <c r="M749" s="254" t="s">
        <v>19</v>
      </c>
      <c r="N749" s="255" t="s">
        <v>42</v>
      </c>
      <c r="O749" s="85"/>
      <c r="P749" s="214">
        <f>O749*H749</f>
        <v>0</v>
      </c>
      <c r="Q749" s="214">
        <v>1</v>
      </c>
      <c r="R749" s="214">
        <f>Q749*H749</f>
        <v>0.001</v>
      </c>
      <c r="S749" s="214">
        <v>0</v>
      </c>
      <c r="T749" s="215">
        <f>S749*H749</f>
        <v>0</v>
      </c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R749" s="216" t="s">
        <v>247</v>
      </c>
      <c r="AT749" s="216" t="s">
        <v>350</v>
      </c>
      <c r="AU749" s="216" t="s">
        <v>81</v>
      </c>
      <c r="AY749" s="18" t="s">
        <v>147</v>
      </c>
      <c r="BE749" s="217">
        <f>IF(N749="základní",J749,0)</f>
        <v>0</v>
      </c>
      <c r="BF749" s="217">
        <f>IF(N749="snížená",J749,0)</f>
        <v>0</v>
      </c>
      <c r="BG749" s="217">
        <f>IF(N749="zákl. přenesená",J749,0)</f>
        <v>0</v>
      </c>
      <c r="BH749" s="217">
        <f>IF(N749="sníž. přenesená",J749,0)</f>
        <v>0</v>
      </c>
      <c r="BI749" s="217">
        <f>IF(N749="nulová",J749,0)</f>
        <v>0</v>
      </c>
      <c r="BJ749" s="18" t="s">
        <v>79</v>
      </c>
      <c r="BK749" s="217">
        <f>ROUND(I749*H749,2)</f>
        <v>0</v>
      </c>
      <c r="BL749" s="18" t="s">
        <v>195</v>
      </c>
      <c r="BM749" s="216" t="s">
        <v>1081</v>
      </c>
    </row>
    <row r="750" spans="1:51" s="13" customFormat="1" ht="12">
      <c r="A750" s="13"/>
      <c r="B750" s="223"/>
      <c r="C750" s="224"/>
      <c r="D750" s="225" t="s">
        <v>157</v>
      </c>
      <c r="E750" s="226" t="s">
        <v>19</v>
      </c>
      <c r="F750" s="227" t="s">
        <v>1082</v>
      </c>
      <c r="G750" s="224"/>
      <c r="H750" s="228">
        <v>0.001</v>
      </c>
      <c r="I750" s="229"/>
      <c r="J750" s="224"/>
      <c r="K750" s="224"/>
      <c r="L750" s="230"/>
      <c r="M750" s="231"/>
      <c r="N750" s="232"/>
      <c r="O750" s="232"/>
      <c r="P750" s="232"/>
      <c r="Q750" s="232"/>
      <c r="R750" s="232"/>
      <c r="S750" s="232"/>
      <c r="T750" s="23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34" t="s">
        <v>157</v>
      </c>
      <c r="AU750" s="234" t="s">
        <v>81</v>
      </c>
      <c r="AV750" s="13" t="s">
        <v>81</v>
      </c>
      <c r="AW750" s="13" t="s">
        <v>33</v>
      </c>
      <c r="AX750" s="13" t="s">
        <v>71</v>
      </c>
      <c r="AY750" s="234" t="s">
        <v>147</v>
      </c>
    </row>
    <row r="751" spans="1:51" s="14" customFormat="1" ht="12">
      <c r="A751" s="14"/>
      <c r="B751" s="235"/>
      <c r="C751" s="236"/>
      <c r="D751" s="225" t="s">
        <v>157</v>
      </c>
      <c r="E751" s="237" t="s">
        <v>19</v>
      </c>
      <c r="F751" s="238" t="s">
        <v>159</v>
      </c>
      <c r="G751" s="236"/>
      <c r="H751" s="239">
        <v>0.001</v>
      </c>
      <c r="I751" s="240"/>
      <c r="J751" s="236"/>
      <c r="K751" s="236"/>
      <c r="L751" s="241"/>
      <c r="M751" s="242"/>
      <c r="N751" s="243"/>
      <c r="O751" s="243"/>
      <c r="P751" s="243"/>
      <c r="Q751" s="243"/>
      <c r="R751" s="243"/>
      <c r="S751" s="243"/>
      <c r="T751" s="24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45" t="s">
        <v>157</v>
      </c>
      <c r="AU751" s="245" t="s">
        <v>81</v>
      </c>
      <c r="AV751" s="14" t="s">
        <v>154</v>
      </c>
      <c r="AW751" s="14" t="s">
        <v>33</v>
      </c>
      <c r="AX751" s="14" t="s">
        <v>79</v>
      </c>
      <c r="AY751" s="245" t="s">
        <v>147</v>
      </c>
    </row>
    <row r="752" spans="1:65" s="2" customFormat="1" ht="16.5" customHeight="1">
      <c r="A752" s="39"/>
      <c r="B752" s="40"/>
      <c r="C752" s="205" t="s">
        <v>638</v>
      </c>
      <c r="D752" s="205" t="s">
        <v>149</v>
      </c>
      <c r="E752" s="206" t="s">
        <v>1083</v>
      </c>
      <c r="F752" s="207" t="s">
        <v>1084</v>
      </c>
      <c r="G752" s="208" t="s">
        <v>152</v>
      </c>
      <c r="H752" s="209">
        <v>108.356</v>
      </c>
      <c r="I752" s="210"/>
      <c r="J752" s="211">
        <f>ROUND(I752*H752,2)</f>
        <v>0</v>
      </c>
      <c r="K752" s="207" t="s">
        <v>153</v>
      </c>
      <c r="L752" s="45"/>
      <c r="M752" s="212" t="s">
        <v>19</v>
      </c>
      <c r="N752" s="213" t="s">
        <v>42</v>
      </c>
      <c r="O752" s="85"/>
      <c r="P752" s="214">
        <f>O752*H752</f>
        <v>0</v>
      </c>
      <c r="Q752" s="214">
        <v>0.00039825</v>
      </c>
      <c r="R752" s="214">
        <f>Q752*H752</f>
        <v>0.043152776999999996</v>
      </c>
      <c r="S752" s="214">
        <v>0</v>
      </c>
      <c r="T752" s="215">
        <f>S752*H752</f>
        <v>0</v>
      </c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R752" s="216" t="s">
        <v>195</v>
      </c>
      <c r="AT752" s="216" t="s">
        <v>149</v>
      </c>
      <c r="AU752" s="216" t="s">
        <v>81</v>
      </c>
      <c r="AY752" s="18" t="s">
        <v>147</v>
      </c>
      <c r="BE752" s="217">
        <f>IF(N752="základní",J752,0)</f>
        <v>0</v>
      </c>
      <c r="BF752" s="217">
        <f>IF(N752="snížená",J752,0)</f>
        <v>0</v>
      </c>
      <c r="BG752" s="217">
        <f>IF(N752="zákl. přenesená",J752,0)</f>
        <v>0</v>
      </c>
      <c r="BH752" s="217">
        <f>IF(N752="sníž. přenesená",J752,0)</f>
        <v>0</v>
      </c>
      <c r="BI752" s="217">
        <f>IF(N752="nulová",J752,0)</f>
        <v>0</v>
      </c>
      <c r="BJ752" s="18" t="s">
        <v>79</v>
      </c>
      <c r="BK752" s="217">
        <f>ROUND(I752*H752,2)</f>
        <v>0</v>
      </c>
      <c r="BL752" s="18" t="s">
        <v>195</v>
      </c>
      <c r="BM752" s="216" t="s">
        <v>1085</v>
      </c>
    </row>
    <row r="753" spans="1:47" s="2" customFormat="1" ht="12">
      <c r="A753" s="39"/>
      <c r="B753" s="40"/>
      <c r="C753" s="41"/>
      <c r="D753" s="218" t="s">
        <v>155</v>
      </c>
      <c r="E753" s="41"/>
      <c r="F753" s="219" t="s">
        <v>1086</v>
      </c>
      <c r="G753" s="41"/>
      <c r="H753" s="41"/>
      <c r="I753" s="220"/>
      <c r="J753" s="41"/>
      <c r="K753" s="41"/>
      <c r="L753" s="45"/>
      <c r="M753" s="221"/>
      <c r="N753" s="222"/>
      <c r="O753" s="85"/>
      <c r="P753" s="85"/>
      <c r="Q753" s="85"/>
      <c r="R753" s="85"/>
      <c r="S753" s="85"/>
      <c r="T753" s="86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T753" s="18" t="s">
        <v>155</v>
      </c>
      <c r="AU753" s="18" t="s">
        <v>81</v>
      </c>
    </row>
    <row r="754" spans="1:51" s="13" customFormat="1" ht="12">
      <c r="A754" s="13"/>
      <c r="B754" s="223"/>
      <c r="C754" s="224"/>
      <c r="D754" s="225" t="s">
        <v>157</v>
      </c>
      <c r="E754" s="226" t="s">
        <v>19</v>
      </c>
      <c r="F754" s="227" t="s">
        <v>719</v>
      </c>
      <c r="G754" s="224"/>
      <c r="H754" s="228">
        <v>2.608</v>
      </c>
      <c r="I754" s="229"/>
      <c r="J754" s="224"/>
      <c r="K754" s="224"/>
      <c r="L754" s="230"/>
      <c r="M754" s="231"/>
      <c r="N754" s="232"/>
      <c r="O754" s="232"/>
      <c r="P754" s="232"/>
      <c r="Q754" s="232"/>
      <c r="R754" s="232"/>
      <c r="S754" s="232"/>
      <c r="T754" s="23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34" t="s">
        <v>157</v>
      </c>
      <c r="AU754" s="234" t="s">
        <v>81</v>
      </c>
      <c r="AV754" s="13" t="s">
        <v>81</v>
      </c>
      <c r="AW754" s="13" t="s">
        <v>33</v>
      </c>
      <c r="AX754" s="13" t="s">
        <v>71</v>
      </c>
      <c r="AY754" s="234" t="s">
        <v>147</v>
      </c>
    </row>
    <row r="755" spans="1:51" s="13" customFormat="1" ht="12">
      <c r="A755" s="13"/>
      <c r="B755" s="223"/>
      <c r="C755" s="224"/>
      <c r="D755" s="225" t="s">
        <v>157</v>
      </c>
      <c r="E755" s="226" t="s">
        <v>19</v>
      </c>
      <c r="F755" s="227" t="s">
        <v>1068</v>
      </c>
      <c r="G755" s="224"/>
      <c r="H755" s="228">
        <v>10</v>
      </c>
      <c r="I755" s="229"/>
      <c r="J755" s="224"/>
      <c r="K755" s="224"/>
      <c r="L755" s="230"/>
      <c r="M755" s="231"/>
      <c r="N755" s="232"/>
      <c r="O755" s="232"/>
      <c r="P755" s="232"/>
      <c r="Q755" s="232"/>
      <c r="R755" s="232"/>
      <c r="S755" s="232"/>
      <c r="T755" s="23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34" t="s">
        <v>157</v>
      </c>
      <c r="AU755" s="234" t="s">
        <v>81</v>
      </c>
      <c r="AV755" s="13" t="s">
        <v>81</v>
      </c>
      <c r="AW755" s="13" t="s">
        <v>33</v>
      </c>
      <c r="AX755" s="13" t="s">
        <v>71</v>
      </c>
      <c r="AY755" s="234" t="s">
        <v>147</v>
      </c>
    </row>
    <row r="756" spans="1:51" s="13" customFormat="1" ht="12">
      <c r="A756" s="13"/>
      <c r="B756" s="223"/>
      <c r="C756" s="224"/>
      <c r="D756" s="225" t="s">
        <v>157</v>
      </c>
      <c r="E756" s="226" t="s">
        <v>19</v>
      </c>
      <c r="F756" s="227" t="s">
        <v>1069</v>
      </c>
      <c r="G756" s="224"/>
      <c r="H756" s="228">
        <v>65.048</v>
      </c>
      <c r="I756" s="229"/>
      <c r="J756" s="224"/>
      <c r="K756" s="224"/>
      <c r="L756" s="230"/>
      <c r="M756" s="231"/>
      <c r="N756" s="232"/>
      <c r="O756" s="232"/>
      <c r="P756" s="232"/>
      <c r="Q756" s="232"/>
      <c r="R756" s="232"/>
      <c r="S756" s="232"/>
      <c r="T756" s="23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34" t="s">
        <v>157</v>
      </c>
      <c r="AU756" s="234" t="s">
        <v>81</v>
      </c>
      <c r="AV756" s="13" t="s">
        <v>81</v>
      </c>
      <c r="AW756" s="13" t="s">
        <v>33</v>
      </c>
      <c r="AX756" s="13" t="s">
        <v>71</v>
      </c>
      <c r="AY756" s="234" t="s">
        <v>147</v>
      </c>
    </row>
    <row r="757" spans="1:51" s="13" customFormat="1" ht="12">
      <c r="A757" s="13"/>
      <c r="B757" s="223"/>
      <c r="C757" s="224"/>
      <c r="D757" s="225" t="s">
        <v>157</v>
      </c>
      <c r="E757" s="226" t="s">
        <v>19</v>
      </c>
      <c r="F757" s="227" t="s">
        <v>432</v>
      </c>
      <c r="G757" s="224"/>
      <c r="H757" s="228">
        <v>30.7</v>
      </c>
      <c r="I757" s="229"/>
      <c r="J757" s="224"/>
      <c r="K757" s="224"/>
      <c r="L757" s="230"/>
      <c r="M757" s="231"/>
      <c r="N757" s="232"/>
      <c r="O757" s="232"/>
      <c r="P757" s="232"/>
      <c r="Q757" s="232"/>
      <c r="R757" s="232"/>
      <c r="S757" s="232"/>
      <c r="T757" s="23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34" t="s">
        <v>157</v>
      </c>
      <c r="AU757" s="234" t="s">
        <v>81</v>
      </c>
      <c r="AV757" s="13" t="s">
        <v>81</v>
      </c>
      <c r="AW757" s="13" t="s">
        <v>33</v>
      </c>
      <c r="AX757" s="13" t="s">
        <v>71</v>
      </c>
      <c r="AY757" s="234" t="s">
        <v>147</v>
      </c>
    </row>
    <row r="758" spans="1:51" s="14" customFormat="1" ht="12">
      <c r="A758" s="14"/>
      <c r="B758" s="235"/>
      <c r="C758" s="236"/>
      <c r="D758" s="225" t="s">
        <v>157</v>
      </c>
      <c r="E758" s="237" t="s">
        <v>19</v>
      </c>
      <c r="F758" s="238" t="s">
        <v>159</v>
      </c>
      <c r="G758" s="236"/>
      <c r="H758" s="239">
        <v>108.35600000000001</v>
      </c>
      <c r="I758" s="240"/>
      <c r="J758" s="236"/>
      <c r="K758" s="236"/>
      <c r="L758" s="241"/>
      <c r="M758" s="242"/>
      <c r="N758" s="243"/>
      <c r="O758" s="243"/>
      <c r="P758" s="243"/>
      <c r="Q758" s="243"/>
      <c r="R758" s="243"/>
      <c r="S758" s="243"/>
      <c r="T758" s="24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45" t="s">
        <v>157</v>
      </c>
      <c r="AU758" s="245" t="s">
        <v>81</v>
      </c>
      <c r="AV758" s="14" t="s">
        <v>154</v>
      </c>
      <c r="AW758" s="14" t="s">
        <v>33</v>
      </c>
      <c r="AX758" s="14" t="s">
        <v>79</v>
      </c>
      <c r="AY758" s="245" t="s">
        <v>147</v>
      </c>
    </row>
    <row r="759" spans="1:65" s="2" customFormat="1" ht="24.15" customHeight="1">
      <c r="A759" s="39"/>
      <c r="B759" s="40"/>
      <c r="C759" s="246" t="s">
        <v>1087</v>
      </c>
      <c r="D759" s="246" t="s">
        <v>350</v>
      </c>
      <c r="E759" s="247" t="s">
        <v>1088</v>
      </c>
      <c r="F759" s="248" t="s">
        <v>1089</v>
      </c>
      <c r="G759" s="249" t="s">
        <v>152</v>
      </c>
      <c r="H759" s="250">
        <v>126.289</v>
      </c>
      <c r="I759" s="251"/>
      <c r="J759" s="252">
        <f>ROUND(I759*H759,2)</f>
        <v>0</v>
      </c>
      <c r="K759" s="248" t="s">
        <v>153</v>
      </c>
      <c r="L759" s="253"/>
      <c r="M759" s="254" t="s">
        <v>19</v>
      </c>
      <c r="N759" s="255" t="s">
        <v>42</v>
      </c>
      <c r="O759" s="85"/>
      <c r="P759" s="214">
        <f>O759*H759</f>
        <v>0</v>
      </c>
      <c r="Q759" s="214">
        <v>0.0053</v>
      </c>
      <c r="R759" s="214">
        <f>Q759*H759</f>
        <v>0.6693317</v>
      </c>
      <c r="S759" s="214">
        <v>0</v>
      </c>
      <c r="T759" s="215">
        <f>S759*H759</f>
        <v>0</v>
      </c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R759" s="216" t="s">
        <v>247</v>
      </c>
      <c r="AT759" s="216" t="s">
        <v>350</v>
      </c>
      <c r="AU759" s="216" t="s">
        <v>81</v>
      </c>
      <c r="AY759" s="18" t="s">
        <v>147</v>
      </c>
      <c r="BE759" s="217">
        <f>IF(N759="základní",J759,0)</f>
        <v>0</v>
      </c>
      <c r="BF759" s="217">
        <f>IF(N759="snížená",J759,0)</f>
        <v>0</v>
      </c>
      <c r="BG759" s="217">
        <f>IF(N759="zákl. přenesená",J759,0)</f>
        <v>0</v>
      </c>
      <c r="BH759" s="217">
        <f>IF(N759="sníž. přenesená",J759,0)</f>
        <v>0</v>
      </c>
      <c r="BI759" s="217">
        <f>IF(N759="nulová",J759,0)</f>
        <v>0</v>
      </c>
      <c r="BJ759" s="18" t="s">
        <v>79</v>
      </c>
      <c r="BK759" s="217">
        <f>ROUND(I759*H759,2)</f>
        <v>0</v>
      </c>
      <c r="BL759" s="18" t="s">
        <v>195</v>
      </c>
      <c r="BM759" s="216" t="s">
        <v>1090</v>
      </c>
    </row>
    <row r="760" spans="1:51" s="13" customFormat="1" ht="12">
      <c r="A760" s="13"/>
      <c r="B760" s="223"/>
      <c r="C760" s="224"/>
      <c r="D760" s="225" t="s">
        <v>157</v>
      </c>
      <c r="E760" s="226" t="s">
        <v>19</v>
      </c>
      <c r="F760" s="227" t="s">
        <v>1091</v>
      </c>
      <c r="G760" s="224"/>
      <c r="H760" s="228">
        <v>126.289</v>
      </c>
      <c r="I760" s="229"/>
      <c r="J760" s="224"/>
      <c r="K760" s="224"/>
      <c r="L760" s="230"/>
      <c r="M760" s="231"/>
      <c r="N760" s="232"/>
      <c r="O760" s="232"/>
      <c r="P760" s="232"/>
      <c r="Q760" s="232"/>
      <c r="R760" s="232"/>
      <c r="S760" s="232"/>
      <c r="T760" s="23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34" t="s">
        <v>157</v>
      </c>
      <c r="AU760" s="234" t="s">
        <v>81</v>
      </c>
      <c r="AV760" s="13" t="s">
        <v>81</v>
      </c>
      <c r="AW760" s="13" t="s">
        <v>33</v>
      </c>
      <c r="AX760" s="13" t="s">
        <v>71</v>
      </c>
      <c r="AY760" s="234" t="s">
        <v>147</v>
      </c>
    </row>
    <row r="761" spans="1:51" s="14" customFormat="1" ht="12">
      <c r="A761" s="14"/>
      <c r="B761" s="235"/>
      <c r="C761" s="236"/>
      <c r="D761" s="225" t="s">
        <v>157</v>
      </c>
      <c r="E761" s="237" t="s">
        <v>19</v>
      </c>
      <c r="F761" s="238" t="s">
        <v>159</v>
      </c>
      <c r="G761" s="236"/>
      <c r="H761" s="239">
        <v>126.289</v>
      </c>
      <c r="I761" s="240"/>
      <c r="J761" s="236"/>
      <c r="K761" s="236"/>
      <c r="L761" s="241"/>
      <c r="M761" s="242"/>
      <c r="N761" s="243"/>
      <c r="O761" s="243"/>
      <c r="P761" s="243"/>
      <c r="Q761" s="243"/>
      <c r="R761" s="243"/>
      <c r="S761" s="243"/>
      <c r="T761" s="24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45" t="s">
        <v>157</v>
      </c>
      <c r="AU761" s="245" t="s">
        <v>81</v>
      </c>
      <c r="AV761" s="14" t="s">
        <v>154</v>
      </c>
      <c r="AW761" s="14" t="s">
        <v>33</v>
      </c>
      <c r="AX761" s="14" t="s">
        <v>79</v>
      </c>
      <c r="AY761" s="245" t="s">
        <v>147</v>
      </c>
    </row>
    <row r="762" spans="1:65" s="2" customFormat="1" ht="16.5" customHeight="1">
      <c r="A762" s="39"/>
      <c r="B762" s="40"/>
      <c r="C762" s="205" t="s">
        <v>644</v>
      </c>
      <c r="D762" s="205" t="s">
        <v>149</v>
      </c>
      <c r="E762" s="206" t="s">
        <v>1092</v>
      </c>
      <c r="F762" s="207" t="s">
        <v>1093</v>
      </c>
      <c r="G762" s="208" t="s">
        <v>152</v>
      </c>
      <c r="H762" s="209">
        <v>22.418</v>
      </c>
      <c r="I762" s="210"/>
      <c r="J762" s="211">
        <f>ROUND(I762*H762,2)</f>
        <v>0</v>
      </c>
      <c r="K762" s="207" t="s">
        <v>153</v>
      </c>
      <c r="L762" s="45"/>
      <c r="M762" s="212" t="s">
        <v>19</v>
      </c>
      <c r="N762" s="213" t="s">
        <v>42</v>
      </c>
      <c r="O762" s="85"/>
      <c r="P762" s="214">
        <f>O762*H762</f>
        <v>0</v>
      </c>
      <c r="Q762" s="214">
        <v>0.00039825</v>
      </c>
      <c r="R762" s="214">
        <f>Q762*H762</f>
        <v>0.0089279685</v>
      </c>
      <c r="S762" s="214">
        <v>0</v>
      </c>
      <c r="T762" s="215">
        <f>S762*H762</f>
        <v>0</v>
      </c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R762" s="216" t="s">
        <v>195</v>
      </c>
      <c r="AT762" s="216" t="s">
        <v>149</v>
      </c>
      <c r="AU762" s="216" t="s">
        <v>81</v>
      </c>
      <c r="AY762" s="18" t="s">
        <v>147</v>
      </c>
      <c r="BE762" s="217">
        <f>IF(N762="základní",J762,0)</f>
        <v>0</v>
      </c>
      <c r="BF762" s="217">
        <f>IF(N762="snížená",J762,0)</f>
        <v>0</v>
      </c>
      <c r="BG762" s="217">
        <f>IF(N762="zákl. přenesená",J762,0)</f>
        <v>0</v>
      </c>
      <c r="BH762" s="217">
        <f>IF(N762="sníž. přenesená",J762,0)</f>
        <v>0</v>
      </c>
      <c r="BI762" s="217">
        <f>IF(N762="nulová",J762,0)</f>
        <v>0</v>
      </c>
      <c r="BJ762" s="18" t="s">
        <v>79</v>
      </c>
      <c r="BK762" s="217">
        <f>ROUND(I762*H762,2)</f>
        <v>0</v>
      </c>
      <c r="BL762" s="18" t="s">
        <v>195</v>
      </c>
      <c r="BM762" s="216" t="s">
        <v>1094</v>
      </c>
    </row>
    <row r="763" spans="1:47" s="2" customFormat="1" ht="12">
      <c r="A763" s="39"/>
      <c r="B763" s="40"/>
      <c r="C763" s="41"/>
      <c r="D763" s="218" t="s">
        <v>155</v>
      </c>
      <c r="E763" s="41"/>
      <c r="F763" s="219" t="s">
        <v>1095</v>
      </c>
      <c r="G763" s="41"/>
      <c r="H763" s="41"/>
      <c r="I763" s="220"/>
      <c r="J763" s="41"/>
      <c r="K763" s="41"/>
      <c r="L763" s="45"/>
      <c r="M763" s="221"/>
      <c r="N763" s="222"/>
      <c r="O763" s="85"/>
      <c r="P763" s="85"/>
      <c r="Q763" s="85"/>
      <c r="R763" s="85"/>
      <c r="S763" s="85"/>
      <c r="T763" s="86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T763" s="18" t="s">
        <v>155</v>
      </c>
      <c r="AU763" s="18" t="s">
        <v>81</v>
      </c>
    </row>
    <row r="764" spans="1:51" s="13" customFormat="1" ht="12">
      <c r="A764" s="13"/>
      <c r="B764" s="223"/>
      <c r="C764" s="224"/>
      <c r="D764" s="225" t="s">
        <v>157</v>
      </c>
      <c r="E764" s="226" t="s">
        <v>19</v>
      </c>
      <c r="F764" s="227" t="s">
        <v>1079</v>
      </c>
      <c r="G764" s="224"/>
      <c r="H764" s="228">
        <v>0.666</v>
      </c>
      <c r="I764" s="229"/>
      <c r="J764" s="224"/>
      <c r="K764" s="224"/>
      <c r="L764" s="230"/>
      <c r="M764" s="231"/>
      <c r="N764" s="232"/>
      <c r="O764" s="232"/>
      <c r="P764" s="232"/>
      <c r="Q764" s="232"/>
      <c r="R764" s="232"/>
      <c r="S764" s="232"/>
      <c r="T764" s="23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34" t="s">
        <v>157</v>
      </c>
      <c r="AU764" s="234" t="s">
        <v>81</v>
      </c>
      <c r="AV764" s="13" t="s">
        <v>81</v>
      </c>
      <c r="AW764" s="13" t="s">
        <v>33</v>
      </c>
      <c r="AX764" s="13" t="s">
        <v>71</v>
      </c>
      <c r="AY764" s="234" t="s">
        <v>147</v>
      </c>
    </row>
    <row r="765" spans="1:51" s="13" customFormat="1" ht="12">
      <c r="A765" s="13"/>
      <c r="B765" s="223"/>
      <c r="C765" s="224"/>
      <c r="D765" s="225" t="s">
        <v>157</v>
      </c>
      <c r="E765" s="226" t="s">
        <v>19</v>
      </c>
      <c r="F765" s="227" t="s">
        <v>1096</v>
      </c>
      <c r="G765" s="224"/>
      <c r="H765" s="228">
        <v>21.752</v>
      </c>
      <c r="I765" s="229"/>
      <c r="J765" s="224"/>
      <c r="K765" s="224"/>
      <c r="L765" s="230"/>
      <c r="M765" s="231"/>
      <c r="N765" s="232"/>
      <c r="O765" s="232"/>
      <c r="P765" s="232"/>
      <c r="Q765" s="232"/>
      <c r="R765" s="232"/>
      <c r="S765" s="232"/>
      <c r="T765" s="23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34" t="s">
        <v>157</v>
      </c>
      <c r="AU765" s="234" t="s">
        <v>81</v>
      </c>
      <c r="AV765" s="13" t="s">
        <v>81</v>
      </c>
      <c r="AW765" s="13" t="s">
        <v>33</v>
      </c>
      <c r="AX765" s="13" t="s">
        <v>71</v>
      </c>
      <c r="AY765" s="234" t="s">
        <v>147</v>
      </c>
    </row>
    <row r="766" spans="1:51" s="14" customFormat="1" ht="12">
      <c r="A766" s="14"/>
      <c r="B766" s="235"/>
      <c r="C766" s="236"/>
      <c r="D766" s="225" t="s">
        <v>157</v>
      </c>
      <c r="E766" s="237" t="s">
        <v>19</v>
      </c>
      <c r="F766" s="238" t="s">
        <v>159</v>
      </c>
      <c r="G766" s="236"/>
      <c r="H766" s="239">
        <v>22.418</v>
      </c>
      <c r="I766" s="240"/>
      <c r="J766" s="236"/>
      <c r="K766" s="236"/>
      <c r="L766" s="241"/>
      <c r="M766" s="242"/>
      <c r="N766" s="243"/>
      <c r="O766" s="243"/>
      <c r="P766" s="243"/>
      <c r="Q766" s="243"/>
      <c r="R766" s="243"/>
      <c r="S766" s="243"/>
      <c r="T766" s="24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45" t="s">
        <v>157</v>
      </c>
      <c r="AU766" s="245" t="s">
        <v>81</v>
      </c>
      <c r="AV766" s="14" t="s">
        <v>154</v>
      </c>
      <c r="AW766" s="14" t="s">
        <v>33</v>
      </c>
      <c r="AX766" s="14" t="s">
        <v>79</v>
      </c>
      <c r="AY766" s="245" t="s">
        <v>147</v>
      </c>
    </row>
    <row r="767" spans="1:65" s="2" customFormat="1" ht="24.15" customHeight="1">
      <c r="A767" s="39"/>
      <c r="B767" s="40"/>
      <c r="C767" s="246" t="s">
        <v>1097</v>
      </c>
      <c r="D767" s="246" t="s">
        <v>350</v>
      </c>
      <c r="E767" s="247" t="s">
        <v>1088</v>
      </c>
      <c r="F767" s="248" t="s">
        <v>1089</v>
      </c>
      <c r="G767" s="249" t="s">
        <v>152</v>
      </c>
      <c r="H767" s="250">
        <v>27.372</v>
      </c>
      <c r="I767" s="251"/>
      <c r="J767" s="252">
        <f>ROUND(I767*H767,2)</f>
        <v>0</v>
      </c>
      <c r="K767" s="248" t="s">
        <v>153</v>
      </c>
      <c r="L767" s="253"/>
      <c r="M767" s="254" t="s">
        <v>19</v>
      </c>
      <c r="N767" s="255" t="s">
        <v>42</v>
      </c>
      <c r="O767" s="85"/>
      <c r="P767" s="214">
        <f>O767*H767</f>
        <v>0</v>
      </c>
      <c r="Q767" s="214">
        <v>0.0053</v>
      </c>
      <c r="R767" s="214">
        <f>Q767*H767</f>
        <v>0.1450716</v>
      </c>
      <c r="S767" s="214">
        <v>0</v>
      </c>
      <c r="T767" s="215">
        <f>S767*H767</f>
        <v>0</v>
      </c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R767" s="216" t="s">
        <v>247</v>
      </c>
      <c r="AT767" s="216" t="s">
        <v>350</v>
      </c>
      <c r="AU767" s="216" t="s">
        <v>81</v>
      </c>
      <c r="AY767" s="18" t="s">
        <v>147</v>
      </c>
      <c r="BE767" s="217">
        <f>IF(N767="základní",J767,0)</f>
        <v>0</v>
      </c>
      <c r="BF767" s="217">
        <f>IF(N767="snížená",J767,0)</f>
        <v>0</v>
      </c>
      <c r="BG767" s="217">
        <f>IF(N767="zákl. přenesená",J767,0)</f>
        <v>0</v>
      </c>
      <c r="BH767" s="217">
        <f>IF(N767="sníž. přenesená",J767,0)</f>
        <v>0</v>
      </c>
      <c r="BI767" s="217">
        <f>IF(N767="nulová",J767,0)</f>
        <v>0</v>
      </c>
      <c r="BJ767" s="18" t="s">
        <v>79</v>
      </c>
      <c r="BK767" s="217">
        <f>ROUND(I767*H767,2)</f>
        <v>0</v>
      </c>
      <c r="BL767" s="18" t="s">
        <v>195</v>
      </c>
      <c r="BM767" s="216" t="s">
        <v>1098</v>
      </c>
    </row>
    <row r="768" spans="1:51" s="13" customFormat="1" ht="12">
      <c r="A768" s="13"/>
      <c r="B768" s="223"/>
      <c r="C768" s="224"/>
      <c r="D768" s="225" t="s">
        <v>157</v>
      </c>
      <c r="E768" s="226" t="s">
        <v>19</v>
      </c>
      <c r="F768" s="227" t="s">
        <v>1099</v>
      </c>
      <c r="G768" s="224"/>
      <c r="H768" s="228">
        <v>27.372</v>
      </c>
      <c r="I768" s="229"/>
      <c r="J768" s="224"/>
      <c r="K768" s="224"/>
      <c r="L768" s="230"/>
      <c r="M768" s="231"/>
      <c r="N768" s="232"/>
      <c r="O768" s="232"/>
      <c r="P768" s="232"/>
      <c r="Q768" s="232"/>
      <c r="R768" s="232"/>
      <c r="S768" s="232"/>
      <c r="T768" s="23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34" t="s">
        <v>157</v>
      </c>
      <c r="AU768" s="234" t="s">
        <v>81</v>
      </c>
      <c r="AV768" s="13" t="s">
        <v>81</v>
      </c>
      <c r="AW768" s="13" t="s">
        <v>33</v>
      </c>
      <c r="AX768" s="13" t="s">
        <v>71</v>
      </c>
      <c r="AY768" s="234" t="s">
        <v>147</v>
      </c>
    </row>
    <row r="769" spans="1:51" s="14" customFormat="1" ht="12">
      <c r="A769" s="14"/>
      <c r="B769" s="235"/>
      <c r="C769" s="236"/>
      <c r="D769" s="225" t="s">
        <v>157</v>
      </c>
      <c r="E769" s="237" t="s">
        <v>19</v>
      </c>
      <c r="F769" s="238" t="s">
        <v>159</v>
      </c>
      <c r="G769" s="236"/>
      <c r="H769" s="239">
        <v>27.372</v>
      </c>
      <c r="I769" s="240"/>
      <c r="J769" s="236"/>
      <c r="K769" s="236"/>
      <c r="L769" s="241"/>
      <c r="M769" s="242"/>
      <c r="N769" s="243"/>
      <c r="O769" s="243"/>
      <c r="P769" s="243"/>
      <c r="Q769" s="243"/>
      <c r="R769" s="243"/>
      <c r="S769" s="243"/>
      <c r="T769" s="24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45" t="s">
        <v>157</v>
      </c>
      <c r="AU769" s="245" t="s">
        <v>81</v>
      </c>
      <c r="AV769" s="14" t="s">
        <v>154</v>
      </c>
      <c r="AW769" s="14" t="s">
        <v>33</v>
      </c>
      <c r="AX769" s="14" t="s">
        <v>79</v>
      </c>
      <c r="AY769" s="245" t="s">
        <v>147</v>
      </c>
    </row>
    <row r="770" spans="1:65" s="2" customFormat="1" ht="24.15" customHeight="1">
      <c r="A770" s="39"/>
      <c r="B770" s="40"/>
      <c r="C770" s="205" t="s">
        <v>647</v>
      </c>
      <c r="D770" s="205" t="s">
        <v>149</v>
      </c>
      <c r="E770" s="206" t="s">
        <v>1100</v>
      </c>
      <c r="F770" s="207" t="s">
        <v>1101</v>
      </c>
      <c r="G770" s="208" t="s">
        <v>190</v>
      </c>
      <c r="H770" s="209">
        <v>0.901</v>
      </c>
      <c r="I770" s="210"/>
      <c r="J770" s="211">
        <f>ROUND(I770*H770,2)</f>
        <v>0</v>
      </c>
      <c r="K770" s="207" t="s">
        <v>153</v>
      </c>
      <c r="L770" s="45"/>
      <c r="M770" s="212" t="s">
        <v>19</v>
      </c>
      <c r="N770" s="213" t="s">
        <v>42</v>
      </c>
      <c r="O770" s="85"/>
      <c r="P770" s="214">
        <f>O770*H770</f>
        <v>0</v>
      </c>
      <c r="Q770" s="214">
        <v>0</v>
      </c>
      <c r="R770" s="214">
        <f>Q770*H770</f>
        <v>0</v>
      </c>
      <c r="S770" s="214">
        <v>0</v>
      </c>
      <c r="T770" s="215">
        <f>S770*H770</f>
        <v>0</v>
      </c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R770" s="216" t="s">
        <v>195</v>
      </c>
      <c r="AT770" s="216" t="s">
        <v>149</v>
      </c>
      <c r="AU770" s="216" t="s">
        <v>81</v>
      </c>
      <c r="AY770" s="18" t="s">
        <v>147</v>
      </c>
      <c r="BE770" s="217">
        <f>IF(N770="základní",J770,0)</f>
        <v>0</v>
      </c>
      <c r="BF770" s="217">
        <f>IF(N770="snížená",J770,0)</f>
        <v>0</v>
      </c>
      <c r="BG770" s="217">
        <f>IF(N770="zákl. přenesená",J770,0)</f>
        <v>0</v>
      </c>
      <c r="BH770" s="217">
        <f>IF(N770="sníž. přenesená",J770,0)</f>
        <v>0</v>
      </c>
      <c r="BI770" s="217">
        <f>IF(N770="nulová",J770,0)</f>
        <v>0</v>
      </c>
      <c r="BJ770" s="18" t="s">
        <v>79</v>
      </c>
      <c r="BK770" s="217">
        <f>ROUND(I770*H770,2)</f>
        <v>0</v>
      </c>
      <c r="BL770" s="18" t="s">
        <v>195</v>
      </c>
      <c r="BM770" s="216" t="s">
        <v>1102</v>
      </c>
    </row>
    <row r="771" spans="1:47" s="2" customFormat="1" ht="12">
      <c r="A771" s="39"/>
      <c r="B771" s="40"/>
      <c r="C771" s="41"/>
      <c r="D771" s="218" t="s">
        <v>155</v>
      </c>
      <c r="E771" s="41"/>
      <c r="F771" s="219" t="s">
        <v>1103</v>
      </c>
      <c r="G771" s="41"/>
      <c r="H771" s="41"/>
      <c r="I771" s="220"/>
      <c r="J771" s="41"/>
      <c r="K771" s="41"/>
      <c r="L771" s="45"/>
      <c r="M771" s="221"/>
      <c r="N771" s="222"/>
      <c r="O771" s="85"/>
      <c r="P771" s="85"/>
      <c r="Q771" s="85"/>
      <c r="R771" s="85"/>
      <c r="S771" s="85"/>
      <c r="T771" s="86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T771" s="18" t="s">
        <v>155</v>
      </c>
      <c r="AU771" s="18" t="s">
        <v>81</v>
      </c>
    </row>
    <row r="772" spans="1:63" s="12" customFormat="1" ht="22.8" customHeight="1">
      <c r="A772" s="12"/>
      <c r="B772" s="189"/>
      <c r="C772" s="190"/>
      <c r="D772" s="191" t="s">
        <v>70</v>
      </c>
      <c r="E772" s="203" t="s">
        <v>1104</v>
      </c>
      <c r="F772" s="203" t="s">
        <v>1105</v>
      </c>
      <c r="G772" s="190"/>
      <c r="H772" s="190"/>
      <c r="I772" s="193"/>
      <c r="J772" s="204">
        <f>BK772</f>
        <v>0</v>
      </c>
      <c r="K772" s="190"/>
      <c r="L772" s="195"/>
      <c r="M772" s="196"/>
      <c r="N772" s="197"/>
      <c r="O772" s="197"/>
      <c r="P772" s="198">
        <f>SUM(P773:P791)</f>
        <v>0</v>
      </c>
      <c r="Q772" s="197"/>
      <c r="R772" s="198">
        <f>SUM(R773:R791)</f>
        <v>1.56544309834</v>
      </c>
      <c r="S772" s="197"/>
      <c r="T772" s="199">
        <f>SUM(T773:T791)</f>
        <v>0.0006</v>
      </c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R772" s="200" t="s">
        <v>81</v>
      </c>
      <c r="AT772" s="201" t="s">
        <v>70</v>
      </c>
      <c r="AU772" s="201" t="s">
        <v>79</v>
      </c>
      <c r="AY772" s="200" t="s">
        <v>147</v>
      </c>
      <c r="BK772" s="202">
        <f>SUM(BK773:BK791)</f>
        <v>0</v>
      </c>
    </row>
    <row r="773" spans="1:65" s="2" customFormat="1" ht="16.5" customHeight="1">
      <c r="A773" s="39"/>
      <c r="B773" s="40"/>
      <c r="C773" s="205" t="s">
        <v>1106</v>
      </c>
      <c r="D773" s="205" t="s">
        <v>149</v>
      </c>
      <c r="E773" s="206" t="s">
        <v>1107</v>
      </c>
      <c r="F773" s="207" t="s">
        <v>1108</v>
      </c>
      <c r="G773" s="208" t="s">
        <v>329</v>
      </c>
      <c r="H773" s="209">
        <v>2</v>
      </c>
      <c r="I773" s="210"/>
      <c r="J773" s="211">
        <f>ROUND(I773*H773,2)</f>
        <v>0</v>
      </c>
      <c r="K773" s="207" t="s">
        <v>153</v>
      </c>
      <c r="L773" s="45"/>
      <c r="M773" s="212" t="s">
        <v>19</v>
      </c>
      <c r="N773" s="213" t="s">
        <v>42</v>
      </c>
      <c r="O773" s="85"/>
      <c r="P773" s="214">
        <f>O773*H773</f>
        <v>0</v>
      </c>
      <c r="Q773" s="214">
        <v>0</v>
      </c>
      <c r="R773" s="214">
        <f>Q773*H773</f>
        <v>0</v>
      </c>
      <c r="S773" s="214">
        <v>0.0003</v>
      </c>
      <c r="T773" s="215">
        <f>S773*H773</f>
        <v>0.0006</v>
      </c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R773" s="216" t="s">
        <v>195</v>
      </c>
      <c r="AT773" s="216" t="s">
        <v>149</v>
      </c>
      <c r="AU773" s="216" t="s">
        <v>81</v>
      </c>
      <c r="AY773" s="18" t="s">
        <v>147</v>
      </c>
      <c r="BE773" s="217">
        <f>IF(N773="základní",J773,0)</f>
        <v>0</v>
      </c>
      <c r="BF773" s="217">
        <f>IF(N773="snížená",J773,0)</f>
        <v>0</v>
      </c>
      <c r="BG773" s="217">
        <f>IF(N773="zákl. přenesená",J773,0)</f>
        <v>0</v>
      </c>
      <c r="BH773" s="217">
        <f>IF(N773="sníž. přenesená",J773,0)</f>
        <v>0</v>
      </c>
      <c r="BI773" s="217">
        <f>IF(N773="nulová",J773,0)</f>
        <v>0</v>
      </c>
      <c r="BJ773" s="18" t="s">
        <v>79</v>
      </c>
      <c r="BK773" s="217">
        <f>ROUND(I773*H773,2)</f>
        <v>0</v>
      </c>
      <c r="BL773" s="18" t="s">
        <v>195</v>
      </c>
      <c r="BM773" s="216" t="s">
        <v>1109</v>
      </c>
    </row>
    <row r="774" spans="1:47" s="2" customFormat="1" ht="12">
      <c r="A774" s="39"/>
      <c r="B774" s="40"/>
      <c r="C774" s="41"/>
      <c r="D774" s="218" t="s">
        <v>155</v>
      </c>
      <c r="E774" s="41"/>
      <c r="F774" s="219" t="s">
        <v>1110</v>
      </c>
      <c r="G774" s="41"/>
      <c r="H774" s="41"/>
      <c r="I774" s="220"/>
      <c r="J774" s="41"/>
      <c r="K774" s="41"/>
      <c r="L774" s="45"/>
      <c r="M774" s="221"/>
      <c r="N774" s="222"/>
      <c r="O774" s="85"/>
      <c r="P774" s="85"/>
      <c r="Q774" s="85"/>
      <c r="R774" s="85"/>
      <c r="S774" s="85"/>
      <c r="T774" s="86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T774" s="18" t="s">
        <v>155</v>
      </c>
      <c r="AU774" s="18" t="s">
        <v>81</v>
      </c>
    </row>
    <row r="775" spans="1:65" s="2" customFormat="1" ht="33" customHeight="1">
      <c r="A775" s="39"/>
      <c r="B775" s="40"/>
      <c r="C775" s="205" t="s">
        <v>654</v>
      </c>
      <c r="D775" s="205" t="s">
        <v>149</v>
      </c>
      <c r="E775" s="206" t="s">
        <v>1111</v>
      </c>
      <c r="F775" s="207" t="s">
        <v>1112</v>
      </c>
      <c r="G775" s="208" t="s">
        <v>152</v>
      </c>
      <c r="H775" s="209">
        <v>690.989</v>
      </c>
      <c r="I775" s="210"/>
      <c r="J775" s="211">
        <f>ROUND(I775*H775,2)</f>
        <v>0</v>
      </c>
      <c r="K775" s="207" t="s">
        <v>153</v>
      </c>
      <c r="L775" s="45"/>
      <c r="M775" s="212" t="s">
        <v>19</v>
      </c>
      <c r="N775" s="213" t="s">
        <v>42</v>
      </c>
      <c r="O775" s="85"/>
      <c r="P775" s="214">
        <f>O775*H775</f>
        <v>0</v>
      </c>
      <c r="Q775" s="214">
        <v>5.106E-05</v>
      </c>
      <c r="R775" s="214">
        <f>Q775*H775</f>
        <v>0.035281898340000006</v>
      </c>
      <c r="S775" s="214">
        <v>0</v>
      </c>
      <c r="T775" s="215">
        <f>S775*H775</f>
        <v>0</v>
      </c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R775" s="216" t="s">
        <v>195</v>
      </c>
      <c r="AT775" s="216" t="s">
        <v>149</v>
      </c>
      <c r="AU775" s="216" t="s">
        <v>81</v>
      </c>
      <c r="AY775" s="18" t="s">
        <v>147</v>
      </c>
      <c r="BE775" s="217">
        <f>IF(N775="základní",J775,0)</f>
        <v>0</v>
      </c>
      <c r="BF775" s="217">
        <f>IF(N775="snížená",J775,0)</f>
        <v>0</v>
      </c>
      <c r="BG775" s="217">
        <f>IF(N775="zákl. přenesená",J775,0)</f>
        <v>0</v>
      </c>
      <c r="BH775" s="217">
        <f>IF(N775="sníž. přenesená",J775,0)</f>
        <v>0</v>
      </c>
      <c r="BI775" s="217">
        <f>IF(N775="nulová",J775,0)</f>
        <v>0</v>
      </c>
      <c r="BJ775" s="18" t="s">
        <v>79</v>
      </c>
      <c r="BK775" s="217">
        <f>ROUND(I775*H775,2)</f>
        <v>0</v>
      </c>
      <c r="BL775" s="18" t="s">
        <v>195</v>
      </c>
      <c r="BM775" s="216" t="s">
        <v>1113</v>
      </c>
    </row>
    <row r="776" spans="1:47" s="2" customFormat="1" ht="12">
      <c r="A776" s="39"/>
      <c r="B776" s="40"/>
      <c r="C776" s="41"/>
      <c r="D776" s="218" t="s">
        <v>155</v>
      </c>
      <c r="E776" s="41"/>
      <c r="F776" s="219" t="s">
        <v>1114</v>
      </c>
      <c r="G776" s="41"/>
      <c r="H776" s="41"/>
      <c r="I776" s="220"/>
      <c r="J776" s="41"/>
      <c r="K776" s="41"/>
      <c r="L776" s="45"/>
      <c r="M776" s="221"/>
      <c r="N776" s="222"/>
      <c r="O776" s="85"/>
      <c r="P776" s="85"/>
      <c r="Q776" s="85"/>
      <c r="R776" s="85"/>
      <c r="S776" s="85"/>
      <c r="T776" s="86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T776" s="18" t="s">
        <v>155</v>
      </c>
      <c r="AU776" s="18" t="s">
        <v>81</v>
      </c>
    </row>
    <row r="777" spans="1:51" s="15" customFormat="1" ht="12">
      <c r="A777" s="15"/>
      <c r="B777" s="256"/>
      <c r="C777" s="257"/>
      <c r="D777" s="225" t="s">
        <v>157</v>
      </c>
      <c r="E777" s="258" t="s">
        <v>19</v>
      </c>
      <c r="F777" s="259" t="s">
        <v>1115</v>
      </c>
      <c r="G777" s="257"/>
      <c r="H777" s="258" t="s">
        <v>19</v>
      </c>
      <c r="I777" s="260"/>
      <c r="J777" s="257"/>
      <c r="K777" s="257"/>
      <c r="L777" s="261"/>
      <c r="M777" s="262"/>
      <c r="N777" s="263"/>
      <c r="O777" s="263"/>
      <c r="P777" s="263"/>
      <c r="Q777" s="263"/>
      <c r="R777" s="263"/>
      <c r="S777" s="263"/>
      <c r="T777" s="264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T777" s="265" t="s">
        <v>157</v>
      </c>
      <c r="AU777" s="265" t="s">
        <v>81</v>
      </c>
      <c r="AV777" s="15" t="s">
        <v>79</v>
      </c>
      <c r="AW777" s="15" t="s">
        <v>33</v>
      </c>
      <c r="AX777" s="15" t="s">
        <v>71</v>
      </c>
      <c r="AY777" s="265" t="s">
        <v>147</v>
      </c>
    </row>
    <row r="778" spans="1:51" s="13" customFormat="1" ht="12">
      <c r="A778" s="13"/>
      <c r="B778" s="223"/>
      <c r="C778" s="224"/>
      <c r="D778" s="225" t="s">
        <v>157</v>
      </c>
      <c r="E778" s="226" t="s">
        <v>19</v>
      </c>
      <c r="F778" s="227" t="s">
        <v>762</v>
      </c>
      <c r="G778" s="224"/>
      <c r="H778" s="228">
        <v>65.985</v>
      </c>
      <c r="I778" s="229"/>
      <c r="J778" s="224"/>
      <c r="K778" s="224"/>
      <c r="L778" s="230"/>
      <c r="M778" s="231"/>
      <c r="N778" s="232"/>
      <c r="O778" s="232"/>
      <c r="P778" s="232"/>
      <c r="Q778" s="232"/>
      <c r="R778" s="232"/>
      <c r="S778" s="232"/>
      <c r="T778" s="23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34" t="s">
        <v>157</v>
      </c>
      <c r="AU778" s="234" t="s">
        <v>81</v>
      </c>
      <c r="AV778" s="13" t="s">
        <v>81</v>
      </c>
      <c r="AW778" s="13" t="s">
        <v>33</v>
      </c>
      <c r="AX778" s="13" t="s">
        <v>71</v>
      </c>
      <c r="AY778" s="234" t="s">
        <v>147</v>
      </c>
    </row>
    <row r="779" spans="1:51" s="13" customFormat="1" ht="12">
      <c r="A779" s="13"/>
      <c r="B779" s="223"/>
      <c r="C779" s="224"/>
      <c r="D779" s="225" t="s">
        <v>157</v>
      </c>
      <c r="E779" s="226" t="s">
        <v>19</v>
      </c>
      <c r="F779" s="227" t="s">
        <v>1116</v>
      </c>
      <c r="G779" s="224"/>
      <c r="H779" s="228">
        <v>344.268</v>
      </c>
      <c r="I779" s="229"/>
      <c r="J779" s="224"/>
      <c r="K779" s="224"/>
      <c r="L779" s="230"/>
      <c r="M779" s="231"/>
      <c r="N779" s="232"/>
      <c r="O779" s="232"/>
      <c r="P779" s="232"/>
      <c r="Q779" s="232"/>
      <c r="R779" s="232"/>
      <c r="S779" s="232"/>
      <c r="T779" s="23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34" t="s">
        <v>157</v>
      </c>
      <c r="AU779" s="234" t="s">
        <v>81</v>
      </c>
      <c r="AV779" s="13" t="s">
        <v>81</v>
      </c>
      <c r="AW779" s="13" t="s">
        <v>33</v>
      </c>
      <c r="AX779" s="13" t="s">
        <v>71</v>
      </c>
      <c r="AY779" s="234" t="s">
        <v>147</v>
      </c>
    </row>
    <row r="780" spans="1:51" s="13" customFormat="1" ht="12">
      <c r="A780" s="13"/>
      <c r="B780" s="223"/>
      <c r="C780" s="224"/>
      <c r="D780" s="225" t="s">
        <v>157</v>
      </c>
      <c r="E780" s="226" t="s">
        <v>19</v>
      </c>
      <c r="F780" s="227" t="s">
        <v>1117</v>
      </c>
      <c r="G780" s="224"/>
      <c r="H780" s="228">
        <v>280.736</v>
      </c>
      <c r="I780" s="229"/>
      <c r="J780" s="224"/>
      <c r="K780" s="224"/>
      <c r="L780" s="230"/>
      <c r="M780" s="231"/>
      <c r="N780" s="232"/>
      <c r="O780" s="232"/>
      <c r="P780" s="232"/>
      <c r="Q780" s="232"/>
      <c r="R780" s="232"/>
      <c r="S780" s="232"/>
      <c r="T780" s="23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34" t="s">
        <v>157</v>
      </c>
      <c r="AU780" s="234" t="s">
        <v>81</v>
      </c>
      <c r="AV780" s="13" t="s">
        <v>81</v>
      </c>
      <c r="AW780" s="13" t="s">
        <v>33</v>
      </c>
      <c r="AX780" s="13" t="s">
        <v>71</v>
      </c>
      <c r="AY780" s="234" t="s">
        <v>147</v>
      </c>
    </row>
    <row r="781" spans="1:51" s="14" customFormat="1" ht="12">
      <c r="A781" s="14"/>
      <c r="B781" s="235"/>
      <c r="C781" s="236"/>
      <c r="D781" s="225" t="s">
        <v>157</v>
      </c>
      <c r="E781" s="237" t="s">
        <v>19</v>
      </c>
      <c r="F781" s="238" t="s">
        <v>159</v>
      </c>
      <c r="G781" s="236"/>
      <c r="H781" s="239">
        <v>690.989</v>
      </c>
      <c r="I781" s="240"/>
      <c r="J781" s="236"/>
      <c r="K781" s="236"/>
      <c r="L781" s="241"/>
      <c r="M781" s="242"/>
      <c r="N781" s="243"/>
      <c r="O781" s="243"/>
      <c r="P781" s="243"/>
      <c r="Q781" s="243"/>
      <c r="R781" s="243"/>
      <c r="S781" s="243"/>
      <c r="T781" s="24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45" t="s">
        <v>157</v>
      </c>
      <c r="AU781" s="245" t="s">
        <v>81</v>
      </c>
      <c r="AV781" s="14" t="s">
        <v>154</v>
      </c>
      <c r="AW781" s="14" t="s">
        <v>33</v>
      </c>
      <c r="AX781" s="14" t="s">
        <v>79</v>
      </c>
      <c r="AY781" s="245" t="s">
        <v>147</v>
      </c>
    </row>
    <row r="782" spans="1:65" s="2" customFormat="1" ht="21.75" customHeight="1">
      <c r="A782" s="39"/>
      <c r="B782" s="40"/>
      <c r="C782" s="246" t="s">
        <v>1118</v>
      </c>
      <c r="D782" s="246" t="s">
        <v>350</v>
      </c>
      <c r="E782" s="247" t="s">
        <v>1119</v>
      </c>
      <c r="F782" s="248" t="s">
        <v>1120</v>
      </c>
      <c r="G782" s="249" t="s">
        <v>152</v>
      </c>
      <c r="H782" s="250">
        <v>805.348</v>
      </c>
      <c r="I782" s="251"/>
      <c r="J782" s="252">
        <f>ROUND(I782*H782,2)</f>
        <v>0</v>
      </c>
      <c r="K782" s="248" t="s">
        <v>153</v>
      </c>
      <c r="L782" s="253"/>
      <c r="M782" s="254" t="s">
        <v>19</v>
      </c>
      <c r="N782" s="255" t="s">
        <v>42</v>
      </c>
      <c r="O782" s="85"/>
      <c r="P782" s="214">
        <f>O782*H782</f>
        <v>0</v>
      </c>
      <c r="Q782" s="214">
        <v>0.0019</v>
      </c>
      <c r="R782" s="214">
        <f>Q782*H782</f>
        <v>1.5301612</v>
      </c>
      <c r="S782" s="214">
        <v>0</v>
      </c>
      <c r="T782" s="215">
        <f>S782*H782</f>
        <v>0</v>
      </c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R782" s="216" t="s">
        <v>247</v>
      </c>
      <c r="AT782" s="216" t="s">
        <v>350</v>
      </c>
      <c r="AU782" s="216" t="s">
        <v>81</v>
      </c>
      <c r="AY782" s="18" t="s">
        <v>147</v>
      </c>
      <c r="BE782" s="217">
        <f>IF(N782="základní",J782,0)</f>
        <v>0</v>
      </c>
      <c r="BF782" s="217">
        <f>IF(N782="snížená",J782,0)</f>
        <v>0</v>
      </c>
      <c r="BG782" s="217">
        <f>IF(N782="zákl. přenesená",J782,0)</f>
        <v>0</v>
      </c>
      <c r="BH782" s="217">
        <f>IF(N782="sníž. přenesená",J782,0)</f>
        <v>0</v>
      </c>
      <c r="BI782" s="217">
        <f>IF(N782="nulová",J782,0)</f>
        <v>0</v>
      </c>
      <c r="BJ782" s="18" t="s">
        <v>79</v>
      </c>
      <c r="BK782" s="217">
        <f>ROUND(I782*H782,2)</f>
        <v>0</v>
      </c>
      <c r="BL782" s="18" t="s">
        <v>195</v>
      </c>
      <c r="BM782" s="216" t="s">
        <v>1121</v>
      </c>
    </row>
    <row r="783" spans="1:51" s="13" customFormat="1" ht="12">
      <c r="A783" s="13"/>
      <c r="B783" s="223"/>
      <c r="C783" s="224"/>
      <c r="D783" s="225" t="s">
        <v>157</v>
      </c>
      <c r="E783" s="226" t="s">
        <v>19</v>
      </c>
      <c r="F783" s="227" t="s">
        <v>1122</v>
      </c>
      <c r="G783" s="224"/>
      <c r="H783" s="228">
        <v>805.348</v>
      </c>
      <c r="I783" s="229"/>
      <c r="J783" s="224"/>
      <c r="K783" s="224"/>
      <c r="L783" s="230"/>
      <c r="M783" s="231"/>
      <c r="N783" s="232"/>
      <c r="O783" s="232"/>
      <c r="P783" s="232"/>
      <c r="Q783" s="232"/>
      <c r="R783" s="232"/>
      <c r="S783" s="232"/>
      <c r="T783" s="23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34" t="s">
        <v>157</v>
      </c>
      <c r="AU783" s="234" t="s">
        <v>81</v>
      </c>
      <c r="AV783" s="13" t="s">
        <v>81</v>
      </c>
      <c r="AW783" s="13" t="s">
        <v>33</v>
      </c>
      <c r="AX783" s="13" t="s">
        <v>71</v>
      </c>
      <c r="AY783" s="234" t="s">
        <v>147</v>
      </c>
    </row>
    <row r="784" spans="1:51" s="14" customFormat="1" ht="12">
      <c r="A784" s="14"/>
      <c r="B784" s="235"/>
      <c r="C784" s="236"/>
      <c r="D784" s="225" t="s">
        <v>157</v>
      </c>
      <c r="E784" s="237" t="s">
        <v>19</v>
      </c>
      <c r="F784" s="238" t="s">
        <v>159</v>
      </c>
      <c r="G784" s="236"/>
      <c r="H784" s="239">
        <v>805.348</v>
      </c>
      <c r="I784" s="240"/>
      <c r="J784" s="236"/>
      <c r="K784" s="236"/>
      <c r="L784" s="241"/>
      <c r="M784" s="242"/>
      <c r="N784" s="243"/>
      <c r="O784" s="243"/>
      <c r="P784" s="243"/>
      <c r="Q784" s="243"/>
      <c r="R784" s="243"/>
      <c r="S784" s="243"/>
      <c r="T784" s="24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45" t="s">
        <v>157</v>
      </c>
      <c r="AU784" s="245" t="s">
        <v>81</v>
      </c>
      <c r="AV784" s="14" t="s">
        <v>154</v>
      </c>
      <c r="AW784" s="14" t="s">
        <v>33</v>
      </c>
      <c r="AX784" s="14" t="s">
        <v>79</v>
      </c>
      <c r="AY784" s="245" t="s">
        <v>147</v>
      </c>
    </row>
    <row r="785" spans="1:65" s="2" customFormat="1" ht="16.5" customHeight="1">
      <c r="A785" s="39"/>
      <c r="B785" s="40"/>
      <c r="C785" s="205" t="s">
        <v>657</v>
      </c>
      <c r="D785" s="205" t="s">
        <v>149</v>
      </c>
      <c r="E785" s="206" t="s">
        <v>1123</v>
      </c>
      <c r="F785" s="207" t="s">
        <v>1124</v>
      </c>
      <c r="G785" s="208" t="s">
        <v>152</v>
      </c>
      <c r="H785" s="209">
        <v>690.989</v>
      </c>
      <c r="I785" s="210"/>
      <c r="J785" s="211">
        <f>ROUND(I785*H785,2)</f>
        <v>0</v>
      </c>
      <c r="K785" s="207" t="s">
        <v>19</v>
      </c>
      <c r="L785" s="45"/>
      <c r="M785" s="212" t="s">
        <v>19</v>
      </c>
      <c r="N785" s="213" t="s">
        <v>42</v>
      </c>
      <c r="O785" s="85"/>
      <c r="P785" s="214">
        <f>O785*H785</f>
        <v>0</v>
      </c>
      <c r="Q785" s="214">
        <v>0</v>
      </c>
      <c r="R785" s="214">
        <f>Q785*H785</f>
        <v>0</v>
      </c>
      <c r="S785" s="214">
        <v>0</v>
      </c>
      <c r="T785" s="215">
        <f>S785*H785</f>
        <v>0</v>
      </c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R785" s="216" t="s">
        <v>195</v>
      </c>
      <c r="AT785" s="216" t="s">
        <v>149</v>
      </c>
      <c r="AU785" s="216" t="s">
        <v>81</v>
      </c>
      <c r="AY785" s="18" t="s">
        <v>147</v>
      </c>
      <c r="BE785" s="217">
        <f>IF(N785="základní",J785,0)</f>
        <v>0</v>
      </c>
      <c r="BF785" s="217">
        <f>IF(N785="snížená",J785,0)</f>
        <v>0</v>
      </c>
      <c r="BG785" s="217">
        <f>IF(N785="zákl. přenesená",J785,0)</f>
        <v>0</v>
      </c>
      <c r="BH785" s="217">
        <f>IF(N785="sníž. přenesená",J785,0)</f>
        <v>0</v>
      </c>
      <c r="BI785" s="217">
        <f>IF(N785="nulová",J785,0)</f>
        <v>0</v>
      </c>
      <c r="BJ785" s="18" t="s">
        <v>79</v>
      </c>
      <c r="BK785" s="217">
        <f>ROUND(I785*H785,2)</f>
        <v>0</v>
      </c>
      <c r="BL785" s="18" t="s">
        <v>195</v>
      </c>
      <c r="BM785" s="216" t="s">
        <v>1125</v>
      </c>
    </row>
    <row r="786" spans="1:51" s="13" customFormat="1" ht="12">
      <c r="A786" s="13"/>
      <c r="B786" s="223"/>
      <c r="C786" s="224"/>
      <c r="D786" s="225" t="s">
        <v>157</v>
      </c>
      <c r="E786" s="226" t="s">
        <v>19</v>
      </c>
      <c r="F786" s="227" t="s">
        <v>1126</v>
      </c>
      <c r="G786" s="224"/>
      <c r="H786" s="228">
        <v>65.985</v>
      </c>
      <c r="I786" s="229"/>
      <c r="J786" s="224"/>
      <c r="K786" s="224"/>
      <c r="L786" s="230"/>
      <c r="M786" s="231"/>
      <c r="N786" s="232"/>
      <c r="O786" s="232"/>
      <c r="P786" s="232"/>
      <c r="Q786" s="232"/>
      <c r="R786" s="232"/>
      <c r="S786" s="232"/>
      <c r="T786" s="23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34" t="s">
        <v>157</v>
      </c>
      <c r="AU786" s="234" t="s">
        <v>81</v>
      </c>
      <c r="AV786" s="13" t="s">
        <v>81</v>
      </c>
      <c r="AW786" s="13" t="s">
        <v>33</v>
      </c>
      <c r="AX786" s="13" t="s">
        <v>71</v>
      </c>
      <c r="AY786" s="234" t="s">
        <v>147</v>
      </c>
    </row>
    <row r="787" spans="1:51" s="13" customFormat="1" ht="12">
      <c r="A787" s="13"/>
      <c r="B787" s="223"/>
      <c r="C787" s="224"/>
      <c r="D787" s="225" t="s">
        <v>157</v>
      </c>
      <c r="E787" s="226" t="s">
        <v>19</v>
      </c>
      <c r="F787" s="227" t="s">
        <v>1116</v>
      </c>
      <c r="G787" s="224"/>
      <c r="H787" s="228">
        <v>344.268</v>
      </c>
      <c r="I787" s="229"/>
      <c r="J787" s="224"/>
      <c r="K787" s="224"/>
      <c r="L787" s="230"/>
      <c r="M787" s="231"/>
      <c r="N787" s="232"/>
      <c r="O787" s="232"/>
      <c r="P787" s="232"/>
      <c r="Q787" s="232"/>
      <c r="R787" s="232"/>
      <c r="S787" s="232"/>
      <c r="T787" s="23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34" t="s">
        <v>157</v>
      </c>
      <c r="AU787" s="234" t="s">
        <v>81</v>
      </c>
      <c r="AV787" s="13" t="s">
        <v>81</v>
      </c>
      <c r="AW787" s="13" t="s">
        <v>33</v>
      </c>
      <c r="AX787" s="13" t="s">
        <v>71</v>
      </c>
      <c r="AY787" s="234" t="s">
        <v>147</v>
      </c>
    </row>
    <row r="788" spans="1:51" s="13" customFormat="1" ht="12">
      <c r="A788" s="13"/>
      <c r="B788" s="223"/>
      <c r="C788" s="224"/>
      <c r="D788" s="225" t="s">
        <v>157</v>
      </c>
      <c r="E788" s="226" t="s">
        <v>19</v>
      </c>
      <c r="F788" s="227" t="s">
        <v>1117</v>
      </c>
      <c r="G788" s="224"/>
      <c r="H788" s="228">
        <v>280.736</v>
      </c>
      <c r="I788" s="229"/>
      <c r="J788" s="224"/>
      <c r="K788" s="224"/>
      <c r="L788" s="230"/>
      <c r="M788" s="231"/>
      <c r="N788" s="232"/>
      <c r="O788" s="232"/>
      <c r="P788" s="232"/>
      <c r="Q788" s="232"/>
      <c r="R788" s="232"/>
      <c r="S788" s="232"/>
      <c r="T788" s="23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34" t="s">
        <v>157</v>
      </c>
      <c r="AU788" s="234" t="s">
        <v>81</v>
      </c>
      <c r="AV788" s="13" t="s">
        <v>81</v>
      </c>
      <c r="AW788" s="13" t="s">
        <v>33</v>
      </c>
      <c r="AX788" s="13" t="s">
        <v>71</v>
      </c>
      <c r="AY788" s="234" t="s">
        <v>147</v>
      </c>
    </row>
    <row r="789" spans="1:51" s="14" customFormat="1" ht="12">
      <c r="A789" s="14"/>
      <c r="B789" s="235"/>
      <c r="C789" s="236"/>
      <c r="D789" s="225" t="s">
        <v>157</v>
      </c>
      <c r="E789" s="237" t="s">
        <v>19</v>
      </c>
      <c r="F789" s="238" t="s">
        <v>159</v>
      </c>
      <c r="G789" s="236"/>
      <c r="H789" s="239">
        <v>690.989</v>
      </c>
      <c r="I789" s="240"/>
      <c r="J789" s="236"/>
      <c r="K789" s="236"/>
      <c r="L789" s="241"/>
      <c r="M789" s="242"/>
      <c r="N789" s="243"/>
      <c r="O789" s="243"/>
      <c r="P789" s="243"/>
      <c r="Q789" s="243"/>
      <c r="R789" s="243"/>
      <c r="S789" s="243"/>
      <c r="T789" s="24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45" t="s">
        <v>157</v>
      </c>
      <c r="AU789" s="245" t="s">
        <v>81</v>
      </c>
      <c r="AV789" s="14" t="s">
        <v>154</v>
      </c>
      <c r="AW789" s="14" t="s">
        <v>33</v>
      </c>
      <c r="AX789" s="14" t="s">
        <v>79</v>
      </c>
      <c r="AY789" s="245" t="s">
        <v>147</v>
      </c>
    </row>
    <row r="790" spans="1:65" s="2" customFormat="1" ht="24.15" customHeight="1">
      <c r="A790" s="39"/>
      <c r="B790" s="40"/>
      <c r="C790" s="205" t="s">
        <v>1127</v>
      </c>
      <c r="D790" s="205" t="s">
        <v>149</v>
      </c>
      <c r="E790" s="206" t="s">
        <v>1128</v>
      </c>
      <c r="F790" s="207" t="s">
        <v>1129</v>
      </c>
      <c r="G790" s="208" t="s">
        <v>190</v>
      </c>
      <c r="H790" s="209">
        <v>1.648</v>
      </c>
      <c r="I790" s="210"/>
      <c r="J790" s="211">
        <f>ROUND(I790*H790,2)</f>
        <v>0</v>
      </c>
      <c r="K790" s="207" t="s">
        <v>153</v>
      </c>
      <c r="L790" s="45"/>
      <c r="M790" s="212" t="s">
        <v>19</v>
      </c>
      <c r="N790" s="213" t="s">
        <v>42</v>
      </c>
      <c r="O790" s="85"/>
      <c r="P790" s="214">
        <f>O790*H790</f>
        <v>0</v>
      </c>
      <c r="Q790" s="214">
        <v>0</v>
      </c>
      <c r="R790" s="214">
        <f>Q790*H790</f>
        <v>0</v>
      </c>
      <c r="S790" s="214">
        <v>0</v>
      </c>
      <c r="T790" s="215">
        <f>S790*H790</f>
        <v>0</v>
      </c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R790" s="216" t="s">
        <v>195</v>
      </c>
      <c r="AT790" s="216" t="s">
        <v>149</v>
      </c>
      <c r="AU790" s="216" t="s">
        <v>81</v>
      </c>
      <c r="AY790" s="18" t="s">
        <v>147</v>
      </c>
      <c r="BE790" s="217">
        <f>IF(N790="základní",J790,0)</f>
        <v>0</v>
      </c>
      <c r="BF790" s="217">
        <f>IF(N790="snížená",J790,0)</f>
        <v>0</v>
      </c>
      <c r="BG790" s="217">
        <f>IF(N790="zákl. přenesená",J790,0)</f>
        <v>0</v>
      </c>
      <c r="BH790" s="217">
        <f>IF(N790="sníž. přenesená",J790,0)</f>
        <v>0</v>
      </c>
      <c r="BI790" s="217">
        <f>IF(N790="nulová",J790,0)</f>
        <v>0</v>
      </c>
      <c r="BJ790" s="18" t="s">
        <v>79</v>
      </c>
      <c r="BK790" s="217">
        <f>ROUND(I790*H790,2)</f>
        <v>0</v>
      </c>
      <c r="BL790" s="18" t="s">
        <v>195</v>
      </c>
      <c r="BM790" s="216" t="s">
        <v>1130</v>
      </c>
    </row>
    <row r="791" spans="1:47" s="2" customFormat="1" ht="12">
      <c r="A791" s="39"/>
      <c r="B791" s="40"/>
      <c r="C791" s="41"/>
      <c r="D791" s="218" t="s">
        <v>155</v>
      </c>
      <c r="E791" s="41"/>
      <c r="F791" s="219" t="s">
        <v>1131</v>
      </c>
      <c r="G791" s="41"/>
      <c r="H791" s="41"/>
      <c r="I791" s="220"/>
      <c r="J791" s="41"/>
      <c r="K791" s="41"/>
      <c r="L791" s="45"/>
      <c r="M791" s="221"/>
      <c r="N791" s="222"/>
      <c r="O791" s="85"/>
      <c r="P791" s="85"/>
      <c r="Q791" s="85"/>
      <c r="R791" s="85"/>
      <c r="S791" s="85"/>
      <c r="T791" s="86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T791" s="18" t="s">
        <v>155</v>
      </c>
      <c r="AU791" s="18" t="s">
        <v>81</v>
      </c>
    </row>
    <row r="792" spans="1:63" s="12" customFormat="1" ht="22.8" customHeight="1">
      <c r="A792" s="12"/>
      <c r="B792" s="189"/>
      <c r="C792" s="190"/>
      <c r="D792" s="191" t="s">
        <v>70</v>
      </c>
      <c r="E792" s="203" t="s">
        <v>1132</v>
      </c>
      <c r="F792" s="203" t="s">
        <v>1133</v>
      </c>
      <c r="G792" s="190"/>
      <c r="H792" s="190"/>
      <c r="I792" s="193"/>
      <c r="J792" s="204">
        <f>BK792</f>
        <v>0</v>
      </c>
      <c r="K792" s="190"/>
      <c r="L792" s="195"/>
      <c r="M792" s="196"/>
      <c r="N792" s="197"/>
      <c r="O792" s="197"/>
      <c r="P792" s="198">
        <f>SUM(P793:P832)</f>
        <v>0</v>
      </c>
      <c r="Q792" s="197"/>
      <c r="R792" s="198">
        <f>SUM(R793:R832)</f>
        <v>2.7656490175999995</v>
      </c>
      <c r="S792" s="197"/>
      <c r="T792" s="199">
        <f>SUM(T793:T832)</f>
        <v>0</v>
      </c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R792" s="200" t="s">
        <v>81</v>
      </c>
      <c r="AT792" s="201" t="s">
        <v>70</v>
      </c>
      <c r="AU792" s="201" t="s">
        <v>79</v>
      </c>
      <c r="AY792" s="200" t="s">
        <v>147</v>
      </c>
      <c r="BK792" s="202">
        <f>SUM(BK793:BK832)</f>
        <v>0</v>
      </c>
    </row>
    <row r="793" spans="1:65" s="2" customFormat="1" ht="24.15" customHeight="1">
      <c r="A793" s="39"/>
      <c r="B793" s="40"/>
      <c r="C793" s="205" t="s">
        <v>661</v>
      </c>
      <c r="D793" s="205" t="s">
        <v>149</v>
      </c>
      <c r="E793" s="206" t="s">
        <v>1134</v>
      </c>
      <c r="F793" s="207" t="s">
        <v>1135</v>
      </c>
      <c r="G793" s="208" t="s">
        <v>152</v>
      </c>
      <c r="H793" s="209">
        <v>91.788</v>
      </c>
      <c r="I793" s="210"/>
      <c r="J793" s="211">
        <f>ROUND(I793*H793,2)</f>
        <v>0</v>
      </c>
      <c r="K793" s="207" t="s">
        <v>153</v>
      </c>
      <c r="L793" s="45"/>
      <c r="M793" s="212" t="s">
        <v>19</v>
      </c>
      <c r="N793" s="213" t="s">
        <v>42</v>
      </c>
      <c r="O793" s="85"/>
      <c r="P793" s="214">
        <f>O793*H793</f>
        <v>0</v>
      </c>
      <c r="Q793" s="214">
        <v>0.006</v>
      </c>
      <c r="R793" s="214">
        <f>Q793*H793</f>
        <v>0.550728</v>
      </c>
      <c r="S793" s="214">
        <v>0</v>
      </c>
      <c r="T793" s="215">
        <f>S793*H793</f>
        <v>0</v>
      </c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R793" s="216" t="s">
        <v>195</v>
      </c>
      <c r="AT793" s="216" t="s">
        <v>149</v>
      </c>
      <c r="AU793" s="216" t="s">
        <v>81</v>
      </c>
      <c r="AY793" s="18" t="s">
        <v>147</v>
      </c>
      <c r="BE793" s="217">
        <f>IF(N793="základní",J793,0)</f>
        <v>0</v>
      </c>
      <c r="BF793" s="217">
        <f>IF(N793="snížená",J793,0)</f>
        <v>0</v>
      </c>
      <c r="BG793" s="217">
        <f>IF(N793="zákl. přenesená",J793,0)</f>
        <v>0</v>
      </c>
      <c r="BH793" s="217">
        <f>IF(N793="sníž. přenesená",J793,0)</f>
        <v>0</v>
      </c>
      <c r="BI793" s="217">
        <f>IF(N793="nulová",J793,0)</f>
        <v>0</v>
      </c>
      <c r="BJ793" s="18" t="s">
        <v>79</v>
      </c>
      <c r="BK793" s="217">
        <f>ROUND(I793*H793,2)</f>
        <v>0</v>
      </c>
      <c r="BL793" s="18" t="s">
        <v>195</v>
      </c>
      <c r="BM793" s="216" t="s">
        <v>1136</v>
      </c>
    </row>
    <row r="794" spans="1:47" s="2" customFormat="1" ht="12">
      <c r="A794" s="39"/>
      <c r="B794" s="40"/>
      <c r="C794" s="41"/>
      <c r="D794" s="218" t="s">
        <v>155</v>
      </c>
      <c r="E794" s="41"/>
      <c r="F794" s="219" t="s">
        <v>1137</v>
      </c>
      <c r="G794" s="41"/>
      <c r="H794" s="41"/>
      <c r="I794" s="220"/>
      <c r="J794" s="41"/>
      <c r="K794" s="41"/>
      <c r="L794" s="45"/>
      <c r="M794" s="221"/>
      <c r="N794" s="222"/>
      <c r="O794" s="85"/>
      <c r="P794" s="85"/>
      <c r="Q794" s="85"/>
      <c r="R794" s="85"/>
      <c r="S794" s="85"/>
      <c r="T794" s="86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T794" s="18" t="s">
        <v>155</v>
      </c>
      <c r="AU794" s="18" t="s">
        <v>81</v>
      </c>
    </row>
    <row r="795" spans="1:65" s="2" customFormat="1" ht="16.5" customHeight="1">
      <c r="A795" s="39"/>
      <c r="B795" s="40"/>
      <c r="C795" s="246" t="s">
        <v>1138</v>
      </c>
      <c r="D795" s="246" t="s">
        <v>350</v>
      </c>
      <c r="E795" s="247" t="s">
        <v>1139</v>
      </c>
      <c r="F795" s="248" t="s">
        <v>1140</v>
      </c>
      <c r="G795" s="249" t="s">
        <v>152</v>
      </c>
      <c r="H795" s="250">
        <v>4.111</v>
      </c>
      <c r="I795" s="251"/>
      <c r="J795" s="252">
        <f>ROUND(I795*H795,2)</f>
        <v>0</v>
      </c>
      <c r="K795" s="248" t="s">
        <v>153</v>
      </c>
      <c r="L795" s="253"/>
      <c r="M795" s="254" t="s">
        <v>19</v>
      </c>
      <c r="N795" s="255" t="s">
        <v>42</v>
      </c>
      <c r="O795" s="85"/>
      <c r="P795" s="214">
        <f>O795*H795</f>
        <v>0</v>
      </c>
      <c r="Q795" s="214">
        <v>0.0006</v>
      </c>
      <c r="R795" s="214">
        <f>Q795*H795</f>
        <v>0.0024665999999999998</v>
      </c>
      <c r="S795" s="214">
        <v>0</v>
      </c>
      <c r="T795" s="215">
        <f>S795*H795</f>
        <v>0</v>
      </c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R795" s="216" t="s">
        <v>247</v>
      </c>
      <c r="AT795" s="216" t="s">
        <v>350</v>
      </c>
      <c r="AU795" s="216" t="s">
        <v>81</v>
      </c>
      <c r="AY795" s="18" t="s">
        <v>147</v>
      </c>
      <c r="BE795" s="217">
        <f>IF(N795="základní",J795,0)</f>
        <v>0</v>
      </c>
      <c r="BF795" s="217">
        <f>IF(N795="snížená",J795,0)</f>
        <v>0</v>
      </c>
      <c r="BG795" s="217">
        <f>IF(N795="zákl. přenesená",J795,0)</f>
        <v>0</v>
      </c>
      <c r="BH795" s="217">
        <f>IF(N795="sníž. přenesená",J795,0)</f>
        <v>0</v>
      </c>
      <c r="BI795" s="217">
        <f>IF(N795="nulová",J795,0)</f>
        <v>0</v>
      </c>
      <c r="BJ795" s="18" t="s">
        <v>79</v>
      </c>
      <c r="BK795" s="217">
        <f>ROUND(I795*H795,2)</f>
        <v>0</v>
      </c>
      <c r="BL795" s="18" t="s">
        <v>195</v>
      </c>
      <c r="BM795" s="216" t="s">
        <v>1141</v>
      </c>
    </row>
    <row r="796" spans="1:51" s="15" customFormat="1" ht="12">
      <c r="A796" s="15"/>
      <c r="B796" s="256"/>
      <c r="C796" s="257"/>
      <c r="D796" s="225" t="s">
        <v>157</v>
      </c>
      <c r="E796" s="258" t="s">
        <v>19</v>
      </c>
      <c r="F796" s="259" t="s">
        <v>1142</v>
      </c>
      <c r="G796" s="257"/>
      <c r="H796" s="258" t="s">
        <v>19</v>
      </c>
      <c r="I796" s="260"/>
      <c r="J796" s="257"/>
      <c r="K796" s="257"/>
      <c r="L796" s="261"/>
      <c r="M796" s="262"/>
      <c r="N796" s="263"/>
      <c r="O796" s="263"/>
      <c r="P796" s="263"/>
      <c r="Q796" s="263"/>
      <c r="R796" s="263"/>
      <c r="S796" s="263"/>
      <c r="T796" s="264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T796" s="265" t="s">
        <v>157</v>
      </c>
      <c r="AU796" s="265" t="s">
        <v>81</v>
      </c>
      <c r="AV796" s="15" t="s">
        <v>79</v>
      </c>
      <c r="AW796" s="15" t="s">
        <v>33</v>
      </c>
      <c r="AX796" s="15" t="s">
        <v>71</v>
      </c>
      <c r="AY796" s="265" t="s">
        <v>147</v>
      </c>
    </row>
    <row r="797" spans="1:51" s="13" customFormat="1" ht="12">
      <c r="A797" s="13"/>
      <c r="B797" s="223"/>
      <c r="C797" s="224"/>
      <c r="D797" s="225" t="s">
        <v>157</v>
      </c>
      <c r="E797" s="226" t="s">
        <v>19</v>
      </c>
      <c r="F797" s="227" t="s">
        <v>1143</v>
      </c>
      <c r="G797" s="224"/>
      <c r="H797" s="228">
        <v>4.111</v>
      </c>
      <c r="I797" s="229"/>
      <c r="J797" s="224"/>
      <c r="K797" s="224"/>
      <c r="L797" s="230"/>
      <c r="M797" s="231"/>
      <c r="N797" s="232"/>
      <c r="O797" s="232"/>
      <c r="P797" s="232"/>
      <c r="Q797" s="232"/>
      <c r="R797" s="232"/>
      <c r="S797" s="232"/>
      <c r="T797" s="23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34" t="s">
        <v>157</v>
      </c>
      <c r="AU797" s="234" t="s">
        <v>81</v>
      </c>
      <c r="AV797" s="13" t="s">
        <v>81</v>
      </c>
      <c r="AW797" s="13" t="s">
        <v>33</v>
      </c>
      <c r="AX797" s="13" t="s">
        <v>71</v>
      </c>
      <c r="AY797" s="234" t="s">
        <v>147</v>
      </c>
    </row>
    <row r="798" spans="1:51" s="14" customFormat="1" ht="12">
      <c r="A798" s="14"/>
      <c r="B798" s="235"/>
      <c r="C798" s="236"/>
      <c r="D798" s="225" t="s">
        <v>157</v>
      </c>
      <c r="E798" s="237" t="s">
        <v>19</v>
      </c>
      <c r="F798" s="238" t="s">
        <v>159</v>
      </c>
      <c r="G798" s="236"/>
      <c r="H798" s="239">
        <v>4.111</v>
      </c>
      <c r="I798" s="240"/>
      <c r="J798" s="236"/>
      <c r="K798" s="236"/>
      <c r="L798" s="241"/>
      <c r="M798" s="242"/>
      <c r="N798" s="243"/>
      <c r="O798" s="243"/>
      <c r="P798" s="243"/>
      <c r="Q798" s="243"/>
      <c r="R798" s="243"/>
      <c r="S798" s="243"/>
      <c r="T798" s="24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45" t="s">
        <v>157</v>
      </c>
      <c r="AU798" s="245" t="s">
        <v>81</v>
      </c>
      <c r="AV798" s="14" t="s">
        <v>154</v>
      </c>
      <c r="AW798" s="14" t="s">
        <v>33</v>
      </c>
      <c r="AX798" s="14" t="s">
        <v>79</v>
      </c>
      <c r="AY798" s="245" t="s">
        <v>147</v>
      </c>
    </row>
    <row r="799" spans="1:65" s="2" customFormat="1" ht="16.5" customHeight="1">
      <c r="A799" s="39"/>
      <c r="B799" s="40"/>
      <c r="C799" s="246" t="s">
        <v>669</v>
      </c>
      <c r="D799" s="246" t="s">
        <v>350</v>
      </c>
      <c r="E799" s="247" t="s">
        <v>1144</v>
      </c>
      <c r="F799" s="248" t="s">
        <v>1145</v>
      </c>
      <c r="G799" s="249" t="s">
        <v>152</v>
      </c>
      <c r="H799" s="250">
        <v>27.374</v>
      </c>
      <c r="I799" s="251"/>
      <c r="J799" s="252">
        <f>ROUND(I799*H799,2)</f>
        <v>0</v>
      </c>
      <c r="K799" s="248" t="s">
        <v>153</v>
      </c>
      <c r="L799" s="253"/>
      <c r="M799" s="254" t="s">
        <v>19</v>
      </c>
      <c r="N799" s="255" t="s">
        <v>42</v>
      </c>
      <c r="O799" s="85"/>
      <c r="P799" s="214">
        <f>O799*H799</f>
        <v>0</v>
      </c>
      <c r="Q799" s="214">
        <v>0.0015</v>
      </c>
      <c r="R799" s="214">
        <f>Q799*H799</f>
        <v>0.041061</v>
      </c>
      <c r="S799" s="214">
        <v>0</v>
      </c>
      <c r="T799" s="215">
        <f>S799*H799</f>
        <v>0</v>
      </c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R799" s="216" t="s">
        <v>247</v>
      </c>
      <c r="AT799" s="216" t="s">
        <v>350</v>
      </c>
      <c r="AU799" s="216" t="s">
        <v>81</v>
      </c>
      <c r="AY799" s="18" t="s">
        <v>147</v>
      </c>
      <c r="BE799" s="217">
        <f>IF(N799="základní",J799,0)</f>
        <v>0</v>
      </c>
      <c r="BF799" s="217">
        <f>IF(N799="snížená",J799,0)</f>
        <v>0</v>
      </c>
      <c r="BG799" s="217">
        <f>IF(N799="zákl. přenesená",J799,0)</f>
        <v>0</v>
      </c>
      <c r="BH799" s="217">
        <f>IF(N799="sníž. přenesená",J799,0)</f>
        <v>0</v>
      </c>
      <c r="BI799" s="217">
        <f>IF(N799="nulová",J799,0)</f>
        <v>0</v>
      </c>
      <c r="BJ799" s="18" t="s">
        <v>79</v>
      </c>
      <c r="BK799" s="217">
        <f>ROUND(I799*H799,2)</f>
        <v>0</v>
      </c>
      <c r="BL799" s="18" t="s">
        <v>195</v>
      </c>
      <c r="BM799" s="216" t="s">
        <v>1146</v>
      </c>
    </row>
    <row r="800" spans="1:51" s="15" customFormat="1" ht="12">
      <c r="A800" s="15"/>
      <c r="B800" s="256"/>
      <c r="C800" s="257"/>
      <c r="D800" s="225" t="s">
        <v>157</v>
      </c>
      <c r="E800" s="258" t="s">
        <v>19</v>
      </c>
      <c r="F800" s="259" t="s">
        <v>1147</v>
      </c>
      <c r="G800" s="257"/>
      <c r="H800" s="258" t="s">
        <v>19</v>
      </c>
      <c r="I800" s="260"/>
      <c r="J800" s="257"/>
      <c r="K800" s="257"/>
      <c r="L800" s="261"/>
      <c r="M800" s="262"/>
      <c r="N800" s="263"/>
      <c r="O800" s="263"/>
      <c r="P800" s="263"/>
      <c r="Q800" s="263"/>
      <c r="R800" s="263"/>
      <c r="S800" s="263"/>
      <c r="T800" s="264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T800" s="265" t="s">
        <v>157</v>
      </c>
      <c r="AU800" s="265" t="s">
        <v>81</v>
      </c>
      <c r="AV800" s="15" t="s">
        <v>79</v>
      </c>
      <c r="AW800" s="15" t="s">
        <v>33</v>
      </c>
      <c r="AX800" s="15" t="s">
        <v>71</v>
      </c>
      <c r="AY800" s="265" t="s">
        <v>147</v>
      </c>
    </row>
    <row r="801" spans="1:51" s="13" customFormat="1" ht="12">
      <c r="A801" s="13"/>
      <c r="B801" s="223"/>
      <c r="C801" s="224"/>
      <c r="D801" s="225" t="s">
        <v>157</v>
      </c>
      <c r="E801" s="226" t="s">
        <v>19</v>
      </c>
      <c r="F801" s="227" t="s">
        <v>1148</v>
      </c>
      <c r="G801" s="224"/>
      <c r="H801" s="228">
        <v>27.374</v>
      </c>
      <c r="I801" s="229"/>
      <c r="J801" s="224"/>
      <c r="K801" s="224"/>
      <c r="L801" s="230"/>
      <c r="M801" s="231"/>
      <c r="N801" s="232"/>
      <c r="O801" s="232"/>
      <c r="P801" s="232"/>
      <c r="Q801" s="232"/>
      <c r="R801" s="232"/>
      <c r="S801" s="232"/>
      <c r="T801" s="23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34" t="s">
        <v>157</v>
      </c>
      <c r="AU801" s="234" t="s">
        <v>81</v>
      </c>
      <c r="AV801" s="13" t="s">
        <v>81</v>
      </c>
      <c r="AW801" s="13" t="s">
        <v>33</v>
      </c>
      <c r="AX801" s="13" t="s">
        <v>71</v>
      </c>
      <c r="AY801" s="234" t="s">
        <v>147</v>
      </c>
    </row>
    <row r="802" spans="1:51" s="14" customFormat="1" ht="12">
      <c r="A802" s="14"/>
      <c r="B802" s="235"/>
      <c r="C802" s="236"/>
      <c r="D802" s="225" t="s">
        <v>157</v>
      </c>
      <c r="E802" s="237" t="s">
        <v>19</v>
      </c>
      <c r="F802" s="238" t="s">
        <v>159</v>
      </c>
      <c r="G802" s="236"/>
      <c r="H802" s="239">
        <v>27.374</v>
      </c>
      <c r="I802" s="240"/>
      <c r="J802" s="236"/>
      <c r="K802" s="236"/>
      <c r="L802" s="241"/>
      <c r="M802" s="242"/>
      <c r="N802" s="243"/>
      <c r="O802" s="243"/>
      <c r="P802" s="243"/>
      <c r="Q802" s="243"/>
      <c r="R802" s="243"/>
      <c r="S802" s="243"/>
      <c r="T802" s="24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45" t="s">
        <v>157</v>
      </c>
      <c r="AU802" s="245" t="s">
        <v>81</v>
      </c>
      <c r="AV802" s="14" t="s">
        <v>154</v>
      </c>
      <c r="AW802" s="14" t="s">
        <v>33</v>
      </c>
      <c r="AX802" s="14" t="s">
        <v>79</v>
      </c>
      <c r="AY802" s="245" t="s">
        <v>147</v>
      </c>
    </row>
    <row r="803" spans="1:65" s="2" customFormat="1" ht="16.5" customHeight="1">
      <c r="A803" s="39"/>
      <c r="B803" s="40"/>
      <c r="C803" s="246" t="s">
        <v>1149</v>
      </c>
      <c r="D803" s="246" t="s">
        <v>350</v>
      </c>
      <c r="E803" s="247" t="s">
        <v>1150</v>
      </c>
      <c r="F803" s="248" t="s">
        <v>1151</v>
      </c>
      <c r="G803" s="249" t="s">
        <v>152</v>
      </c>
      <c r="H803" s="250">
        <v>8.568</v>
      </c>
      <c r="I803" s="251"/>
      <c r="J803" s="252">
        <f>ROUND(I803*H803,2)</f>
        <v>0</v>
      </c>
      <c r="K803" s="248" t="s">
        <v>153</v>
      </c>
      <c r="L803" s="253"/>
      <c r="M803" s="254" t="s">
        <v>19</v>
      </c>
      <c r="N803" s="255" t="s">
        <v>42</v>
      </c>
      <c r="O803" s="85"/>
      <c r="P803" s="214">
        <f>O803*H803</f>
        <v>0</v>
      </c>
      <c r="Q803" s="214">
        <v>0.0018</v>
      </c>
      <c r="R803" s="214">
        <f>Q803*H803</f>
        <v>0.0154224</v>
      </c>
      <c r="S803" s="214">
        <v>0</v>
      </c>
      <c r="T803" s="215">
        <f>S803*H803</f>
        <v>0</v>
      </c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R803" s="216" t="s">
        <v>247</v>
      </c>
      <c r="AT803" s="216" t="s">
        <v>350</v>
      </c>
      <c r="AU803" s="216" t="s">
        <v>81</v>
      </c>
      <c r="AY803" s="18" t="s">
        <v>147</v>
      </c>
      <c r="BE803" s="217">
        <f>IF(N803="základní",J803,0)</f>
        <v>0</v>
      </c>
      <c r="BF803" s="217">
        <f>IF(N803="snížená",J803,0)</f>
        <v>0</v>
      </c>
      <c r="BG803" s="217">
        <f>IF(N803="zákl. přenesená",J803,0)</f>
        <v>0</v>
      </c>
      <c r="BH803" s="217">
        <f>IF(N803="sníž. přenesená",J803,0)</f>
        <v>0</v>
      </c>
      <c r="BI803" s="217">
        <f>IF(N803="nulová",J803,0)</f>
        <v>0</v>
      </c>
      <c r="BJ803" s="18" t="s">
        <v>79</v>
      </c>
      <c r="BK803" s="217">
        <f>ROUND(I803*H803,2)</f>
        <v>0</v>
      </c>
      <c r="BL803" s="18" t="s">
        <v>195</v>
      </c>
      <c r="BM803" s="216" t="s">
        <v>1152</v>
      </c>
    </row>
    <row r="804" spans="1:51" s="15" customFormat="1" ht="12">
      <c r="A804" s="15"/>
      <c r="B804" s="256"/>
      <c r="C804" s="257"/>
      <c r="D804" s="225" t="s">
        <v>157</v>
      </c>
      <c r="E804" s="258" t="s">
        <v>19</v>
      </c>
      <c r="F804" s="259" t="s">
        <v>1153</v>
      </c>
      <c r="G804" s="257"/>
      <c r="H804" s="258" t="s">
        <v>19</v>
      </c>
      <c r="I804" s="260"/>
      <c r="J804" s="257"/>
      <c r="K804" s="257"/>
      <c r="L804" s="261"/>
      <c r="M804" s="262"/>
      <c r="N804" s="263"/>
      <c r="O804" s="263"/>
      <c r="P804" s="263"/>
      <c r="Q804" s="263"/>
      <c r="R804" s="263"/>
      <c r="S804" s="263"/>
      <c r="T804" s="264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T804" s="265" t="s">
        <v>157</v>
      </c>
      <c r="AU804" s="265" t="s">
        <v>81</v>
      </c>
      <c r="AV804" s="15" t="s">
        <v>79</v>
      </c>
      <c r="AW804" s="15" t="s">
        <v>33</v>
      </c>
      <c r="AX804" s="15" t="s">
        <v>71</v>
      </c>
      <c r="AY804" s="265" t="s">
        <v>147</v>
      </c>
    </row>
    <row r="805" spans="1:51" s="13" customFormat="1" ht="12">
      <c r="A805" s="13"/>
      <c r="B805" s="223"/>
      <c r="C805" s="224"/>
      <c r="D805" s="225" t="s">
        <v>157</v>
      </c>
      <c r="E805" s="226" t="s">
        <v>19</v>
      </c>
      <c r="F805" s="227" t="s">
        <v>1154</v>
      </c>
      <c r="G805" s="224"/>
      <c r="H805" s="228">
        <v>8.568</v>
      </c>
      <c r="I805" s="229"/>
      <c r="J805" s="224"/>
      <c r="K805" s="224"/>
      <c r="L805" s="230"/>
      <c r="M805" s="231"/>
      <c r="N805" s="232"/>
      <c r="O805" s="232"/>
      <c r="P805" s="232"/>
      <c r="Q805" s="232"/>
      <c r="R805" s="232"/>
      <c r="S805" s="232"/>
      <c r="T805" s="23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34" t="s">
        <v>157</v>
      </c>
      <c r="AU805" s="234" t="s">
        <v>81</v>
      </c>
      <c r="AV805" s="13" t="s">
        <v>81</v>
      </c>
      <c r="AW805" s="13" t="s">
        <v>33</v>
      </c>
      <c r="AX805" s="13" t="s">
        <v>71</v>
      </c>
      <c r="AY805" s="234" t="s">
        <v>147</v>
      </c>
    </row>
    <row r="806" spans="1:51" s="14" customFormat="1" ht="12">
      <c r="A806" s="14"/>
      <c r="B806" s="235"/>
      <c r="C806" s="236"/>
      <c r="D806" s="225" t="s">
        <v>157</v>
      </c>
      <c r="E806" s="237" t="s">
        <v>19</v>
      </c>
      <c r="F806" s="238" t="s">
        <v>159</v>
      </c>
      <c r="G806" s="236"/>
      <c r="H806" s="239">
        <v>8.568</v>
      </c>
      <c r="I806" s="240"/>
      <c r="J806" s="236"/>
      <c r="K806" s="236"/>
      <c r="L806" s="241"/>
      <c r="M806" s="242"/>
      <c r="N806" s="243"/>
      <c r="O806" s="243"/>
      <c r="P806" s="243"/>
      <c r="Q806" s="243"/>
      <c r="R806" s="243"/>
      <c r="S806" s="243"/>
      <c r="T806" s="24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45" t="s">
        <v>157</v>
      </c>
      <c r="AU806" s="245" t="s">
        <v>81</v>
      </c>
      <c r="AV806" s="14" t="s">
        <v>154</v>
      </c>
      <c r="AW806" s="14" t="s">
        <v>33</v>
      </c>
      <c r="AX806" s="14" t="s">
        <v>79</v>
      </c>
      <c r="AY806" s="245" t="s">
        <v>147</v>
      </c>
    </row>
    <row r="807" spans="1:65" s="2" customFormat="1" ht="16.5" customHeight="1">
      <c r="A807" s="39"/>
      <c r="B807" s="40"/>
      <c r="C807" s="246" t="s">
        <v>674</v>
      </c>
      <c r="D807" s="246" t="s">
        <v>350</v>
      </c>
      <c r="E807" s="247" t="s">
        <v>1155</v>
      </c>
      <c r="F807" s="248" t="s">
        <v>1156</v>
      </c>
      <c r="G807" s="249" t="s">
        <v>152</v>
      </c>
      <c r="H807" s="250">
        <v>2.407</v>
      </c>
      <c r="I807" s="251"/>
      <c r="J807" s="252">
        <f>ROUND(I807*H807,2)</f>
        <v>0</v>
      </c>
      <c r="K807" s="248" t="s">
        <v>153</v>
      </c>
      <c r="L807" s="253"/>
      <c r="M807" s="254" t="s">
        <v>19</v>
      </c>
      <c r="N807" s="255" t="s">
        <v>42</v>
      </c>
      <c r="O807" s="85"/>
      <c r="P807" s="214">
        <f>O807*H807</f>
        <v>0</v>
      </c>
      <c r="Q807" s="214">
        <v>0.003</v>
      </c>
      <c r="R807" s="214">
        <f>Q807*H807</f>
        <v>0.007221</v>
      </c>
      <c r="S807" s="214">
        <v>0</v>
      </c>
      <c r="T807" s="215">
        <f>S807*H807</f>
        <v>0</v>
      </c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R807" s="216" t="s">
        <v>247</v>
      </c>
      <c r="AT807" s="216" t="s">
        <v>350</v>
      </c>
      <c r="AU807" s="216" t="s">
        <v>81</v>
      </c>
      <c r="AY807" s="18" t="s">
        <v>147</v>
      </c>
      <c r="BE807" s="217">
        <f>IF(N807="základní",J807,0)</f>
        <v>0</v>
      </c>
      <c r="BF807" s="217">
        <f>IF(N807="snížená",J807,0)</f>
        <v>0</v>
      </c>
      <c r="BG807" s="217">
        <f>IF(N807="zákl. přenesená",J807,0)</f>
        <v>0</v>
      </c>
      <c r="BH807" s="217">
        <f>IF(N807="sníž. přenesená",J807,0)</f>
        <v>0</v>
      </c>
      <c r="BI807" s="217">
        <f>IF(N807="nulová",J807,0)</f>
        <v>0</v>
      </c>
      <c r="BJ807" s="18" t="s">
        <v>79</v>
      </c>
      <c r="BK807" s="217">
        <f>ROUND(I807*H807,2)</f>
        <v>0</v>
      </c>
      <c r="BL807" s="18" t="s">
        <v>195</v>
      </c>
      <c r="BM807" s="216" t="s">
        <v>1157</v>
      </c>
    </row>
    <row r="808" spans="1:51" s="15" customFormat="1" ht="12">
      <c r="A808" s="15"/>
      <c r="B808" s="256"/>
      <c r="C808" s="257"/>
      <c r="D808" s="225" t="s">
        <v>157</v>
      </c>
      <c r="E808" s="258" t="s">
        <v>19</v>
      </c>
      <c r="F808" s="259" t="s">
        <v>1158</v>
      </c>
      <c r="G808" s="257"/>
      <c r="H808" s="258" t="s">
        <v>19</v>
      </c>
      <c r="I808" s="260"/>
      <c r="J808" s="257"/>
      <c r="K808" s="257"/>
      <c r="L808" s="261"/>
      <c r="M808" s="262"/>
      <c r="N808" s="263"/>
      <c r="O808" s="263"/>
      <c r="P808" s="263"/>
      <c r="Q808" s="263"/>
      <c r="R808" s="263"/>
      <c r="S808" s="263"/>
      <c r="T808" s="264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T808" s="265" t="s">
        <v>157</v>
      </c>
      <c r="AU808" s="265" t="s">
        <v>81</v>
      </c>
      <c r="AV808" s="15" t="s">
        <v>79</v>
      </c>
      <c r="AW808" s="15" t="s">
        <v>33</v>
      </c>
      <c r="AX808" s="15" t="s">
        <v>71</v>
      </c>
      <c r="AY808" s="265" t="s">
        <v>147</v>
      </c>
    </row>
    <row r="809" spans="1:51" s="13" customFormat="1" ht="12">
      <c r="A809" s="13"/>
      <c r="B809" s="223"/>
      <c r="C809" s="224"/>
      <c r="D809" s="225" t="s">
        <v>157</v>
      </c>
      <c r="E809" s="226" t="s">
        <v>19</v>
      </c>
      <c r="F809" s="227" t="s">
        <v>1159</v>
      </c>
      <c r="G809" s="224"/>
      <c r="H809" s="228">
        <v>2.407</v>
      </c>
      <c r="I809" s="229"/>
      <c r="J809" s="224"/>
      <c r="K809" s="224"/>
      <c r="L809" s="230"/>
      <c r="M809" s="231"/>
      <c r="N809" s="232"/>
      <c r="O809" s="232"/>
      <c r="P809" s="232"/>
      <c r="Q809" s="232"/>
      <c r="R809" s="232"/>
      <c r="S809" s="232"/>
      <c r="T809" s="23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34" t="s">
        <v>157</v>
      </c>
      <c r="AU809" s="234" t="s">
        <v>81</v>
      </c>
      <c r="AV809" s="13" t="s">
        <v>81</v>
      </c>
      <c r="AW809" s="13" t="s">
        <v>33</v>
      </c>
      <c r="AX809" s="13" t="s">
        <v>71</v>
      </c>
      <c r="AY809" s="234" t="s">
        <v>147</v>
      </c>
    </row>
    <row r="810" spans="1:51" s="14" customFormat="1" ht="12">
      <c r="A810" s="14"/>
      <c r="B810" s="235"/>
      <c r="C810" s="236"/>
      <c r="D810" s="225" t="s">
        <v>157</v>
      </c>
      <c r="E810" s="237" t="s">
        <v>19</v>
      </c>
      <c r="F810" s="238" t="s">
        <v>159</v>
      </c>
      <c r="G810" s="236"/>
      <c r="H810" s="239">
        <v>2.407</v>
      </c>
      <c r="I810" s="240"/>
      <c r="J810" s="236"/>
      <c r="K810" s="236"/>
      <c r="L810" s="241"/>
      <c r="M810" s="242"/>
      <c r="N810" s="243"/>
      <c r="O810" s="243"/>
      <c r="P810" s="243"/>
      <c r="Q810" s="243"/>
      <c r="R810" s="243"/>
      <c r="S810" s="243"/>
      <c r="T810" s="24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45" t="s">
        <v>157</v>
      </c>
      <c r="AU810" s="245" t="s">
        <v>81</v>
      </c>
      <c r="AV810" s="14" t="s">
        <v>154</v>
      </c>
      <c r="AW810" s="14" t="s">
        <v>33</v>
      </c>
      <c r="AX810" s="14" t="s">
        <v>79</v>
      </c>
      <c r="AY810" s="245" t="s">
        <v>147</v>
      </c>
    </row>
    <row r="811" spans="1:65" s="2" customFormat="1" ht="16.5" customHeight="1">
      <c r="A811" s="39"/>
      <c r="B811" s="40"/>
      <c r="C811" s="246" t="s">
        <v>1160</v>
      </c>
      <c r="D811" s="246" t="s">
        <v>350</v>
      </c>
      <c r="E811" s="247" t="s">
        <v>1161</v>
      </c>
      <c r="F811" s="248" t="s">
        <v>1162</v>
      </c>
      <c r="G811" s="249" t="s">
        <v>152</v>
      </c>
      <c r="H811" s="250">
        <v>51.164</v>
      </c>
      <c r="I811" s="251"/>
      <c r="J811" s="252">
        <f>ROUND(I811*H811,2)</f>
        <v>0</v>
      </c>
      <c r="K811" s="248" t="s">
        <v>153</v>
      </c>
      <c r="L811" s="253"/>
      <c r="M811" s="254" t="s">
        <v>19</v>
      </c>
      <c r="N811" s="255" t="s">
        <v>42</v>
      </c>
      <c r="O811" s="85"/>
      <c r="P811" s="214">
        <f>O811*H811</f>
        <v>0</v>
      </c>
      <c r="Q811" s="214">
        <v>0.0041</v>
      </c>
      <c r="R811" s="214">
        <f>Q811*H811</f>
        <v>0.20977240000000003</v>
      </c>
      <c r="S811" s="214">
        <v>0</v>
      </c>
      <c r="T811" s="215">
        <f>S811*H811</f>
        <v>0</v>
      </c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R811" s="216" t="s">
        <v>247</v>
      </c>
      <c r="AT811" s="216" t="s">
        <v>350</v>
      </c>
      <c r="AU811" s="216" t="s">
        <v>81</v>
      </c>
      <c r="AY811" s="18" t="s">
        <v>147</v>
      </c>
      <c r="BE811" s="217">
        <f>IF(N811="základní",J811,0)</f>
        <v>0</v>
      </c>
      <c r="BF811" s="217">
        <f>IF(N811="snížená",J811,0)</f>
        <v>0</v>
      </c>
      <c r="BG811" s="217">
        <f>IF(N811="zákl. přenesená",J811,0)</f>
        <v>0</v>
      </c>
      <c r="BH811" s="217">
        <f>IF(N811="sníž. přenesená",J811,0)</f>
        <v>0</v>
      </c>
      <c r="BI811" s="217">
        <f>IF(N811="nulová",J811,0)</f>
        <v>0</v>
      </c>
      <c r="BJ811" s="18" t="s">
        <v>79</v>
      </c>
      <c r="BK811" s="217">
        <f>ROUND(I811*H811,2)</f>
        <v>0</v>
      </c>
      <c r="BL811" s="18" t="s">
        <v>195</v>
      </c>
      <c r="BM811" s="216" t="s">
        <v>1163</v>
      </c>
    </row>
    <row r="812" spans="1:51" s="13" customFormat="1" ht="12">
      <c r="A812" s="13"/>
      <c r="B812" s="223"/>
      <c r="C812" s="224"/>
      <c r="D812" s="225" t="s">
        <v>157</v>
      </c>
      <c r="E812" s="226" t="s">
        <v>19</v>
      </c>
      <c r="F812" s="227" t="s">
        <v>1164</v>
      </c>
      <c r="G812" s="224"/>
      <c r="H812" s="228">
        <v>47.801</v>
      </c>
      <c r="I812" s="229"/>
      <c r="J812" s="224"/>
      <c r="K812" s="224"/>
      <c r="L812" s="230"/>
      <c r="M812" s="231"/>
      <c r="N812" s="232"/>
      <c r="O812" s="232"/>
      <c r="P812" s="232"/>
      <c r="Q812" s="232"/>
      <c r="R812" s="232"/>
      <c r="S812" s="232"/>
      <c r="T812" s="23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34" t="s">
        <v>157</v>
      </c>
      <c r="AU812" s="234" t="s">
        <v>81</v>
      </c>
      <c r="AV812" s="13" t="s">
        <v>81</v>
      </c>
      <c r="AW812" s="13" t="s">
        <v>33</v>
      </c>
      <c r="AX812" s="13" t="s">
        <v>71</v>
      </c>
      <c r="AY812" s="234" t="s">
        <v>147</v>
      </c>
    </row>
    <row r="813" spans="1:51" s="15" customFormat="1" ht="12">
      <c r="A813" s="15"/>
      <c r="B813" s="256"/>
      <c r="C813" s="257"/>
      <c r="D813" s="225" t="s">
        <v>157</v>
      </c>
      <c r="E813" s="258" t="s">
        <v>19</v>
      </c>
      <c r="F813" s="259" t="s">
        <v>1158</v>
      </c>
      <c r="G813" s="257"/>
      <c r="H813" s="258" t="s">
        <v>19</v>
      </c>
      <c r="I813" s="260"/>
      <c r="J813" s="257"/>
      <c r="K813" s="257"/>
      <c r="L813" s="261"/>
      <c r="M813" s="262"/>
      <c r="N813" s="263"/>
      <c r="O813" s="263"/>
      <c r="P813" s="263"/>
      <c r="Q813" s="263"/>
      <c r="R813" s="263"/>
      <c r="S813" s="263"/>
      <c r="T813" s="264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T813" s="265" t="s">
        <v>157</v>
      </c>
      <c r="AU813" s="265" t="s">
        <v>81</v>
      </c>
      <c r="AV813" s="15" t="s">
        <v>79</v>
      </c>
      <c r="AW813" s="15" t="s">
        <v>33</v>
      </c>
      <c r="AX813" s="15" t="s">
        <v>71</v>
      </c>
      <c r="AY813" s="265" t="s">
        <v>147</v>
      </c>
    </row>
    <row r="814" spans="1:51" s="14" customFormat="1" ht="12">
      <c r="A814" s="14"/>
      <c r="B814" s="235"/>
      <c r="C814" s="236"/>
      <c r="D814" s="225" t="s">
        <v>157</v>
      </c>
      <c r="E814" s="237" t="s">
        <v>19</v>
      </c>
      <c r="F814" s="238" t="s">
        <v>159</v>
      </c>
      <c r="G814" s="236"/>
      <c r="H814" s="239">
        <v>47.801</v>
      </c>
      <c r="I814" s="240"/>
      <c r="J814" s="236"/>
      <c r="K814" s="236"/>
      <c r="L814" s="241"/>
      <c r="M814" s="242"/>
      <c r="N814" s="243"/>
      <c r="O814" s="243"/>
      <c r="P814" s="243"/>
      <c r="Q814" s="243"/>
      <c r="R814" s="243"/>
      <c r="S814" s="243"/>
      <c r="T814" s="24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45" t="s">
        <v>157</v>
      </c>
      <c r="AU814" s="245" t="s">
        <v>81</v>
      </c>
      <c r="AV814" s="14" t="s">
        <v>154</v>
      </c>
      <c r="AW814" s="14" t="s">
        <v>33</v>
      </c>
      <c r="AX814" s="14" t="s">
        <v>71</v>
      </c>
      <c r="AY814" s="245" t="s">
        <v>147</v>
      </c>
    </row>
    <row r="815" spans="1:51" s="13" customFormat="1" ht="12">
      <c r="A815" s="13"/>
      <c r="B815" s="223"/>
      <c r="C815" s="224"/>
      <c r="D815" s="225" t="s">
        <v>157</v>
      </c>
      <c r="E815" s="226" t="s">
        <v>19</v>
      </c>
      <c r="F815" s="227" t="s">
        <v>1165</v>
      </c>
      <c r="G815" s="224"/>
      <c r="H815" s="228">
        <v>51.164</v>
      </c>
      <c r="I815" s="229"/>
      <c r="J815" s="224"/>
      <c r="K815" s="224"/>
      <c r="L815" s="230"/>
      <c r="M815" s="231"/>
      <c r="N815" s="232"/>
      <c r="O815" s="232"/>
      <c r="P815" s="232"/>
      <c r="Q815" s="232"/>
      <c r="R815" s="232"/>
      <c r="S815" s="232"/>
      <c r="T815" s="23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34" t="s">
        <v>157</v>
      </c>
      <c r="AU815" s="234" t="s">
        <v>81</v>
      </c>
      <c r="AV815" s="13" t="s">
        <v>81</v>
      </c>
      <c r="AW815" s="13" t="s">
        <v>33</v>
      </c>
      <c r="AX815" s="13" t="s">
        <v>71</v>
      </c>
      <c r="AY815" s="234" t="s">
        <v>147</v>
      </c>
    </row>
    <row r="816" spans="1:51" s="14" customFormat="1" ht="12">
      <c r="A816" s="14"/>
      <c r="B816" s="235"/>
      <c r="C816" s="236"/>
      <c r="D816" s="225" t="s">
        <v>157</v>
      </c>
      <c r="E816" s="237" t="s">
        <v>19</v>
      </c>
      <c r="F816" s="238" t="s">
        <v>159</v>
      </c>
      <c r="G816" s="236"/>
      <c r="H816" s="239">
        <v>51.164</v>
      </c>
      <c r="I816" s="240"/>
      <c r="J816" s="236"/>
      <c r="K816" s="236"/>
      <c r="L816" s="241"/>
      <c r="M816" s="242"/>
      <c r="N816" s="243"/>
      <c r="O816" s="243"/>
      <c r="P816" s="243"/>
      <c r="Q816" s="243"/>
      <c r="R816" s="243"/>
      <c r="S816" s="243"/>
      <c r="T816" s="24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45" t="s">
        <v>157</v>
      </c>
      <c r="AU816" s="245" t="s">
        <v>81</v>
      </c>
      <c r="AV816" s="14" t="s">
        <v>154</v>
      </c>
      <c r="AW816" s="14" t="s">
        <v>33</v>
      </c>
      <c r="AX816" s="14" t="s">
        <v>79</v>
      </c>
      <c r="AY816" s="245" t="s">
        <v>147</v>
      </c>
    </row>
    <row r="817" spans="1:65" s="2" customFormat="1" ht="16.5" customHeight="1">
      <c r="A817" s="39"/>
      <c r="B817" s="40"/>
      <c r="C817" s="205" t="s">
        <v>679</v>
      </c>
      <c r="D817" s="205" t="s">
        <v>149</v>
      </c>
      <c r="E817" s="206" t="s">
        <v>1166</v>
      </c>
      <c r="F817" s="207" t="s">
        <v>1167</v>
      </c>
      <c r="G817" s="208" t="s">
        <v>152</v>
      </c>
      <c r="H817" s="209">
        <v>238.737</v>
      </c>
      <c r="I817" s="210"/>
      <c r="J817" s="211">
        <f>ROUND(I817*H817,2)</f>
        <v>0</v>
      </c>
      <c r="K817" s="207" t="s">
        <v>153</v>
      </c>
      <c r="L817" s="45"/>
      <c r="M817" s="212" t="s">
        <v>19</v>
      </c>
      <c r="N817" s="213" t="s">
        <v>42</v>
      </c>
      <c r="O817" s="85"/>
      <c r="P817" s="214">
        <f>O817*H817</f>
        <v>0</v>
      </c>
      <c r="Q817" s="214">
        <v>0.0002448</v>
      </c>
      <c r="R817" s="214">
        <f>Q817*H817</f>
        <v>0.058442817599999995</v>
      </c>
      <c r="S817" s="214">
        <v>0</v>
      </c>
      <c r="T817" s="215">
        <f>S817*H817</f>
        <v>0</v>
      </c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R817" s="216" t="s">
        <v>195</v>
      </c>
      <c r="AT817" s="216" t="s">
        <v>149</v>
      </c>
      <c r="AU817" s="216" t="s">
        <v>81</v>
      </c>
      <c r="AY817" s="18" t="s">
        <v>147</v>
      </c>
      <c r="BE817" s="217">
        <f>IF(N817="základní",J817,0)</f>
        <v>0</v>
      </c>
      <c r="BF817" s="217">
        <f>IF(N817="snížená",J817,0)</f>
        <v>0</v>
      </c>
      <c r="BG817" s="217">
        <f>IF(N817="zákl. přenesená",J817,0)</f>
        <v>0</v>
      </c>
      <c r="BH817" s="217">
        <f>IF(N817="sníž. přenesená",J817,0)</f>
        <v>0</v>
      </c>
      <c r="BI817" s="217">
        <f>IF(N817="nulová",J817,0)</f>
        <v>0</v>
      </c>
      <c r="BJ817" s="18" t="s">
        <v>79</v>
      </c>
      <c r="BK817" s="217">
        <f>ROUND(I817*H817,2)</f>
        <v>0</v>
      </c>
      <c r="BL817" s="18" t="s">
        <v>195</v>
      </c>
      <c r="BM817" s="216" t="s">
        <v>1168</v>
      </c>
    </row>
    <row r="818" spans="1:47" s="2" customFormat="1" ht="12">
      <c r="A818" s="39"/>
      <c r="B818" s="40"/>
      <c r="C818" s="41"/>
      <c r="D818" s="218" t="s">
        <v>155</v>
      </c>
      <c r="E818" s="41"/>
      <c r="F818" s="219" t="s">
        <v>1169</v>
      </c>
      <c r="G818" s="41"/>
      <c r="H818" s="41"/>
      <c r="I818" s="220"/>
      <c r="J818" s="41"/>
      <c r="K818" s="41"/>
      <c r="L818" s="45"/>
      <c r="M818" s="221"/>
      <c r="N818" s="222"/>
      <c r="O818" s="85"/>
      <c r="P818" s="85"/>
      <c r="Q818" s="85"/>
      <c r="R818" s="85"/>
      <c r="S818" s="85"/>
      <c r="T818" s="86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T818" s="18" t="s">
        <v>155</v>
      </c>
      <c r="AU818" s="18" t="s">
        <v>81</v>
      </c>
    </row>
    <row r="819" spans="1:51" s="13" customFormat="1" ht="12">
      <c r="A819" s="13"/>
      <c r="B819" s="223"/>
      <c r="C819" s="224"/>
      <c r="D819" s="225" t="s">
        <v>157</v>
      </c>
      <c r="E819" s="226" t="s">
        <v>19</v>
      </c>
      <c r="F819" s="227" t="s">
        <v>1170</v>
      </c>
      <c r="G819" s="224"/>
      <c r="H819" s="228">
        <v>238.737</v>
      </c>
      <c r="I819" s="229"/>
      <c r="J819" s="224"/>
      <c r="K819" s="224"/>
      <c r="L819" s="230"/>
      <c r="M819" s="231"/>
      <c r="N819" s="232"/>
      <c r="O819" s="232"/>
      <c r="P819" s="232"/>
      <c r="Q819" s="232"/>
      <c r="R819" s="232"/>
      <c r="S819" s="232"/>
      <c r="T819" s="23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34" t="s">
        <v>157</v>
      </c>
      <c r="AU819" s="234" t="s">
        <v>81</v>
      </c>
      <c r="AV819" s="13" t="s">
        <v>81</v>
      </c>
      <c r="AW819" s="13" t="s">
        <v>33</v>
      </c>
      <c r="AX819" s="13" t="s">
        <v>71</v>
      </c>
      <c r="AY819" s="234" t="s">
        <v>147</v>
      </c>
    </row>
    <row r="820" spans="1:51" s="14" customFormat="1" ht="12">
      <c r="A820" s="14"/>
      <c r="B820" s="235"/>
      <c r="C820" s="236"/>
      <c r="D820" s="225" t="s">
        <v>157</v>
      </c>
      <c r="E820" s="237" t="s">
        <v>19</v>
      </c>
      <c r="F820" s="238" t="s">
        <v>159</v>
      </c>
      <c r="G820" s="236"/>
      <c r="H820" s="239">
        <v>238.737</v>
      </c>
      <c r="I820" s="240"/>
      <c r="J820" s="236"/>
      <c r="K820" s="236"/>
      <c r="L820" s="241"/>
      <c r="M820" s="242"/>
      <c r="N820" s="243"/>
      <c r="O820" s="243"/>
      <c r="P820" s="243"/>
      <c r="Q820" s="243"/>
      <c r="R820" s="243"/>
      <c r="S820" s="243"/>
      <c r="T820" s="24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45" t="s">
        <v>157</v>
      </c>
      <c r="AU820" s="245" t="s">
        <v>81</v>
      </c>
      <c r="AV820" s="14" t="s">
        <v>154</v>
      </c>
      <c r="AW820" s="14" t="s">
        <v>33</v>
      </c>
      <c r="AX820" s="14" t="s">
        <v>79</v>
      </c>
      <c r="AY820" s="245" t="s">
        <v>147</v>
      </c>
    </row>
    <row r="821" spans="1:65" s="2" customFormat="1" ht="16.5" customHeight="1">
      <c r="A821" s="39"/>
      <c r="B821" s="40"/>
      <c r="C821" s="246" t="s">
        <v>1171</v>
      </c>
      <c r="D821" s="246" t="s">
        <v>350</v>
      </c>
      <c r="E821" s="247" t="s">
        <v>1172</v>
      </c>
      <c r="F821" s="248" t="s">
        <v>1173</v>
      </c>
      <c r="G821" s="249" t="s">
        <v>152</v>
      </c>
      <c r="H821" s="250">
        <v>243.512</v>
      </c>
      <c r="I821" s="251"/>
      <c r="J821" s="252">
        <f>ROUND(I821*H821,2)</f>
        <v>0</v>
      </c>
      <c r="K821" s="248" t="s">
        <v>153</v>
      </c>
      <c r="L821" s="253"/>
      <c r="M821" s="254" t="s">
        <v>19</v>
      </c>
      <c r="N821" s="255" t="s">
        <v>42</v>
      </c>
      <c r="O821" s="85"/>
      <c r="P821" s="214">
        <f>O821*H821</f>
        <v>0</v>
      </c>
      <c r="Q821" s="214">
        <v>0.005</v>
      </c>
      <c r="R821" s="214">
        <f>Q821*H821</f>
        <v>1.21756</v>
      </c>
      <c r="S821" s="214">
        <v>0</v>
      </c>
      <c r="T821" s="215">
        <f>S821*H821</f>
        <v>0</v>
      </c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R821" s="216" t="s">
        <v>247</v>
      </c>
      <c r="AT821" s="216" t="s">
        <v>350</v>
      </c>
      <c r="AU821" s="216" t="s">
        <v>81</v>
      </c>
      <c r="AY821" s="18" t="s">
        <v>147</v>
      </c>
      <c r="BE821" s="217">
        <f>IF(N821="základní",J821,0)</f>
        <v>0</v>
      </c>
      <c r="BF821" s="217">
        <f>IF(N821="snížená",J821,0)</f>
        <v>0</v>
      </c>
      <c r="BG821" s="217">
        <f>IF(N821="zákl. přenesená",J821,0)</f>
        <v>0</v>
      </c>
      <c r="BH821" s="217">
        <f>IF(N821="sníž. přenesená",J821,0)</f>
        <v>0</v>
      </c>
      <c r="BI821" s="217">
        <f>IF(N821="nulová",J821,0)</f>
        <v>0</v>
      </c>
      <c r="BJ821" s="18" t="s">
        <v>79</v>
      </c>
      <c r="BK821" s="217">
        <f>ROUND(I821*H821,2)</f>
        <v>0</v>
      </c>
      <c r="BL821" s="18" t="s">
        <v>195</v>
      </c>
      <c r="BM821" s="216" t="s">
        <v>1174</v>
      </c>
    </row>
    <row r="822" spans="1:51" s="13" customFormat="1" ht="12">
      <c r="A822" s="13"/>
      <c r="B822" s="223"/>
      <c r="C822" s="224"/>
      <c r="D822" s="225" t="s">
        <v>157</v>
      </c>
      <c r="E822" s="226" t="s">
        <v>19</v>
      </c>
      <c r="F822" s="227" t="s">
        <v>1175</v>
      </c>
      <c r="G822" s="224"/>
      <c r="H822" s="228">
        <v>243.512</v>
      </c>
      <c r="I822" s="229"/>
      <c r="J822" s="224"/>
      <c r="K822" s="224"/>
      <c r="L822" s="230"/>
      <c r="M822" s="231"/>
      <c r="N822" s="232"/>
      <c r="O822" s="232"/>
      <c r="P822" s="232"/>
      <c r="Q822" s="232"/>
      <c r="R822" s="232"/>
      <c r="S822" s="232"/>
      <c r="T822" s="23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34" t="s">
        <v>157</v>
      </c>
      <c r="AU822" s="234" t="s">
        <v>81</v>
      </c>
      <c r="AV822" s="13" t="s">
        <v>81</v>
      </c>
      <c r="AW822" s="13" t="s">
        <v>33</v>
      </c>
      <c r="AX822" s="13" t="s">
        <v>71</v>
      </c>
      <c r="AY822" s="234" t="s">
        <v>147</v>
      </c>
    </row>
    <row r="823" spans="1:51" s="14" customFormat="1" ht="12">
      <c r="A823" s="14"/>
      <c r="B823" s="235"/>
      <c r="C823" s="236"/>
      <c r="D823" s="225" t="s">
        <v>157</v>
      </c>
      <c r="E823" s="237" t="s">
        <v>19</v>
      </c>
      <c r="F823" s="238" t="s">
        <v>159</v>
      </c>
      <c r="G823" s="236"/>
      <c r="H823" s="239">
        <v>243.512</v>
      </c>
      <c r="I823" s="240"/>
      <c r="J823" s="236"/>
      <c r="K823" s="236"/>
      <c r="L823" s="241"/>
      <c r="M823" s="242"/>
      <c r="N823" s="243"/>
      <c r="O823" s="243"/>
      <c r="P823" s="243"/>
      <c r="Q823" s="243"/>
      <c r="R823" s="243"/>
      <c r="S823" s="243"/>
      <c r="T823" s="24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45" t="s">
        <v>157</v>
      </c>
      <c r="AU823" s="245" t="s">
        <v>81</v>
      </c>
      <c r="AV823" s="14" t="s">
        <v>154</v>
      </c>
      <c r="AW823" s="14" t="s">
        <v>33</v>
      </c>
      <c r="AX823" s="14" t="s">
        <v>79</v>
      </c>
      <c r="AY823" s="245" t="s">
        <v>147</v>
      </c>
    </row>
    <row r="824" spans="1:65" s="2" customFormat="1" ht="24.15" customHeight="1">
      <c r="A824" s="39"/>
      <c r="B824" s="40"/>
      <c r="C824" s="205" t="s">
        <v>688</v>
      </c>
      <c r="D824" s="205" t="s">
        <v>149</v>
      </c>
      <c r="E824" s="206" t="s">
        <v>1176</v>
      </c>
      <c r="F824" s="207" t="s">
        <v>1177</v>
      </c>
      <c r="G824" s="208" t="s">
        <v>152</v>
      </c>
      <c r="H824" s="209">
        <v>263.085</v>
      </c>
      <c r="I824" s="210"/>
      <c r="J824" s="211">
        <f>ROUND(I824*H824,2)</f>
        <v>0</v>
      </c>
      <c r="K824" s="207" t="s">
        <v>153</v>
      </c>
      <c r="L824" s="45"/>
      <c r="M824" s="212" t="s">
        <v>19</v>
      </c>
      <c r="N824" s="213" t="s">
        <v>42</v>
      </c>
      <c r="O824" s="85"/>
      <c r="P824" s="214">
        <f>O824*H824</f>
        <v>0</v>
      </c>
      <c r="Q824" s="214">
        <v>0</v>
      </c>
      <c r="R824" s="214">
        <f>Q824*H824</f>
        <v>0</v>
      </c>
      <c r="S824" s="214">
        <v>0</v>
      </c>
      <c r="T824" s="215">
        <f>S824*H824</f>
        <v>0</v>
      </c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R824" s="216" t="s">
        <v>195</v>
      </c>
      <c r="AT824" s="216" t="s">
        <v>149</v>
      </c>
      <c r="AU824" s="216" t="s">
        <v>81</v>
      </c>
      <c r="AY824" s="18" t="s">
        <v>147</v>
      </c>
      <c r="BE824" s="217">
        <f>IF(N824="základní",J824,0)</f>
        <v>0</v>
      </c>
      <c r="BF824" s="217">
        <f>IF(N824="snížená",J824,0)</f>
        <v>0</v>
      </c>
      <c r="BG824" s="217">
        <f>IF(N824="zákl. přenesená",J824,0)</f>
        <v>0</v>
      </c>
      <c r="BH824" s="217">
        <f>IF(N824="sníž. přenesená",J824,0)</f>
        <v>0</v>
      </c>
      <c r="BI824" s="217">
        <f>IF(N824="nulová",J824,0)</f>
        <v>0</v>
      </c>
      <c r="BJ824" s="18" t="s">
        <v>79</v>
      </c>
      <c r="BK824" s="217">
        <f>ROUND(I824*H824,2)</f>
        <v>0</v>
      </c>
      <c r="BL824" s="18" t="s">
        <v>195</v>
      </c>
      <c r="BM824" s="216" t="s">
        <v>1178</v>
      </c>
    </row>
    <row r="825" spans="1:47" s="2" customFormat="1" ht="12">
      <c r="A825" s="39"/>
      <c r="B825" s="40"/>
      <c r="C825" s="41"/>
      <c r="D825" s="218" t="s">
        <v>155</v>
      </c>
      <c r="E825" s="41"/>
      <c r="F825" s="219" t="s">
        <v>1179</v>
      </c>
      <c r="G825" s="41"/>
      <c r="H825" s="41"/>
      <c r="I825" s="220"/>
      <c r="J825" s="41"/>
      <c r="K825" s="41"/>
      <c r="L825" s="45"/>
      <c r="M825" s="221"/>
      <c r="N825" s="222"/>
      <c r="O825" s="85"/>
      <c r="P825" s="85"/>
      <c r="Q825" s="85"/>
      <c r="R825" s="85"/>
      <c r="S825" s="85"/>
      <c r="T825" s="86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T825" s="18" t="s">
        <v>155</v>
      </c>
      <c r="AU825" s="18" t="s">
        <v>81</v>
      </c>
    </row>
    <row r="826" spans="1:51" s="13" customFormat="1" ht="12">
      <c r="A826" s="13"/>
      <c r="B826" s="223"/>
      <c r="C826" s="224"/>
      <c r="D826" s="225" t="s">
        <v>157</v>
      </c>
      <c r="E826" s="226" t="s">
        <v>19</v>
      </c>
      <c r="F826" s="227" t="s">
        <v>1180</v>
      </c>
      <c r="G826" s="224"/>
      <c r="H826" s="228">
        <v>263.085</v>
      </c>
      <c r="I826" s="229"/>
      <c r="J826" s="224"/>
      <c r="K826" s="224"/>
      <c r="L826" s="230"/>
      <c r="M826" s="231"/>
      <c r="N826" s="232"/>
      <c r="O826" s="232"/>
      <c r="P826" s="232"/>
      <c r="Q826" s="232"/>
      <c r="R826" s="232"/>
      <c r="S826" s="232"/>
      <c r="T826" s="23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34" t="s">
        <v>157</v>
      </c>
      <c r="AU826" s="234" t="s">
        <v>81</v>
      </c>
      <c r="AV826" s="13" t="s">
        <v>81</v>
      </c>
      <c r="AW826" s="13" t="s">
        <v>33</v>
      </c>
      <c r="AX826" s="13" t="s">
        <v>71</v>
      </c>
      <c r="AY826" s="234" t="s">
        <v>147</v>
      </c>
    </row>
    <row r="827" spans="1:51" s="14" customFormat="1" ht="12">
      <c r="A827" s="14"/>
      <c r="B827" s="235"/>
      <c r="C827" s="236"/>
      <c r="D827" s="225" t="s">
        <v>157</v>
      </c>
      <c r="E827" s="237" t="s">
        <v>19</v>
      </c>
      <c r="F827" s="238" t="s">
        <v>159</v>
      </c>
      <c r="G827" s="236"/>
      <c r="H827" s="239">
        <v>263.085</v>
      </c>
      <c r="I827" s="240"/>
      <c r="J827" s="236"/>
      <c r="K827" s="236"/>
      <c r="L827" s="241"/>
      <c r="M827" s="242"/>
      <c r="N827" s="243"/>
      <c r="O827" s="243"/>
      <c r="P827" s="243"/>
      <c r="Q827" s="243"/>
      <c r="R827" s="243"/>
      <c r="S827" s="243"/>
      <c r="T827" s="24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T827" s="245" t="s">
        <v>157</v>
      </c>
      <c r="AU827" s="245" t="s">
        <v>81</v>
      </c>
      <c r="AV827" s="14" t="s">
        <v>154</v>
      </c>
      <c r="AW827" s="14" t="s">
        <v>33</v>
      </c>
      <c r="AX827" s="14" t="s">
        <v>79</v>
      </c>
      <c r="AY827" s="245" t="s">
        <v>147</v>
      </c>
    </row>
    <row r="828" spans="1:65" s="2" customFormat="1" ht="16.5" customHeight="1">
      <c r="A828" s="39"/>
      <c r="B828" s="40"/>
      <c r="C828" s="246" t="s">
        <v>1181</v>
      </c>
      <c r="D828" s="246" t="s">
        <v>350</v>
      </c>
      <c r="E828" s="247" t="s">
        <v>1182</v>
      </c>
      <c r="F828" s="248" t="s">
        <v>1183</v>
      </c>
      <c r="G828" s="249" t="s">
        <v>152</v>
      </c>
      <c r="H828" s="250">
        <v>552.479</v>
      </c>
      <c r="I828" s="251"/>
      <c r="J828" s="252">
        <f>ROUND(I828*H828,2)</f>
        <v>0</v>
      </c>
      <c r="K828" s="248" t="s">
        <v>153</v>
      </c>
      <c r="L828" s="253"/>
      <c r="M828" s="254" t="s">
        <v>19</v>
      </c>
      <c r="N828" s="255" t="s">
        <v>42</v>
      </c>
      <c r="O828" s="85"/>
      <c r="P828" s="214">
        <f>O828*H828</f>
        <v>0</v>
      </c>
      <c r="Q828" s="214">
        <v>0.0012</v>
      </c>
      <c r="R828" s="214">
        <f>Q828*H828</f>
        <v>0.6629748</v>
      </c>
      <c r="S828" s="214">
        <v>0</v>
      </c>
      <c r="T828" s="215">
        <f>S828*H828</f>
        <v>0</v>
      </c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R828" s="216" t="s">
        <v>247</v>
      </c>
      <c r="AT828" s="216" t="s">
        <v>350</v>
      </c>
      <c r="AU828" s="216" t="s">
        <v>81</v>
      </c>
      <c r="AY828" s="18" t="s">
        <v>147</v>
      </c>
      <c r="BE828" s="217">
        <f>IF(N828="základní",J828,0)</f>
        <v>0</v>
      </c>
      <c r="BF828" s="217">
        <f>IF(N828="snížená",J828,0)</f>
        <v>0</v>
      </c>
      <c r="BG828" s="217">
        <f>IF(N828="zákl. přenesená",J828,0)</f>
        <v>0</v>
      </c>
      <c r="BH828" s="217">
        <f>IF(N828="sníž. přenesená",J828,0)</f>
        <v>0</v>
      </c>
      <c r="BI828" s="217">
        <f>IF(N828="nulová",J828,0)</f>
        <v>0</v>
      </c>
      <c r="BJ828" s="18" t="s">
        <v>79</v>
      </c>
      <c r="BK828" s="217">
        <f>ROUND(I828*H828,2)</f>
        <v>0</v>
      </c>
      <c r="BL828" s="18" t="s">
        <v>195</v>
      </c>
      <c r="BM828" s="216" t="s">
        <v>1184</v>
      </c>
    </row>
    <row r="829" spans="1:51" s="13" customFormat="1" ht="12">
      <c r="A829" s="13"/>
      <c r="B829" s="223"/>
      <c r="C829" s="224"/>
      <c r="D829" s="225" t="s">
        <v>157</v>
      </c>
      <c r="E829" s="226" t="s">
        <v>19</v>
      </c>
      <c r="F829" s="227" t="s">
        <v>1185</v>
      </c>
      <c r="G829" s="224"/>
      <c r="H829" s="228">
        <v>552.479</v>
      </c>
      <c r="I829" s="229"/>
      <c r="J829" s="224"/>
      <c r="K829" s="224"/>
      <c r="L829" s="230"/>
      <c r="M829" s="231"/>
      <c r="N829" s="232"/>
      <c r="O829" s="232"/>
      <c r="P829" s="232"/>
      <c r="Q829" s="232"/>
      <c r="R829" s="232"/>
      <c r="S829" s="232"/>
      <c r="T829" s="23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34" t="s">
        <v>157</v>
      </c>
      <c r="AU829" s="234" t="s">
        <v>81</v>
      </c>
      <c r="AV829" s="13" t="s">
        <v>81</v>
      </c>
      <c r="AW829" s="13" t="s">
        <v>33</v>
      </c>
      <c r="AX829" s="13" t="s">
        <v>71</v>
      </c>
      <c r="AY829" s="234" t="s">
        <v>147</v>
      </c>
    </row>
    <row r="830" spans="1:51" s="14" customFormat="1" ht="12">
      <c r="A830" s="14"/>
      <c r="B830" s="235"/>
      <c r="C830" s="236"/>
      <c r="D830" s="225" t="s">
        <v>157</v>
      </c>
      <c r="E830" s="237" t="s">
        <v>19</v>
      </c>
      <c r="F830" s="238" t="s">
        <v>159</v>
      </c>
      <c r="G830" s="236"/>
      <c r="H830" s="239">
        <v>552.479</v>
      </c>
      <c r="I830" s="240"/>
      <c r="J830" s="236"/>
      <c r="K830" s="236"/>
      <c r="L830" s="241"/>
      <c r="M830" s="242"/>
      <c r="N830" s="243"/>
      <c r="O830" s="243"/>
      <c r="P830" s="243"/>
      <c r="Q830" s="243"/>
      <c r="R830" s="243"/>
      <c r="S830" s="243"/>
      <c r="T830" s="24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45" t="s">
        <v>157</v>
      </c>
      <c r="AU830" s="245" t="s">
        <v>81</v>
      </c>
      <c r="AV830" s="14" t="s">
        <v>154</v>
      </c>
      <c r="AW830" s="14" t="s">
        <v>33</v>
      </c>
      <c r="AX830" s="14" t="s">
        <v>79</v>
      </c>
      <c r="AY830" s="245" t="s">
        <v>147</v>
      </c>
    </row>
    <row r="831" spans="1:65" s="2" customFormat="1" ht="24.15" customHeight="1">
      <c r="A831" s="39"/>
      <c r="B831" s="40"/>
      <c r="C831" s="205" t="s">
        <v>693</v>
      </c>
      <c r="D831" s="205" t="s">
        <v>149</v>
      </c>
      <c r="E831" s="206" t="s">
        <v>1186</v>
      </c>
      <c r="F831" s="207" t="s">
        <v>1187</v>
      </c>
      <c r="G831" s="208" t="s">
        <v>190</v>
      </c>
      <c r="H831" s="209">
        <v>2.765</v>
      </c>
      <c r="I831" s="210"/>
      <c r="J831" s="211">
        <f>ROUND(I831*H831,2)</f>
        <v>0</v>
      </c>
      <c r="K831" s="207" t="s">
        <v>153</v>
      </c>
      <c r="L831" s="45"/>
      <c r="M831" s="212" t="s">
        <v>19</v>
      </c>
      <c r="N831" s="213" t="s">
        <v>42</v>
      </c>
      <c r="O831" s="85"/>
      <c r="P831" s="214">
        <f>O831*H831</f>
        <v>0</v>
      </c>
      <c r="Q831" s="214">
        <v>0</v>
      </c>
      <c r="R831" s="214">
        <f>Q831*H831</f>
        <v>0</v>
      </c>
      <c r="S831" s="214">
        <v>0</v>
      </c>
      <c r="T831" s="215">
        <f>S831*H831</f>
        <v>0</v>
      </c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R831" s="216" t="s">
        <v>195</v>
      </c>
      <c r="AT831" s="216" t="s">
        <v>149</v>
      </c>
      <c r="AU831" s="216" t="s">
        <v>81</v>
      </c>
      <c r="AY831" s="18" t="s">
        <v>147</v>
      </c>
      <c r="BE831" s="217">
        <f>IF(N831="základní",J831,0)</f>
        <v>0</v>
      </c>
      <c r="BF831" s="217">
        <f>IF(N831="snížená",J831,0)</f>
        <v>0</v>
      </c>
      <c r="BG831" s="217">
        <f>IF(N831="zákl. přenesená",J831,0)</f>
        <v>0</v>
      </c>
      <c r="BH831" s="217">
        <f>IF(N831="sníž. přenesená",J831,0)</f>
        <v>0</v>
      </c>
      <c r="BI831" s="217">
        <f>IF(N831="nulová",J831,0)</f>
        <v>0</v>
      </c>
      <c r="BJ831" s="18" t="s">
        <v>79</v>
      </c>
      <c r="BK831" s="217">
        <f>ROUND(I831*H831,2)</f>
        <v>0</v>
      </c>
      <c r="BL831" s="18" t="s">
        <v>195</v>
      </c>
      <c r="BM831" s="216" t="s">
        <v>1188</v>
      </c>
    </row>
    <row r="832" spans="1:47" s="2" customFormat="1" ht="12">
      <c r="A832" s="39"/>
      <c r="B832" s="40"/>
      <c r="C832" s="41"/>
      <c r="D832" s="218" t="s">
        <v>155</v>
      </c>
      <c r="E832" s="41"/>
      <c r="F832" s="219" t="s">
        <v>1189</v>
      </c>
      <c r="G832" s="41"/>
      <c r="H832" s="41"/>
      <c r="I832" s="220"/>
      <c r="J832" s="41"/>
      <c r="K832" s="41"/>
      <c r="L832" s="45"/>
      <c r="M832" s="221"/>
      <c r="N832" s="222"/>
      <c r="O832" s="85"/>
      <c r="P832" s="85"/>
      <c r="Q832" s="85"/>
      <c r="R832" s="85"/>
      <c r="S832" s="85"/>
      <c r="T832" s="86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T832" s="18" t="s">
        <v>155</v>
      </c>
      <c r="AU832" s="18" t="s">
        <v>81</v>
      </c>
    </row>
    <row r="833" spans="1:63" s="12" customFormat="1" ht="22.8" customHeight="1">
      <c r="A833" s="12"/>
      <c r="B833" s="189"/>
      <c r="C833" s="190"/>
      <c r="D833" s="191" t="s">
        <v>70</v>
      </c>
      <c r="E833" s="203" t="s">
        <v>1190</v>
      </c>
      <c r="F833" s="203" t="s">
        <v>1191</v>
      </c>
      <c r="G833" s="190"/>
      <c r="H833" s="190"/>
      <c r="I833" s="193"/>
      <c r="J833" s="204">
        <f>BK833</f>
        <v>0</v>
      </c>
      <c r="K833" s="190"/>
      <c r="L833" s="195"/>
      <c r="M833" s="196"/>
      <c r="N833" s="197"/>
      <c r="O833" s="197"/>
      <c r="P833" s="198">
        <f>SUM(P834:P857)</f>
        <v>0</v>
      </c>
      <c r="Q833" s="197"/>
      <c r="R833" s="198">
        <f>SUM(R834:R857)</f>
        <v>0.017329800000000003</v>
      </c>
      <c r="S833" s="197"/>
      <c r="T833" s="199">
        <f>SUM(T834:T857)</f>
        <v>0.11208</v>
      </c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R833" s="200" t="s">
        <v>81</v>
      </c>
      <c r="AT833" s="201" t="s">
        <v>70</v>
      </c>
      <c r="AU833" s="201" t="s">
        <v>79</v>
      </c>
      <c r="AY833" s="200" t="s">
        <v>147</v>
      </c>
      <c r="BK833" s="202">
        <f>SUM(BK834:BK857)</f>
        <v>0</v>
      </c>
    </row>
    <row r="834" spans="1:65" s="2" customFormat="1" ht="16.5" customHeight="1">
      <c r="A834" s="39"/>
      <c r="B834" s="40"/>
      <c r="C834" s="205" t="s">
        <v>1192</v>
      </c>
      <c r="D834" s="205" t="s">
        <v>149</v>
      </c>
      <c r="E834" s="206" t="s">
        <v>1193</v>
      </c>
      <c r="F834" s="207" t="s">
        <v>1194</v>
      </c>
      <c r="G834" s="208" t="s">
        <v>441</v>
      </c>
      <c r="H834" s="209">
        <v>10</v>
      </c>
      <c r="I834" s="210"/>
      <c r="J834" s="211">
        <f>ROUND(I834*H834,2)</f>
        <v>0</v>
      </c>
      <c r="K834" s="207" t="s">
        <v>153</v>
      </c>
      <c r="L834" s="45"/>
      <c r="M834" s="212" t="s">
        <v>19</v>
      </c>
      <c r="N834" s="213" t="s">
        <v>42</v>
      </c>
      <c r="O834" s="85"/>
      <c r="P834" s="214">
        <f>O834*H834</f>
        <v>0</v>
      </c>
      <c r="Q834" s="214">
        <v>0</v>
      </c>
      <c r="R834" s="214">
        <f>Q834*H834</f>
        <v>0</v>
      </c>
      <c r="S834" s="214">
        <v>0.00198</v>
      </c>
      <c r="T834" s="215">
        <f>S834*H834</f>
        <v>0.019799999999999998</v>
      </c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R834" s="216" t="s">
        <v>195</v>
      </c>
      <c r="AT834" s="216" t="s">
        <v>149</v>
      </c>
      <c r="AU834" s="216" t="s">
        <v>81</v>
      </c>
      <c r="AY834" s="18" t="s">
        <v>147</v>
      </c>
      <c r="BE834" s="217">
        <f>IF(N834="základní",J834,0)</f>
        <v>0</v>
      </c>
      <c r="BF834" s="217">
        <f>IF(N834="snížená",J834,0)</f>
        <v>0</v>
      </c>
      <c r="BG834" s="217">
        <f>IF(N834="zákl. přenesená",J834,0)</f>
        <v>0</v>
      </c>
      <c r="BH834" s="217">
        <f>IF(N834="sníž. přenesená",J834,0)</f>
        <v>0</v>
      </c>
      <c r="BI834" s="217">
        <f>IF(N834="nulová",J834,0)</f>
        <v>0</v>
      </c>
      <c r="BJ834" s="18" t="s">
        <v>79</v>
      </c>
      <c r="BK834" s="217">
        <f>ROUND(I834*H834,2)</f>
        <v>0</v>
      </c>
      <c r="BL834" s="18" t="s">
        <v>195</v>
      </c>
      <c r="BM834" s="216" t="s">
        <v>1195</v>
      </c>
    </row>
    <row r="835" spans="1:47" s="2" customFormat="1" ht="12">
      <c r="A835" s="39"/>
      <c r="B835" s="40"/>
      <c r="C835" s="41"/>
      <c r="D835" s="218" t="s">
        <v>155</v>
      </c>
      <c r="E835" s="41"/>
      <c r="F835" s="219" t="s">
        <v>1196</v>
      </c>
      <c r="G835" s="41"/>
      <c r="H835" s="41"/>
      <c r="I835" s="220"/>
      <c r="J835" s="41"/>
      <c r="K835" s="41"/>
      <c r="L835" s="45"/>
      <c r="M835" s="221"/>
      <c r="N835" s="222"/>
      <c r="O835" s="85"/>
      <c r="P835" s="85"/>
      <c r="Q835" s="85"/>
      <c r="R835" s="85"/>
      <c r="S835" s="85"/>
      <c r="T835" s="86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T835" s="18" t="s">
        <v>155</v>
      </c>
      <c r="AU835" s="18" t="s">
        <v>81</v>
      </c>
    </row>
    <row r="836" spans="1:51" s="13" customFormat="1" ht="12">
      <c r="A836" s="13"/>
      <c r="B836" s="223"/>
      <c r="C836" s="224"/>
      <c r="D836" s="225" t="s">
        <v>157</v>
      </c>
      <c r="E836" s="226" t="s">
        <v>19</v>
      </c>
      <c r="F836" s="227" t="s">
        <v>1197</v>
      </c>
      <c r="G836" s="224"/>
      <c r="H836" s="228">
        <v>10</v>
      </c>
      <c r="I836" s="229"/>
      <c r="J836" s="224"/>
      <c r="K836" s="224"/>
      <c r="L836" s="230"/>
      <c r="M836" s="231"/>
      <c r="N836" s="232"/>
      <c r="O836" s="232"/>
      <c r="P836" s="232"/>
      <c r="Q836" s="232"/>
      <c r="R836" s="232"/>
      <c r="S836" s="232"/>
      <c r="T836" s="23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34" t="s">
        <v>157</v>
      </c>
      <c r="AU836" s="234" t="s">
        <v>81</v>
      </c>
      <c r="AV836" s="13" t="s">
        <v>81</v>
      </c>
      <c r="AW836" s="13" t="s">
        <v>33</v>
      </c>
      <c r="AX836" s="13" t="s">
        <v>71</v>
      </c>
      <c r="AY836" s="234" t="s">
        <v>147</v>
      </c>
    </row>
    <row r="837" spans="1:51" s="14" customFormat="1" ht="12">
      <c r="A837" s="14"/>
      <c r="B837" s="235"/>
      <c r="C837" s="236"/>
      <c r="D837" s="225" t="s">
        <v>157</v>
      </c>
      <c r="E837" s="237" t="s">
        <v>19</v>
      </c>
      <c r="F837" s="238" t="s">
        <v>159</v>
      </c>
      <c r="G837" s="236"/>
      <c r="H837" s="239">
        <v>10</v>
      </c>
      <c r="I837" s="240"/>
      <c r="J837" s="236"/>
      <c r="K837" s="236"/>
      <c r="L837" s="241"/>
      <c r="M837" s="242"/>
      <c r="N837" s="243"/>
      <c r="O837" s="243"/>
      <c r="P837" s="243"/>
      <c r="Q837" s="243"/>
      <c r="R837" s="243"/>
      <c r="S837" s="243"/>
      <c r="T837" s="24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45" t="s">
        <v>157</v>
      </c>
      <c r="AU837" s="245" t="s">
        <v>81</v>
      </c>
      <c r="AV837" s="14" t="s">
        <v>154</v>
      </c>
      <c r="AW837" s="14" t="s">
        <v>33</v>
      </c>
      <c r="AX837" s="14" t="s">
        <v>79</v>
      </c>
      <c r="AY837" s="245" t="s">
        <v>147</v>
      </c>
    </row>
    <row r="838" spans="1:65" s="2" customFormat="1" ht="16.5" customHeight="1">
      <c r="A838" s="39"/>
      <c r="B838" s="40"/>
      <c r="C838" s="205" t="s">
        <v>697</v>
      </c>
      <c r="D838" s="205" t="s">
        <v>149</v>
      </c>
      <c r="E838" s="206" t="s">
        <v>1198</v>
      </c>
      <c r="F838" s="207" t="s">
        <v>1199</v>
      </c>
      <c r="G838" s="208" t="s">
        <v>441</v>
      </c>
      <c r="H838" s="209">
        <v>10</v>
      </c>
      <c r="I838" s="210"/>
      <c r="J838" s="211">
        <f>ROUND(I838*H838,2)</f>
        <v>0</v>
      </c>
      <c r="K838" s="207" t="s">
        <v>153</v>
      </c>
      <c r="L838" s="45"/>
      <c r="M838" s="212" t="s">
        <v>19</v>
      </c>
      <c r="N838" s="213" t="s">
        <v>42</v>
      </c>
      <c r="O838" s="85"/>
      <c r="P838" s="214">
        <f>O838*H838</f>
        <v>0</v>
      </c>
      <c r="Q838" s="214">
        <v>0.00167598</v>
      </c>
      <c r="R838" s="214">
        <f>Q838*H838</f>
        <v>0.016759800000000002</v>
      </c>
      <c r="S838" s="214">
        <v>0</v>
      </c>
      <c r="T838" s="215">
        <f>S838*H838</f>
        <v>0</v>
      </c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R838" s="216" t="s">
        <v>195</v>
      </c>
      <c r="AT838" s="216" t="s">
        <v>149</v>
      </c>
      <c r="AU838" s="216" t="s">
        <v>81</v>
      </c>
      <c r="AY838" s="18" t="s">
        <v>147</v>
      </c>
      <c r="BE838" s="217">
        <f>IF(N838="základní",J838,0)</f>
        <v>0</v>
      </c>
      <c r="BF838" s="217">
        <f>IF(N838="snížená",J838,0)</f>
        <v>0</v>
      </c>
      <c r="BG838" s="217">
        <f>IF(N838="zákl. přenesená",J838,0)</f>
        <v>0</v>
      </c>
      <c r="BH838" s="217">
        <f>IF(N838="sníž. přenesená",J838,0)</f>
        <v>0</v>
      </c>
      <c r="BI838" s="217">
        <f>IF(N838="nulová",J838,0)</f>
        <v>0</v>
      </c>
      <c r="BJ838" s="18" t="s">
        <v>79</v>
      </c>
      <c r="BK838" s="217">
        <f>ROUND(I838*H838,2)</f>
        <v>0</v>
      </c>
      <c r="BL838" s="18" t="s">
        <v>195</v>
      </c>
      <c r="BM838" s="216" t="s">
        <v>1200</v>
      </c>
    </row>
    <row r="839" spans="1:47" s="2" customFormat="1" ht="12">
      <c r="A839" s="39"/>
      <c r="B839" s="40"/>
      <c r="C839" s="41"/>
      <c r="D839" s="218" t="s">
        <v>155</v>
      </c>
      <c r="E839" s="41"/>
      <c r="F839" s="219" t="s">
        <v>1201</v>
      </c>
      <c r="G839" s="41"/>
      <c r="H839" s="41"/>
      <c r="I839" s="220"/>
      <c r="J839" s="41"/>
      <c r="K839" s="41"/>
      <c r="L839" s="45"/>
      <c r="M839" s="221"/>
      <c r="N839" s="222"/>
      <c r="O839" s="85"/>
      <c r="P839" s="85"/>
      <c r="Q839" s="85"/>
      <c r="R839" s="85"/>
      <c r="S839" s="85"/>
      <c r="T839" s="86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T839" s="18" t="s">
        <v>155</v>
      </c>
      <c r="AU839" s="18" t="s">
        <v>81</v>
      </c>
    </row>
    <row r="840" spans="1:51" s="13" customFormat="1" ht="12">
      <c r="A840" s="13"/>
      <c r="B840" s="223"/>
      <c r="C840" s="224"/>
      <c r="D840" s="225" t="s">
        <v>157</v>
      </c>
      <c r="E840" s="226" t="s">
        <v>19</v>
      </c>
      <c r="F840" s="227" t="s">
        <v>1197</v>
      </c>
      <c r="G840" s="224"/>
      <c r="H840" s="228">
        <v>10</v>
      </c>
      <c r="I840" s="229"/>
      <c r="J840" s="224"/>
      <c r="K840" s="224"/>
      <c r="L840" s="230"/>
      <c r="M840" s="231"/>
      <c r="N840" s="232"/>
      <c r="O840" s="232"/>
      <c r="P840" s="232"/>
      <c r="Q840" s="232"/>
      <c r="R840" s="232"/>
      <c r="S840" s="232"/>
      <c r="T840" s="23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34" t="s">
        <v>157</v>
      </c>
      <c r="AU840" s="234" t="s">
        <v>81</v>
      </c>
      <c r="AV840" s="13" t="s">
        <v>81</v>
      </c>
      <c r="AW840" s="13" t="s">
        <v>33</v>
      </c>
      <c r="AX840" s="13" t="s">
        <v>71</v>
      </c>
      <c r="AY840" s="234" t="s">
        <v>147</v>
      </c>
    </row>
    <row r="841" spans="1:51" s="14" customFormat="1" ht="12">
      <c r="A841" s="14"/>
      <c r="B841" s="235"/>
      <c r="C841" s="236"/>
      <c r="D841" s="225" t="s">
        <v>157</v>
      </c>
      <c r="E841" s="237" t="s">
        <v>19</v>
      </c>
      <c r="F841" s="238" t="s">
        <v>159</v>
      </c>
      <c r="G841" s="236"/>
      <c r="H841" s="239">
        <v>10</v>
      </c>
      <c r="I841" s="240"/>
      <c r="J841" s="236"/>
      <c r="K841" s="236"/>
      <c r="L841" s="241"/>
      <c r="M841" s="242"/>
      <c r="N841" s="243"/>
      <c r="O841" s="243"/>
      <c r="P841" s="243"/>
      <c r="Q841" s="243"/>
      <c r="R841" s="243"/>
      <c r="S841" s="243"/>
      <c r="T841" s="24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245" t="s">
        <v>157</v>
      </c>
      <c r="AU841" s="245" t="s">
        <v>81</v>
      </c>
      <c r="AV841" s="14" t="s">
        <v>154</v>
      </c>
      <c r="AW841" s="14" t="s">
        <v>33</v>
      </c>
      <c r="AX841" s="14" t="s">
        <v>79</v>
      </c>
      <c r="AY841" s="245" t="s">
        <v>147</v>
      </c>
    </row>
    <row r="842" spans="1:65" s="2" customFormat="1" ht="16.5" customHeight="1">
      <c r="A842" s="39"/>
      <c r="B842" s="40"/>
      <c r="C842" s="205" t="s">
        <v>1202</v>
      </c>
      <c r="D842" s="205" t="s">
        <v>149</v>
      </c>
      <c r="E842" s="206" t="s">
        <v>1203</v>
      </c>
      <c r="F842" s="207" t="s">
        <v>1204</v>
      </c>
      <c r="G842" s="208" t="s">
        <v>329</v>
      </c>
      <c r="H842" s="209">
        <v>4</v>
      </c>
      <c r="I842" s="210"/>
      <c r="J842" s="211">
        <f>ROUND(I842*H842,2)</f>
        <v>0</v>
      </c>
      <c r="K842" s="207" t="s">
        <v>153</v>
      </c>
      <c r="L842" s="45"/>
      <c r="M842" s="212" t="s">
        <v>19</v>
      </c>
      <c r="N842" s="213" t="s">
        <v>42</v>
      </c>
      <c r="O842" s="85"/>
      <c r="P842" s="214">
        <f>O842*H842</f>
        <v>0</v>
      </c>
      <c r="Q842" s="214">
        <v>0</v>
      </c>
      <c r="R842" s="214">
        <f>Q842*H842</f>
        <v>0</v>
      </c>
      <c r="S842" s="214">
        <v>0.02307</v>
      </c>
      <c r="T842" s="215">
        <f>S842*H842</f>
        <v>0.09228</v>
      </c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R842" s="216" t="s">
        <v>195</v>
      </c>
      <c r="AT842" s="216" t="s">
        <v>149</v>
      </c>
      <c r="AU842" s="216" t="s">
        <v>81</v>
      </c>
      <c r="AY842" s="18" t="s">
        <v>147</v>
      </c>
      <c r="BE842" s="217">
        <f>IF(N842="základní",J842,0)</f>
        <v>0</v>
      </c>
      <c r="BF842" s="217">
        <f>IF(N842="snížená",J842,0)</f>
        <v>0</v>
      </c>
      <c r="BG842" s="217">
        <f>IF(N842="zákl. přenesená",J842,0)</f>
        <v>0</v>
      </c>
      <c r="BH842" s="217">
        <f>IF(N842="sníž. přenesená",J842,0)</f>
        <v>0</v>
      </c>
      <c r="BI842" s="217">
        <f>IF(N842="nulová",J842,0)</f>
        <v>0</v>
      </c>
      <c r="BJ842" s="18" t="s">
        <v>79</v>
      </c>
      <c r="BK842" s="217">
        <f>ROUND(I842*H842,2)</f>
        <v>0</v>
      </c>
      <c r="BL842" s="18" t="s">
        <v>195</v>
      </c>
      <c r="BM842" s="216" t="s">
        <v>1205</v>
      </c>
    </row>
    <row r="843" spans="1:47" s="2" customFormat="1" ht="12">
      <c r="A843" s="39"/>
      <c r="B843" s="40"/>
      <c r="C843" s="41"/>
      <c r="D843" s="218" t="s">
        <v>155</v>
      </c>
      <c r="E843" s="41"/>
      <c r="F843" s="219" t="s">
        <v>1206</v>
      </c>
      <c r="G843" s="41"/>
      <c r="H843" s="41"/>
      <c r="I843" s="220"/>
      <c r="J843" s="41"/>
      <c r="K843" s="41"/>
      <c r="L843" s="45"/>
      <c r="M843" s="221"/>
      <c r="N843" s="222"/>
      <c r="O843" s="85"/>
      <c r="P843" s="85"/>
      <c r="Q843" s="85"/>
      <c r="R843" s="85"/>
      <c r="S843" s="85"/>
      <c r="T843" s="86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T843" s="18" t="s">
        <v>155</v>
      </c>
      <c r="AU843" s="18" t="s">
        <v>81</v>
      </c>
    </row>
    <row r="844" spans="1:51" s="13" customFormat="1" ht="12">
      <c r="A844" s="13"/>
      <c r="B844" s="223"/>
      <c r="C844" s="224"/>
      <c r="D844" s="225" t="s">
        <v>157</v>
      </c>
      <c r="E844" s="226" t="s">
        <v>19</v>
      </c>
      <c r="F844" s="227" t="s">
        <v>1207</v>
      </c>
      <c r="G844" s="224"/>
      <c r="H844" s="228">
        <v>4</v>
      </c>
      <c r="I844" s="229"/>
      <c r="J844" s="224"/>
      <c r="K844" s="224"/>
      <c r="L844" s="230"/>
      <c r="M844" s="231"/>
      <c r="N844" s="232"/>
      <c r="O844" s="232"/>
      <c r="P844" s="232"/>
      <c r="Q844" s="232"/>
      <c r="R844" s="232"/>
      <c r="S844" s="232"/>
      <c r="T844" s="23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34" t="s">
        <v>157</v>
      </c>
      <c r="AU844" s="234" t="s">
        <v>81</v>
      </c>
      <c r="AV844" s="13" t="s">
        <v>81</v>
      </c>
      <c r="AW844" s="13" t="s">
        <v>33</v>
      </c>
      <c r="AX844" s="13" t="s">
        <v>71</v>
      </c>
      <c r="AY844" s="234" t="s">
        <v>147</v>
      </c>
    </row>
    <row r="845" spans="1:51" s="14" customFormat="1" ht="12">
      <c r="A845" s="14"/>
      <c r="B845" s="235"/>
      <c r="C845" s="236"/>
      <c r="D845" s="225" t="s">
        <v>157</v>
      </c>
      <c r="E845" s="237" t="s">
        <v>19</v>
      </c>
      <c r="F845" s="238" t="s">
        <v>159</v>
      </c>
      <c r="G845" s="236"/>
      <c r="H845" s="239">
        <v>4</v>
      </c>
      <c r="I845" s="240"/>
      <c r="J845" s="236"/>
      <c r="K845" s="236"/>
      <c r="L845" s="241"/>
      <c r="M845" s="242"/>
      <c r="N845" s="243"/>
      <c r="O845" s="243"/>
      <c r="P845" s="243"/>
      <c r="Q845" s="243"/>
      <c r="R845" s="243"/>
      <c r="S845" s="243"/>
      <c r="T845" s="24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45" t="s">
        <v>157</v>
      </c>
      <c r="AU845" s="245" t="s">
        <v>81</v>
      </c>
      <c r="AV845" s="14" t="s">
        <v>154</v>
      </c>
      <c r="AW845" s="14" t="s">
        <v>33</v>
      </c>
      <c r="AX845" s="14" t="s">
        <v>79</v>
      </c>
      <c r="AY845" s="245" t="s">
        <v>147</v>
      </c>
    </row>
    <row r="846" spans="1:65" s="2" customFormat="1" ht="16.5" customHeight="1">
      <c r="A846" s="39"/>
      <c r="B846" s="40"/>
      <c r="C846" s="205" t="s">
        <v>703</v>
      </c>
      <c r="D846" s="205" t="s">
        <v>149</v>
      </c>
      <c r="E846" s="206" t="s">
        <v>1208</v>
      </c>
      <c r="F846" s="207" t="s">
        <v>1209</v>
      </c>
      <c r="G846" s="208" t="s">
        <v>329</v>
      </c>
      <c r="H846" s="209">
        <v>2</v>
      </c>
      <c r="I846" s="210"/>
      <c r="J846" s="211">
        <f>ROUND(I846*H846,2)</f>
        <v>0</v>
      </c>
      <c r="K846" s="207" t="s">
        <v>19</v>
      </c>
      <c r="L846" s="45"/>
      <c r="M846" s="212" t="s">
        <v>19</v>
      </c>
      <c r="N846" s="213" t="s">
        <v>42</v>
      </c>
      <c r="O846" s="85"/>
      <c r="P846" s="214">
        <f>O846*H846</f>
        <v>0</v>
      </c>
      <c r="Q846" s="214">
        <v>0</v>
      </c>
      <c r="R846" s="214">
        <f>Q846*H846</f>
        <v>0</v>
      </c>
      <c r="S846" s="214">
        <v>0</v>
      </c>
      <c r="T846" s="215">
        <f>S846*H846</f>
        <v>0</v>
      </c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R846" s="216" t="s">
        <v>195</v>
      </c>
      <c r="AT846" s="216" t="s">
        <v>149</v>
      </c>
      <c r="AU846" s="216" t="s">
        <v>81</v>
      </c>
      <c r="AY846" s="18" t="s">
        <v>147</v>
      </c>
      <c r="BE846" s="217">
        <f>IF(N846="základní",J846,0)</f>
        <v>0</v>
      </c>
      <c r="BF846" s="217">
        <f>IF(N846="snížená",J846,0)</f>
        <v>0</v>
      </c>
      <c r="BG846" s="217">
        <f>IF(N846="zákl. přenesená",J846,0)</f>
        <v>0</v>
      </c>
      <c r="BH846" s="217">
        <f>IF(N846="sníž. přenesená",J846,0)</f>
        <v>0</v>
      </c>
      <c r="BI846" s="217">
        <f>IF(N846="nulová",J846,0)</f>
        <v>0</v>
      </c>
      <c r="BJ846" s="18" t="s">
        <v>79</v>
      </c>
      <c r="BK846" s="217">
        <f>ROUND(I846*H846,2)</f>
        <v>0</v>
      </c>
      <c r="BL846" s="18" t="s">
        <v>195</v>
      </c>
      <c r="BM846" s="216" t="s">
        <v>1210</v>
      </c>
    </row>
    <row r="847" spans="1:51" s="13" customFormat="1" ht="12">
      <c r="A847" s="13"/>
      <c r="B847" s="223"/>
      <c r="C847" s="224"/>
      <c r="D847" s="225" t="s">
        <v>157</v>
      </c>
      <c r="E847" s="226" t="s">
        <v>19</v>
      </c>
      <c r="F847" s="227" t="s">
        <v>1211</v>
      </c>
      <c r="G847" s="224"/>
      <c r="H847" s="228">
        <v>2</v>
      </c>
      <c r="I847" s="229"/>
      <c r="J847" s="224"/>
      <c r="K847" s="224"/>
      <c r="L847" s="230"/>
      <c r="M847" s="231"/>
      <c r="N847" s="232"/>
      <c r="O847" s="232"/>
      <c r="P847" s="232"/>
      <c r="Q847" s="232"/>
      <c r="R847" s="232"/>
      <c r="S847" s="232"/>
      <c r="T847" s="23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34" t="s">
        <v>157</v>
      </c>
      <c r="AU847" s="234" t="s">
        <v>81</v>
      </c>
      <c r="AV847" s="13" t="s">
        <v>81</v>
      </c>
      <c r="AW847" s="13" t="s">
        <v>33</v>
      </c>
      <c r="AX847" s="13" t="s">
        <v>71</v>
      </c>
      <c r="AY847" s="234" t="s">
        <v>147</v>
      </c>
    </row>
    <row r="848" spans="1:51" s="14" customFormat="1" ht="12">
      <c r="A848" s="14"/>
      <c r="B848" s="235"/>
      <c r="C848" s="236"/>
      <c r="D848" s="225" t="s">
        <v>157</v>
      </c>
      <c r="E848" s="237" t="s">
        <v>19</v>
      </c>
      <c r="F848" s="238" t="s">
        <v>159</v>
      </c>
      <c r="G848" s="236"/>
      <c r="H848" s="239">
        <v>2</v>
      </c>
      <c r="I848" s="240"/>
      <c r="J848" s="236"/>
      <c r="K848" s="236"/>
      <c r="L848" s="241"/>
      <c r="M848" s="242"/>
      <c r="N848" s="243"/>
      <c r="O848" s="243"/>
      <c r="P848" s="243"/>
      <c r="Q848" s="243"/>
      <c r="R848" s="243"/>
      <c r="S848" s="243"/>
      <c r="T848" s="24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45" t="s">
        <v>157</v>
      </c>
      <c r="AU848" s="245" t="s">
        <v>81</v>
      </c>
      <c r="AV848" s="14" t="s">
        <v>154</v>
      </c>
      <c r="AW848" s="14" t="s">
        <v>33</v>
      </c>
      <c r="AX848" s="14" t="s">
        <v>79</v>
      </c>
      <c r="AY848" s="245" t="s">
        <v>147</v>
      </c>
    </row>
    <row r="849" spans="1:65" s="2" customFormat="1" ht="16.5" customHeight="1">
      <c r="A849" s="39"/>
      <c r="B849" s="40"/>
      <c r="C849" s="205" t="s">
        <v>1212</v>
      </c>
      <c r="D849" s="205" t="s">
        <v>149</v>
      </c>
      <c r="E849" s="206" t="s">
        <v>1213</v>
      </c>
      <c r="F849" s="207" t="s">
        <v>1214</v>
      </c>
      <c r="G849" s="208" t="s">
        <v>329</v>
      </c>
      <c r="H849" s="209">
        <v>2</v>
      </c>
      <c r="I849" s="210"/>
      <c r="J849" s="211">
        <f>ROUND(I849*H849,2)</f>
        <v>0</v>
      </c>
      <c r="K849" s="207" t="s">
        <v>19</v>
      </c>
      <c r="L849" s="45"/>
      <c r="M849" s="212" t="s">
        <v>19</v>
      </c>
      <c r="N849" s="213" t="s">
        <v>42</v>
      </c>
      <c r="O849" s="85"/>
      <c r="P849" s="214">
        <f>O849*H849</f>
        <v>0</v>
      </c>
      <c r="Q849" s="214">
        <v>0</v>
      </c>
      <c r="R849" s="214">
        <f>Q849*H849</f>
        <v>0</v>
      </c>
      <c r="S849" s="214">
        <v>0</v>
      </c>
      <c r="T849" s="215">
        <f>S849*H849</f>
        <v>0</v>
      </c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R849" s="216" t="s">
        <v>195</v>
      </c>
      <c r="AT849" s="216" t="s">
        <v>149</v>
      </c>
      <c r="AU849" s="216" t="s">
        <v>81</v>
      </c>
      <c r="AY849" s="18" t="s">
        <v>147</v>
      </c>
      <c r="BE849" s="217">
        <f>IF(N849="základní",J849,0)</f>
        <v>0</v>
      </c>
      <c r="BF849" s="217">
        <f>IF(N849="snížená",J849,0)</f>
        <v>0</v>
      </c>
      <c r="BG849" s="217">
        <f>IF(N849="zákl. přenesená",J849,0)</f>
        <v>0</v>
      </c>
      <c r="BH849" s="217">
        <f>IF(N849="sníž. přenesená",J849,0)</f>
        <v>0</v>
      </c>
      <c r="BI849" s="217">
        <f>IF(N849="nulová",J849,0)</f>
        <v>0</v>
      </c>
      <c r="BJ849" s="18" t="s">
        <v>79</v>
      </c>
      <c r="BK849" s="217">
        <f>ROUND(I849*H849,2)</f>
        <v>0</v>
      </c>
      <c r="BL849" s="18" t="s">
        <v>195</v>
      </c>
      <c r="BM849" s="216" t="s">
        <v>1215</v>
      </c>
    </row>
    <row r="850" spans="1:51" s="13" customFormat="1" ht="12">
      <c r="A850" s="13"/>
      <c r="B850" s="223"/>
      <c r="C850" s="224"/>
      <c r="D850" s="225" t="s">
        <v>157</v>
      </c>
      <c r="E850" s="226" t="s">
        <v>19</v>
      </c>
      <c r="F850" s="227" t="s">
        <v>1211</v>
      </c>
      <c r="G850" s="224"/>
      <c r="H850" s="228">
        <v>2</v>
      </c>
      <c r="I850" s="229"/>
      <c r="J850" s="224"/>
      <c r="K850" s="224"/>
      <c r="L850" s="230"/>
      <c r="M850" s="231"/>
      <c r="N850" s="232"/>
      <c r="O850" s="232"/>
      <c r="P850" s="232"/>
      <c r="Q850" s="232"/>
      <c r="R850" s="232"/>
      <c r="S850" s="232"/>
      <c r="T850" s="23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34" t="s">
        <v>157</v>
      </c>
      <c r="AU850" s="234" t="s">
        <v>81</v>
      </c>
      <c r="AV850" s="13" t="s">
        <v>81</v>
      </c>
      <c r="AW850" s="13" t="s">
        <v>33</v>
      </c>
      <c r="AX850" s="13" t="s">
        <v>71</v>
      </c>
      <c r="AY850" s="234" t="s">
        <v>147</v>
      </c>
    </row>
    <row r="851" spans="1:51" s="14" customFormat="1" ht="12">
      <c r="A851" s="14"/>
      <c r="B851" s="235"/>
      <c r="C851" s="236"/>
      <c r="D851" s="225" t="s">
        <v>157</v>
      </c>
      <c r="E851" s="237" t="s">
        <v>19</v>
      </c>
      <c r="F851" s="238" t="s">
        <v>159</v>
      </c>
      <c r="G851" s="236"/>
      <c r="H851" s="239">
        <v>2</v>
      </c>
      <c r="I851" s="240"/>
      <c r="J851" s="236"/>
      <c r="K851" s="236"/>
      <c r="L851" s="241"/>
      <c r="M851" s="242"/>
      <c r="N851" s="243"/>
      <c r="O851" s="243"/>
      <c r="P851" s="243"/>
      <c r="Q851" s="243"/>
      <c r="R851" s="243"/>
      <c r="S851" s="243"/>
      <c r="T851" s="24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45" t="s">
        <v>157</v>
      </c>
      <c r="AU851" s="245" t="s">
        <v>81</v>
      </c>
      <c r="AV851" s="14" t="s">
        <v>154</v>
      </c>
      <c r="AW851" s="14" t="s">
        <v>33</v>
      </c>
      <c r="AX851" s="14" t="s">
        <v>79</v>
      </c>
      <c r="AY851" s="245" t="s">
        <v>147</v>
      </c>
    </row>
    <row r="852" spans="1:65" s="2" customFormat="1" ht="16.5" customHeight="1">
      <c r="A852" s="39"/>
      <c r="B852" s="40"/>
      <c r="C852" s="205" t="s">
        <v>707</v>
      </c>
      <c r="D852" s="205" t="s">
        <v>149</v>
      </c>
      <c r="E852" s="206" t="s">
        <v>1216</v>
      </c>
      <c r="F852" s="207" t="s">
        <v>1217</v>
      </c>
      <c r="G852" s="208" t="s">
        <v>329</v>
      </c>
      <c r="H852" s="209">
        <v>2</v>
      </c>
      <c r="I852" s="210"/>
      <c r="J852" s="211">
        <f>ROUND(I852*H852,2)</f>
        <v>0</v>
      </c>
      <c r="K852" s="207" t="s">
        <v>153</v>
      </c>
      <c r="L852" s="45"/>
      <c r="M852" s="212" t="s">
        <v>19</v>
      </c>
      <c r="N852" s="213" t="s">
        <v>42</v>
      </c>
      <c r="O852" s="85"/>
      <c r="P852" s="214">
        <f>O852*H852</f>
        <v>0</v>
      </c>
      <c r="Q852" s="214">
        <v>0.000285</v>
      </c>
      <c r="R852" s="214">
        <f>Q852*H852</f>
        <v>0.00057</v>
      </c>
      <c r="S852" s="214">
        <v>0</v>
      </c>
      <c r="T852" s="215">
        <f>S852*H852</f>
        <v>0</v>
      </c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R852" s="216" t="s">
        <v>195</v>
      </c>
      <c r="AT852" s="216" t="s">
        <v>149</v>
      </c>
      <c r="AU852" s="216" t="s">
        <v>81</v>
      </c>
      <c r="AY852" s="18" t="s">
        <v>147</v>
      </c>
      <c r="BE852" s="217">
        <f>IF(N852="základní",J852,0)</f>
        <v>0</v>
      </c>
      <c r="BF852" s="217">
        <f>IF(N852="snížená",J852,0)</f>
        <v>0</v>
      </c>
      <c r="BG852" s="217">
        <f>IF(N852="zákl. přenesená",J852,0)</f>
        <v>0</v>
      </c>
      <c r="BH852" s="217">
        <f>IF(N852="sníž. přenesená",J852,0)</f>
        <v>0</v>
      </c>
      <c r="BI852" s="217">
        <f>IF(N852="nulová",J852,0)</f>
        <v>0</v>
      </c>
      <c r="BJ852" s="18" t="s">
        <v>79</v>
      </c>
      <c r="BK852" s="217">
        <f>ROUND(I852*H852,2)</f>
        <v>0</v>
      </c>
      <c r="BL852" s="18" t="s">
        <v>195</v>
      </c>
      <c r="BM852" s="216" t="s">
        <v>1218</v>
      </c>
    </row>
    <row r="853" spans="1:47" s="2" customFormat="1" ht="12">
      <c r="A853" s="39"/>
      <c r="B853" s="40"/>
      <c r="C853" s="41"/>
      <c r="D853" s="218" t="s">
        <v>155</v>
      </c>
      <c r="E853" s="41"/>
      <c r="F853" s="219" t="s">
        <v>1219</v>
      </c>
      <c r="G853" s="41"/>
      <c r="H853" s="41"/>
      <c r="I853" s="220"/>
      <c r="J853" s="41"/>
      <c r="K853" s="41"/>
      <c r="L853" s="45"/>
      <c r="M853" s="221"/>
      <c r="N853" s="222"/>
      <c r="O853" s="85"/>
      <c r="P853" s="85"/>
      <c r="Q853" s="85"/>
      <c r="R853" s="85"/>
      <c r="S853" s="85"/>
      <c r="T853" s="86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T853" s="18" t="s">
        <v>155</v>
      </c>
      <c r="AU853" s="18" t="s">
        <v>81</v>
      </c>
    </row>
    <row r="854" spans="1:51" s="13" customFormat="1" ht="12">
      <c r="A854" s="13"/>
      <c r="B854" s="223"/>
      <c r="C854" s="224"/>
      <c r="D854" s="225" t="s">
        <v>157</v>
      </c>
      <c r="E854" s="226" t="s">
        <v>19</v>
      </c>
      <c r="F854" s="227" t="s">
        <v>1211</v>
      </c>
      <c r="G854" s="224"/>
      <c r="H854" s="228">
        <v>2</v>
      </c>
      <c r="I854" s="229"/>
      <c r="J854" s="224"/>
      <c r="K854" s="224"/>
      <c r="L854" s="230"/>
      <c r="M854" s="231"/>
      <c r="N854" s="232"/>
      <c r="O854" s="232"/>
      <c r="P854" s="232"/>
      <c r="Q854" s="232"/>
      <c r="R854" s="232"/>
      <c r="S854" s="232"/>
      <c r="T854" s="23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34" t="s">
        <v>157</v>
      </c>
      <c r="AU854" s="234" t="s">
        <v>81</v>
      </c>
      <c r="AV854" s="13" t="s">
        <v>81</v>
      </c>
      <c r="AW854" s="13" t="s">
        <v>33</v>
      </c>
      <c r="AX854" s="13" t="s">
        <v>71</v>
      </c>
      <c r="AY854" s="234" t="s">
        <v>147</v>
      </c>
    </row>
    <row r="855" spans="1:51" s="14" customFormat="1" ht="12">
      <c r="A855" s="14"/>
      <c r="B855" s="235"/>
      <c r="C855" s="236"/>
      <c r="D855" s="225" t="s">
        <v>157</v>
      </c>
      <c r="E855" s="237" t="s">
        <v>19</v>
      </c>
      <c r="F855" s="238" t="s">
        <v>159</v>
      </c>
      <c r="G855" s="236"/>
      <c r="H855" s="239">
        <v>2</v>
      </c>
      <c r="I855" s="240"/>
      <c r="J855" s="236"/>
      <c r="K855" s="236"/>
      <c r="L855" s="241"/>
      <c r="M855" s="242"/>
      <c r="N855" s="243"/>
      <c r="O855" s="243"/>
      <c r="P855" s="243"/>
      <c r="Q855" s="243"/>
      <c r="R855" s="243"/>
      <c r="S855" s="243"/>
      <c r="T855" s="24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45" t="s">
        <v>157</v>
      </c>
      <c r="AU855" s="245" t="s">
        <v>81</v>
      </c>
      <c r="AV855" s="14" t="s">
        <v>154</v>
      </c>
      <c r="AW855" s="14" t="s">
        <v>33</v>
      </c>
      <c r="AX855" s="14" t="s">
        <v>79</v>
      </c>
      <c r="AY855" s="245" t="s">
        <v>147</v>
      </c>
    </row>
    <row r="856" spans="1:65" s="2" customFormat="1" ht="24.15" customHeight="1">
      <c r="A856" s="39"/>
      <c r="B856" s="40"/>
      <c r="C856" s="205" t="s">
        <v>1220</v>
      </c>
      <c r="D856" s="205" t="s">
        <v>149</v>
      </c>
      <c r="E856" s="206" t="s">
        <v>1221</v>
      </c>
      <c r="F856" s="207" t="s">
        <v>1222</v>
      </c>
      <c r="G856" s="208" t="s">
        <v>190</v>
      </c>
      <c r="H856" s="209">
        <v>0.028</v>
      </c>
      <c r="I856" s="210"/>
      <c r="J856" s="211">
        <f>ROUND(I856*H856,2)</f>
        <v>0</v>
      </c>
      <c r="K856" s="207" t="s">
        <v>153</v>
      </c>
      <c r="L856" s="45"/>
      <c r="M856" s="212" t="s">
        <v>19</v>
      </c>
      <c r="N856" s="213" t="s">
        <v>42</v>
      </c>
      <c r="O856" s="85"/>
      <c r="P856" s="214">
        <f>O856*H856</f>
        <v>0</v>
      </c>
      <c r="Q856" s="214">
        <v>0</v>
      </c>
      <c r="R856" s="214">
        <f>Q856*H856</f>
        <v>0</v>
      </c>
      <c r="S856" s="214">
        <v>0</v>
      </c>
      <c r="T856" s="215">
        <f>S856*H856</f>
        <v>0</v>
      </c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R856" s="216" t="s">
        <v>195</v>
      </c>
      <c r="AT856" s="216" t="s">
        <v>149</v>
      </c>
      <c r="AU856" s="216" t="s">
        <v>81</v>
      </c>
      <c r="AY856" s="18" t="s">
        <v>147</v>
      </c>
      <c r="BE856" s="217">
        <f>IF(N856="základní",J856,0)</f>
        <v>0</v>
      </c>
      <c r="BF856" s="217">
        <f>IF(N856="snížená",J856,0)</f>
        <v>0</v>
      </c>
      <c r="BG856" s="217">
        <f>IF(N856="zákl. přenesená",J856,0)</f>
        <v>0</v>
      </c>
      <c r="BH856" s="217">
        <f>IF(N856="sníž. přenesená",J856,0)</f>
        <v>0</v>
      </c>
      <c r="BI856" s="217">
        <f>IF(N856="nulová",J856,0)</f>
        <v>0</v>
      </c>
      <c r="BJ856" s="18" t="s">
        <v>79</v>
      </c>
      <c r="BK856" s="217">
        <f>ROUND(I856*H856,2)</f>
        <v>0</v>
      </c>
      <c r="BL856" s="18" t="s">
        <v>195</v>
      </c>
      <c r="BM856" s="216" t="s">
        <v>1223</v>
      </c>
    </row>
    <row r="857" spans="1:47" s="2" customFormat="1" ht="12">
      <c r="A857" s="39"/>
      <c r="B857" s="40"/>
      <c r="C857" s="41"/>
      <c r="D857" s="218" t="s">
        <v>155</v>
      </c>
      <c r="E857" s="41"/>
      <c r="F857" s="219" t="s">
        <v>1224</v>
      </c>
      <c r="G857" s="41"/>
      <c r="H857" s="41"/>
      <c r="I857" s="220"/>
      <c r="J857" s="41"/>
      <c r="K857" s="41"/>
      <c r="L857" s="45"/>
      <c r="M857" s="221"/>
      <c r="N857" s="222"/>
      <c r="O857" s="85"/>
      <c r="P857" s="85"/>
      <c r="Q857" s="85"/>
      <c r="R857" s="85"/>
      <c r="S857" s="85"/>
      <c r="T857" s="86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T857" s="18" t="s">
        <v>155</v>
      </c>
      <c r="AU857" s="18" t="s">
        <v>81</v>
      </c>
    </row>
    <row r="858" spans="1:63" s="12" customFormat="1" ht="22.8" customHeight="1">
      <c r="A858" s="12"/>
      <c r="B858" s="189"/>
      <c r="C858" s="190"/>
      <c r="D858" s="191" t="s">
        <v>70</v>
      </c>
      <c r="E858" s="203" t="s">
        <v>1225</v>
      </c>
      <c r="F858" s="203" t="s">
        <v>1226</v>
      </c>
      <c r="G858" s="190"/>
      <c r="H858" s="190"/>
      <c r="I858" s="193"/>
      <c r="J858" s="204">
        <f>BK858</f>
        <v>0</v>
      </c>
      <c r="K858" s="190"/>
      <c r="L858" s="195"/>
      <c r="M858" s="196"/>
      <c r="N858" s="197"/>
      <c r="O858" s="197"/>
      <c r="P858" s="198">
        <f>P859</f>
        <v>0</v>
      </c>
      <c r="Q858" s="197"/>
      <c r="R858" s="198">
        <f>R859</f>
        <v>0</v>
      </c>
      <c r="S858" s="197"/>
      <c r="T858" s="199">
        <f>T859</f>
        <v>0</v>
      </c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R858" s="200" t="s">
        <v>81</v>
      </c>
      <c r="AT858" s="201" t="s">
        <v>70</v>
      </c>
      <c r="AU858" s="201" t="s">
        <v>79</v>
      </c>
      <c r="AY858" s="200" t="s">
        <v>147</v>
      </c>
      <c r="BK858" s="202">
        <f>BK859</f>
        <v>0</v>
      </c>
    </row>
    <row r="859" spans="1:65" s="2" customFormat="1" ht="16.5" customHeight="1">
      <c r="A859" s="39"/>
      <c r="B859" s="40"/>
      <c r="C859" s="205" t="s">
        <v>713</v>
      </c>
      <c r="D859" s="205" t="s">
        <v>149</v>
      </c>
      <c r="E859" s="206" t="s">
        <v>1227</v>
      </c>
      <c r="F859" s="207" t="s">
        <v>1228</v>
      </c>
      <c r="G859" s="208" t="s">
        <v>1024</v>
      </c>
      <c r="H859" s="209">
        <v>1</v>
      </c>
      <c r="I859" s="210"/>
      <c r="J859" s="211">
        <f>ROUND(I859*H859,2)</f>
        <v>0</v>
      </c>
      <c r="K859" s="207" t="s">
        <v>19</v>
      </c>
      <c r="L859" s="45"/>
      <c r="M859" s="212" t="s">
        <v>19</v>
      </c>
      <c r="N859" s="213" t="s">
        <v>42</v>
      </c>
      <c r="O859" s="85"/>
      <c r="P859" s="214">
        <f>O859*H859</f>
        <v>0</v>
      </c>
      <c r="Q859" s="214">
        <v>0</v>
      </c>
      <c r="R859" s="214">
        <f>Q859*H859</f>
        <v>0</v>
      </c>
      <c r="S859" s="214">
        <v>0</v>
      </c>
      <c r="T859" s="215">
        <f>S859*H859</f>
        <v>0</v>
      </c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R859" s="216" t="s">
        <v>195</v>
      </c>
      <c r="AT859" s="216" t="s">
        <v>149</v>
      </c>
      <c r="AU859" s="216" t="s">
        <v>81</v>
      </c>
      <c r="AY859" s="18" t="s">
        <v>147</v>
      </c>
      <c r="BE859" s="217">
        <f>IF(N859="základní",J859,0)</f>
        <v>0</v>
      </c>
      <c r="BF859" s="217">
        <f>IF(N859="snížená",J859,0)</f>
        <v>0</v>
      </c>
      <c r="BG859" s="217">
        <f>IF(N859="zákl. přenesená",J859,0)</f>
        <v>0</v>
      </c>
      <c r="BH859" s="217">
        <f>IF(N859="sníž. přenesená",J859,0)</f>
        <v>0</v>
      </c>
      <c r="BI859" s="217">
        <f>IF(N859="nulová",J859,0)</f>
        <v>0</v>
      </c>
      <c r="BJ859" s="18" t="s">
        <v>79</v>
      </c>
      <c r="BK859" s="217">
        <f>ROUND(I859*H859,2)</f>
        <v>0</v>
      </c>
      <c r="BL859" s="18" t="s">
        <v>195</v>
      </c>
      <c r="BM859" s="216" t="s">
        <v>1229</v>
      </c>
    </row>
    <row r="860" spans="1:63" s="12" customFormat="1" ht="22.8" customHeight="1">
      <c r="A860" s="12"/>
      <c r="B860" s="189"/>
      <c r="C860" s="190"/>
      <c r="D860" s="191" t="s">
        <v>70</v>
      </c>
      <c r="E860" s="203" t="s">
        <v>1230</v>
      </c>
      <c r="F860" s="203" t="s">
        <v>1231</v>
      </c>
      <c r="G860" s="190"/>
      <c r="H860" s="190"/>
      <c r="I860" s="193"/>
      <c r="J860" s="204">
        <f>BK860</f>
        <v>0</v>
      </c>
      <c r="K860" s="190"/>
      <c r="L860" s="195"/>
      <c r="M860" s="196"/>
      <c r="N860" s="197"/>
      <c r="O860" s="197"/>
      <c r="P860" s="198">
        <f>SUM(P861:P871)</f>
        <v>0</v>
      </c>
      <c r="Q860" s="197"/>
      <c r="R860" s="198">
        <f>SUM(R861:R871)</f>
        <v>0.012497</v>
      </c>
      <c r="S860" s="197"/>
      <c r="T860" s="199">
        <f>SUM(T861:T871)</f>
        <v>0</v>
      </c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R860" s="200" t="s">
        <v>81</v>
      </c>
      <c r="AT860" s="201" t="s">
        <v>70</v>
      </c>
      <c r="AU860" s="201" t="s">
        <v>79</v>
      </c>
      <c r="AY860" s="200" t="s">
        <v>147</v>
      </c>
      <c r="BK860" s="202">
        <f>SUM(BK861:BK871)</f>
        <v>0</v>
      </c>
    </row>
    <row r="861" spans="1:65" s="2" customFormat="1" ht="16.5" customHeight="1">
      <c r="A861" s="39"/>
      <c r="B861" s="40"/>
      <c r="C861" s="205" t="s">
        <v>1232</v>
      </c>
      <c r="D861" s="205" t="s">
        <v>149</v>
      </c>
      <c r="E861" s="206" t="s">
        <v>1233</v>
      </c>
      <c r="F861" s="207" t="s">
        <v>1234</v>
      </c>
      <c r="G861" s="208" t="s">
        <v>1024</v>
      </c>
      <c r="H861" s="209">
        <v>1</v>
      </c>
      <c r="I861" s="210"/>
      <c r="J861" s="211">
        <f>ROUND(I861*H861,2)</f>
        <v>0</v>
      </c>
      <c r="K861" s="207" t="s">
        <v>153</v>
      </c>
      <c r="L861" s="45"/>
      <c r="M861" s="212" t="s">
        <v>19</v>
      </c>
      <c r="N861" s="213" t="s">
        <v>42</v>
      </c>
      <c r="O861" s="85"/>
      <c r="P861" s="214">
        <f>O861*H861</f>
        <v>0</v>
      </c>
      <c r="Q861" s="214">
        <v>0.01065786</v>
      </c>
      <c r="R861" s="214">
        <f>Q861*H861</f>
        <v>0.01065786</v>
      </c>
      <c r="S861" s="214">
        <v>0</v>
      </c>
      <c r="T861" s="215">
        <f>S861*H861</f>
        <v>0</v>
      </c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R861" s="216" t="s">
        <v>195</v>
      </c>
      <c r="AT861" s="216" t="s">
        <v>149</v>
      </c>
      <c r="AU861" s="216" t="s">
        <v>81</v>
      </c>
      <c r="AY861" s="18" t="s">
        <v>147</v>
      </c>
      <c r="BE861" s="217">
        <f>IF(N861="základní",J861,0)</f>
        <v>0</v>
      </c>
      <c r="BF861" s="217">
        <f>IF(N861="snížená",J861,0)</f>
        <v>0</v>
      </c>
      <c r="BG861" s="217">
        <f>IF(N861="zákl. přenesená",J861,0)</f>
        <v>0</v>
      </c>
      <c r="BH861" s="217">
        <f>IF(N861="sníž. přenesená",J861,0)</f>
        <v>0</v>
      </c>
      <c r="BI861" s="217">
        <f>IF(N861="nulová",J861,0)</f>
        <v>0</v>
      </c>
      <c r="BJ861" s="18" t="s">
        <v>79</v>
      </c>
      <c r="BK861" s="217">
        <f>ROUND(I861*H861,2)</f>
        <v>0</v>
      </c>
      <c r="BL861" s="18" t="s">
        <v>195</v>
      </c>
      <c r="BM861" s="216" t="s">
        <v>1235</v>
      </c>
    </row>
    <row r="862" spans="1:47" s="2" customFormat="1" ht="12">
      <c r="A862" s="39"/>
      <c r="B862" s="40"/>
      <c r="C862" s="41"/>
      <c r="D862" s="218" t="s">
        <v>155</v>
      </c>
      <c r="E862" s="41"/>
      <c r="F862" s="219" t="s">
        <v>1236</v>
      </c>
      <c r="G862" s="41"/>
      <c r="H862" s="41"/>
      <c r="I862" s="220"/>
      <c r="J862" s="41"/>
      <c r="K862" s="41"/>
      <c r="L862" s="45"/>
      <c r="M862" s="221"/>
      <c r="N862" s="222"/>
      <c r="O862" s="85"/>
      <c r="P862" s="85"/>
      <c r="Q862" s="85"/>
      <c r="R862" s="85"/>
      <c r="S862" s="85"/>
      <c r="T862" s="86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T862" s="18" t="s">
        <v>155</v>
      </c>
      <c r="AU862" s="18" t="s">
        <v>81</v>
      </c>
    </row>
    <row r="863" spans="1:51" s="13" customFormat="1" ht="12">
      <c r="A863" s="13"/>
      <c r="B863" s="223"/>
      <c r="C863" s="224"/>
      <c r="D863" s="225" t="s">
        <v>157</v>
      </c>
      <c r="E863" s="226" t="s">
        <v>19</v>
      </c>
      <c r="F863" s="227" t="s">
        <v>1237</v>
      </c>
      <c r="G863" s="224"/>
      <c r="H863" s="228">
        <v>1</v>
      </c>
      <c r="I863" s="229"/>
      <c r="J863" s="224"/>
      <c r="K863" s="224"/>
      <c r="L863" s="230"/>
      <c r="M863" s="231"/>
      <c r="N863" s="232"/>
      <c r="O863" s="232"/>
      <c r="P863" s="232"/>
      <c r="Q863" s="232"/>
      <c r="R863" s="232"/>
      <c r="S863" s="232"/>
      <c r="T863" s="23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34" t="s">
        <v>157</v>
      </c>
      <c r="AU863" s="234" t="s">
        <v>81</v>
      </c>
      <c r="AV863" s="13" t="s">
        <v>81</v>
      </c>
      <c r="AW863" s="13" t="s">
        <v>33</v>
      </c>
      <c r="AX863" s="13" t="s">
        <v>71</v>
      </c>
      <c r="AY863" s="234" t="s">
        <v>147</v>
      </c>
    </row>
    <row r="864" spans="1:51" s="14" customFormat="1" ht="12">
      <c r="A864" s="14"/>
      <c r="B864" s="235"/>
      <c r="C864" s="236"/>
      <c r="D864" s="225" t="s">
        <v>157</v>
      </c>
      <c r="E864" s="237" t="s">
        <v>19</v>
      </c>
      <c r="F864" s="238" t="s">
        <v>159</v>
      </c>
      <c r="G864" s="236"/>
      <c r="H864" s="239">
        <v>1</v>
      </c>
      <c r="I864" s="240"/>
      <c r="J864" s="236"/>
      <c r="K864" s="236"/>
      <c r="L864" s="241"/>
      <c r="M864" s="242"/>
      <c r="N864" s="243"/>
      <c r="O864" s="243"/>
      <c r="P864" s="243"/>
      <c r="Q864" s="243"/>
      <c r="R864" s="243"/>
      <c r="S864" s="243"/>
      <c r="T864" s="24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45" t="s">
        <v>157</v>
      </c>
      <c r="AU864" s="245" t="s">
        <v>81</v>
      </c>
      <c r="AV864" s="14" t="s">
        <v>154</v>
      </c>
      <c r="AW864" s="14" t="s">
        <v>33</v>
      </c>
      <c r="AX864" s="14" t="s">
        <v>79</v>
      </c>
      <c r="AY864" s="245" t="s">
        <v>147</v>
      </c>
    </row>
    <row r="865" spans="1:65" s="2" customFormat="1" ht="16.5" customHeight="1">
      <c r="A865" s="39"/>
      <c r="B865" s="40"/>
      <c r="C865" s="205" t="s">
        <v>717</v>
      </c>
      <c r="D865" s="205" t="s">
        <v>149</v>
      </c>
      <c r="E865" s="206" t="s">
        <v>1238</v>
      </c>
      <c r="F865" s="207" t="s">
        <v>1239</v>
      </c>
      <c r="G865" s="208" t="s">
        <v>1024</v>
      </c>
      <c r="H865" s="209">
        <v>1</v>
      </c>
      <c r="I865" s="210"/>
      <c r="J865" s="211">
        <f>ROUND(I865*H865,2)</f>
        <v>0</v>
      </c>
      <c r="K865" s="207" t="s">
        <v>153</v>
      </c>
      <c r="L865" s="45"/>
      <c r="M865" s="212" t="s">
        <v>19</v>
      </c>
      <c r="N865" s="213" t="s">
        <v>42</v>
      </c>
      <c r="O865" s="85"/>
      <c r="P865" s="214">
        <f>O865*H865</f>
        <v>0</v>
      </c>
      <c r="Q865" s="214">
        <v>0.00183914</v>
      </c>
      <c r="R865" s="214">
        <f>Q865*H865</f>
        <v>0.00183914</v>
      </c>
      <c r="S865" s="214">
        <v>0</v>
      </c>
      <c r="T865" s="215">
        <f>S865*H865</f>
        <v>0</v>
      </c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R865" s="216" t="s">
        <v>195</v>
      </c>
      <c r="AT865" s="216" t="s">
        <v>149</v>
      </c>
      <c r="AU865" s="216" t="s">
        <v>81</v>
      </c>
      <c r="AY865" s="18" t="s">
        <v>147</v>
      </c>
      <c r="BE865" s="217">
        <f>IF(N865="základní",J865,0)</f>
        <v>0</v>
      </c>
      <c r="BF865" s="217">
        <f>IF(N865="snížená",J865,0)</f>
        <v>0</v>
      </c>
      <c r="BG865" s="217">
        <f>IF(N865="zákl. přenesená",J865,0)</f>
        <v>0</v>
      </c>
      <c r="BH865" s="217">
        <f>IF(N865="sníž. přenesená",J865,0)</f>
        <v>0</v>
      </c>
      <c r="BI865" s="217">
        <f>IF(N865="nulová",J865,0)</f>
        <v>0</v>
      </c>
      <c r="BJ865" s="18" t="s">
        <v>79</v>
      </c>
      <c r="BK865" s="217">
        <f>ROUND(I865*H865,2)</f>
        <v>0</v>
      </c>
      <c r="BL865" s="18" t="s">
        <v>195</v>
      </c>
      <c r="BM865" s="216" t="s">
        <v>1240</v>
      </c>
    </row>
    <row r="866" spans="1:47" s="2" customFormat="1" ht="12">
      <c r="A866" s="39"/>
      <c r="B866" s="40"/>
      <c r="C866" s="41"/>
      <c r="D866" s="218" t="s">
        <v>155</v>
      </c>
      <c r="E866" s="41"/>
      <c r="F866" s="219" t="s">
        <v>1241</v>
      </c>
      <c r="G866" s="41"/>
      <c r="H866" s="41"/>
      <c r="I866" s="220"/>
      <c r="J866" s="41"/>
      <c r="K866" s="41"/>
      <c r="L866" s="45"/>
      <c r="M866" s="221"/>
      <c r="N866" s="222"/>
      <c r="O866" s="85"/>
      <c r="P866" s="85"/>
      <c r="Q866" s="85"/>
      <c r="R866" s="85"/>
      <c r="S866" s="85"/>
      <c r="T866" s="86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T866" s="18" t="s">
        <v>155</v>
      </c>
      <c r="AU866" s="18" t="s">
        <v>81</v>
      </c>
    </row>
    <row r="867" spans="1:51" s="13" customFormat="1" ht="12">
      <c r="A867" s="13"/>
      <c r="B867" s="223"/>
      <c r="C867" s="224"/>
      <c r="D867" s="225" t="s">
        <v>157</v>
      </c>
      <c r="E867" s="226" t="s">
        <v>19</v>
      </c>
      <c r="F867" s="227" t="s">
        <v>1237</v>
      </c>
      <c r="G867" s="224"/>
      <c r="H867" s="228">
        <v>1</v>
      </c>
      <c r="I867" s="229"/>
      <c r="J867" s="224"/>
      <c r="K867" s="224"/>
      <c r="L867" s="230"/>
      <c r="M867" s="231"/>
      <c r="N867" s="232"/>
      <c r="O867" s="232"/>
      <c r="P867" s="232"/>
      <c r="Q867" s="232"/>
      <c r="R867" s="232"/>
      <c r="S867" s="232"/>
      <c r="T867" s="23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34" t="s">
        <v>157</v>
      </c>
      <c r="AU867" s="234" t="s">
        <v>81</v>
      </c>
      <c r="AV867" s="13" t="s">
        <v>81</v>
      </c>
      <c r="AW867" s="13" t="s">
        <v>33</v>
      </c>
      <c r="AX867" s="13" t="s">
        <v>71</v>
      </c>
      <c r="AY867" s="234" t="s">
        <v>147</v>
      </c>
    </row>
    <row r="868" spans="1:51" s="14" customFormat="1" ht="12">
      <c r="A868" s="14"/>
      <c r="B868" s="235"/>
      <c r="C868" s="236"/>
      <c r="D868" s="225" t="s">
        <v>157</v>
      </c>
      <c r="E868" s="237" t="s">
        <v>19</v>
      </c>
      <c r="F868" s="238" t="s">
        <v>159</v>
      </c>
      <c r="G868" s="236"/>
      <c r="H868" s="239">
        <v>1</v>
      </c>
      <c r="I868" s="240"/>
      <c r="J868" s="236"/>
      <c r="K868" s="236"/>
      <c r="L868" s="241"/>
      <c r="M868" s="242"/>
      <c r="N868" s="243"/>
      <c r="O868" s="243"/>
      <c r="P868" s="243"/>
      <c r="Q868" s="243"/>
      <c r="R868" s="243"/>
      <c r="S868" s="243"/>
      <c r="T868" s="24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45" t="s">
        <v>157</v>
      </c>
      <c r="AU868" s="245" t="s">
        <v>81</v>
      </c>
      <c r="AV868" s="14" t="s">
        <v>154</v>
      </c>
      <c r="AW868" s="14" t="s">
        <v>33</v>
      </c>
      <c r="AX868" s="14" t="s">
        <v>79</v>
      </c>
      <c r="AY868" s="245" t="s">
        <v>147</v>
      </c>
    </row>
    <row r="869" spans="1:65" s="2" customFormat="1" ht="16.5" customHeight="1">
      <c r="A869" s="39"/>
      <c r="B869" s="40"/>
      <c r="C869" s="205" t="s">
        <v>1242</v>
      </c>
      <c r="D869" s="205" t="s">
        <v>149</v>
      </c>
      <c r="E869" s="206" t="s">
        <v>1243</v>
      </c>
      <c r="F869" s="207" t="s">
        <v>1244</v>
      </c>
      <c r="G869" s="208" t="s">
        <v>1024</v>
      </c>
      <c r="H869" s="209">
        <v>1</v>
      </c>
      <c r="I869" s="210"/>
      <c r="J869" s="211">
        <f>ROUND(I869*H869,2)</f>
        <v>0</v>
      </c>
      <c r="K869" s="207" t="s">
        <v>19</v>
      </c>
      <c r="L869" s="45"/>
      <c r="M869" s="212" t="s">
        <v>19</v>
      </c>
      <c r="N869" s="213" t="s">
        <v>42</v>
      </c>
      <c r="O869" s="85"/>
      <c r="P869" s="214">
        <f>O869*H869</f>
        <v>0</v>
      </c>
      <c r="Q869" s="214">
        <v>0</v>
      </c>
      <c r="R869" s="214">
        <f>Q869*H869</f>
        <v>0</v>
      </c>
      <c r="S869" s="214">
        <v>0</v>
      </c>
      <c r="T869" s="215">
        <f>S869*H869</f>
        <v>0</v>
      </c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R869" s="216" t="s">
        <v>195</v>
      </c>
      <c r="AT869" s="216" t="s">
        <v>149</v>
      </c>
      <c r="AU869" s="216" t="s">
        <v>81</v>
      </c>
      <c r="AY869" s="18" t="s">
        <v>147</v>
      </c>
      <c r="BE869" s="217">
        <f>IF(N869="základní",J869,0)</f>
        <v>0</v>
      </c>
      <c r="BF869" s="217">
        <f>IF(N869="snížená",J869,0)</f>
        <v>0</v>
      </c>
      <c r="BG869" s="217">
        <f>IF(N869="zákl. přenesená",J869,0)</f>
        <v>0</v>
      </c>
      <c r="BH869" s="217">
        <f>IF(N869="sníž. přenesená",J869,0)</f>
        <v>0</v>
      </c>
      <c r="BI869" s="217">
        <f>IF(N869="nulová",J869,0)</f>
        <v>0</v>
      </c>
      <c r="BJ869" s="18" t="s">
        <v>79</v>
      </c>
      <c r="BK869" s="217">
        <f>ROUND(I869*H869,2)</f>
        <v>0</v>
      </c>
      <c r="BL869" s="18" t="s">
        <v>195</v>
      </c>
      <c r="BM869" s="216" t="s">
        <v>1245</v>
      </c>
    </row>
    <row r="870" spans="1:65" s="2" customFormat="1" ht="24.15" customHeight="1">
      <c r="A870" s="39"/>
      <c r="B870" s="40"/>
      <c r="C870" s="205" t="s">
        <v>723</v>
      </c>
      <c r="D870" s="205" t="s">
        <v>149</v>
      </c>
      <c r="E870" s="206" t="s">
        <v>1246</v>
      </c>
      <c r="F870" s="207" t="s">
        <v>1247</v>
      </c>
      <c r="G870" s="208" t="s">
        <v>190</v>
      </c>
      <c r="H870" s="209">
        <v>0.014</v>
      </c>
      <c r="I870" s="210"/>
      <c r="J870" s="211">
        <f>ROUND(I870*H870,2)</f>
        <v>0</v>
      </c>
      <c r="K870" s="207" t="s">
        <v>153</v>
      </c>
      <c r="L870" s="45"/>
      <c r="M870" s="212" t="s">
        <v>19</v>
      </c>
      <c r="N870" s="213" t="s">
        <v>42</v>
      </c>
      <c r="O870" s="85"/>
      <c r="P870" s="214">
        <f>O870*H870</f>
        <v>0</v>
      </c>
      <c r="Q870" s="214">
        <v>0</v>
      </c>
      <c r="R870" s="214">
        <f>Q870*H870</f>
        <v>0</v>
      </c>
      <c r="S870" s="214">
        <v>0</v>
      </c>
      <c r="T870" s="215">
        <f>S870*H870</f>
        <v>0</v>
      </c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R870" s="216" t="s">
        <v>195</v>
      </c>
      <c r="AT870" s="216" t="s">
        <v>149</v>
      </c>
      <c r="AU870" s="216" t="s">
        <v>81</v>
      </c>
      <c r="AY870" s="18" t="s">
        <v>147</v>
      </c>
      <c r="BE870" s="217">
        <f>IF(N870="základní",J870,0)</f>
        <v>0</v>
      </c>
      <c r="BF870" s="217">
        <f>IF(N870="snížená",J870,0)</f>
        <v>0</v>
      </c>
      <c r="BG870" s="217">
        <f>IF(N870="zákl. přenesená",J870,0)</f>
        <v>0</v>
      </c>
      <c r="BH870" s="217">
        <f>IF(N870="sníž. přenesená",J870,0)</f>
        <v>0</v>
      </c>
      <c r="BI870" s="217">
        <f>IF(N870="nulová",J870,0)</f>
        <v>0</v>
      </c>
      <c r="BJ870" s="18" t="s">
        <v>79</v>
      </c>
      <c r="BK870" s="217">
        <f>ROUND(I870*H870,2)</f>
        <v>0</v>
      </c>
      <c r="BL870" s="18" t="s">
        <v>195</v>
      </c>
      <c r="BM870" s="216" t="s">
        <v>1248</v>
      </c>
    </row>
    <row r="871" spans="1:47" s="2" customFormat="1" ht="12">
      <c r="A871" s="39"/>
      <c r="B871" s="40"/>
      <c r="C871" s="41"/>
      <c r="D871" s="218" t="s">
        <v>155</v>
      </c>
      <c r="E871" s="41"/>
      <c r="F871" s="219" t="s">
        <v>1249</v>
      </c>
      <c r="G871" s="41"/>
      <c r="H871" s="41"/>
      <c r="I871" s="220"/>
      <c r="J871" s="41"/>
      <c r="K871" s="41"/>
      <c r="L871" s="45"/>
      <c r="M871" s="221"/>
      <c r="N871" s="222"/>
      <c r="O871" s="85"/>
      <c r="P871" s="85"/>
      <c r="Q871" s="85"/>
      <c r="R871" s="85"/>
      <c r="S871" s="85"/>
      <c r="T871" s="86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T871" s="18" t="s">
        <v>155</v>
      </c>
      <c r="AU871" s="18" t="s">
        <v>81</v>
      </c>
    </row>
    <row r="872" spans="1:63" s="12" customFormat="1" ht="22.8" customHeight="1">
      <c r="A872" s="12"/>
      <c r="B872" s="189"/>
      <c r="C872" s="190"/>
      <c r="D872" s="191" t="s">
        <v>70</v>
      </c>
      <c r="E872" s="203" t="s">
        <v>1250</v>
      </c>
      <c r="F872" s="203" t="s">
        <v>1251</v>
      </c>
      <c r="G872" s="190"/>
      <c r="H872" s="190"/>
      <c r="I872" s="193"/>
      <c r="J872" s="204">
        <f>BK872</f>
        <v>0</v>
      </c>
      <c r="K872" s="190"/>
      <c r="L872" s="195"/>
      <c r="M872" s="196"/>
      <c r="N872" s="197"/>
      <c r="O872" s="197"/>
      <c r="P872" s="198">
        <f>SUM(P873:P875)</f>
        <v>0</v>
      </c>
      <c r="Q872" s="197"/>
      <c r="R872" s="198">
        <f>SUM(R873:R875)</f>
        <v>0</v>
      </c>
      <c r="S872" s="197"/>
      <c r="T872" s="199">
        <f>SUM(T873:T875)</f>
        <v>0</v>
      </c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R872" s="200" t="s">
        <v>81</v>
      </c>
      <c r="AT872" s="201" t="s">
        <v>70</v>
      </c>
      <c r="AU872" s="201" t="s">
        <v>79</v>
      </c>
      <c r="AY872" s="200" t="s">
        <v>147</v>
      </c>
      <c r="BK872" s="202">
        <f>SUM(BK873:BK875)</f>
        <v>0</v>
      </c>
    </row>
    <row r="873" spans="1:65" s="2" customFormat="1" ht="16.5" customHeight="1">
      <c r="A873" s="39"/>
      <c r="B873" s="40"/>
      <c r="C873" s="205" t="s">
        <v>1252</v>
      </c>
      <c r="D873" s="205" t="s">
        <v>149</v>
      </c>
      <c r="E873" s="206" t="s">
        <v>1253</v>
      </c>
      <c r="F873" s="207" t="s">
        <v>1254</v>
      </c>
      <c r="G873" s="208" t="s">
        <v>1024</v>
      </c>
      <c r="H873" s="209">
        <v>1</v>
      </c>
      <c r="I873" s="210"/>
      <c r="J873" s="211">
        <f>ROUND(I873*H873,2)</f>
        <v>0</v>
      </c>
      <c r="K873" s="207" t="s">
        <v>19</v>
      </c>
      <c r="L873" s="45"/>
      <c r="M873" s="212" t="s">
        <v>19</v>
      </c>
      <c r="N873" s="213" t="s">
        <v>42</v>
      </c>
      <c r="O873" s="85"/>
      <c r="P873" s="214">
        <f>O873*H873</f>
        <v>0</v>
      </c>
      <c r="Q873" s="214">
        <v>0</v>
      </c>
      <c r="R873" s="214">
        <f>Q873*H873</f>
        <v>0</v>
      </c>
      <c r="S873" s="214">
        <v>0</v>
      </c>
      <c r="T873" s="215">
        <f>S873*H873</f>
        <v>0</v>
      </c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R873" s="216" t="s">
        <v>195</v>
      </c>
      <c r="AT873" s="216" t="s">
        <v>149</v>
      </c>
      <c r="AU873" s="216" t="s">
        <v>81</v>
      </c>
      <c r="AY873" s="18" t="s">
        <v>147</v>
      </c>
      <c r="BE873" s="217">
        <f>IF(N873="základní",J873,0)</f>
        <v>0</v>
      </c>
      <c r="BF873" s="217">
        <f>IF(N873="snížená",J873,0)</f>
        <v>0</v>
      </c>
      <c r="BG873" s="217">
        <f>IF(N873="zákl. přenesená",J873,0)</f>
        <v>0</v>
      </c>
      <c r="BH873" s="217">
        <f>IF(N873="sníž. přenesená",J873,0)</f>
        <v>0</v>
      </c>
      <c r="BI873" s="217">
        <f>IF(N873="nulová",J873,0)</f>
        <v>0</v>
      </c>
      <c r="BJ873" s="18" t="s">
        <v>79</v>
      </c>
      <c r="BK873" s="217">
        <f>ROUND(I873*H873,2)</f>
        <v>0</v>
      </c>
      <c r="BL873" s="18" t="s">
        <v>195</v>
      </c>
      <c r="BM873" s="216" t="s">
        <v>1255</v>
      </c>
    </row>
    <row r="874" spans="1:65" s="2" customFormat="1" ht="16.5" customHeight="1">
      <c r="A874" s="39"/>
      <c r="B874" s="40"/>
      <c r="C874" s="205" t="s">
        <v>727</v>
      </c>
      <c r="D874" s="205" t="s">
        <v>149</v>
      </c>
      <c r="E874" s="206" t="s">
        <v>1256</v>
      </c>
      <c r="F874" s="207" t="s">
        <v>1257</v>
      </c>
      <c r="G874" s="208" t="s">
        <v>329</v>
      </c>
      <c r="H874" s="209">
        <v>1</v>
      </c>
      <c r="I874" s="210"/>
      <c r="J874" s="211">
        <f>ROUND(I874*H874,2)</f>
        <v>0</v>
      </c>
      <c r="K874" s="207" t="s">
        <v>19</v>
      </c>
      <c r="L874" s="45"/>
      <c r="M874" s="212" t="s">
        <v>19</v>
      </c>
      <c r="N874" s="213" t="s">
        <v>42</v>
      </c>
      <c r="O874" s="85"/>
      <c r="P874" s="214">
        <f>O874*H874</f>
        <v>0</v>
      </c>
      <c r="Q874" s="214">
        <v>0</v>
      </c>
      <c r="R874" s="214">
        <f>Q874*H874</f>
        <v>0</v>
      </c>
      <c r="S874" s="214">
        <v>0</v>
      </c>
      <c r="T874" s="215">
        <f>S874*H874</f>
        <v>0</v>
      </c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R874" s="216" t="s">
        <v>195</v>
      </c>
      <c r="AT874" s="216" t="s">
        <v>149</v>
      </c>
      <c r="AU874" s="216" t="s">
        <v>81</v>
      </c>
      <c r="AY874" s="18" t="s">
        <v>147</v>
      </c>
      <c r="BE874" s="217">
        <f>IF(N874="základní",J874,0)</f>
        <v>0</v>
      </c>
      <c r="BF874" s="217">
        <f>IF(N874="snížená",J874,0)</f>
        <v>0</v>
      </c>
      <c r="BG874" s="217">
        <f>IF(N874="zákl. přenesená",J874,0)</f>
        <v>0</v>
      </c>
      <c r="BH874" s="217">
        <f>IF(N874="sníž. přenesená",J874,0)</f>
        <v>0</v>
      </c>
      <c r="BI874" s="217">
        <f>IF(N874="nulová",J874,0)</f>
        <v>0</v>
      </c>
      <c r="BJ874" s="18" t="s">
        <v>79</v>
      </c>
      <c r="BK874" s="217">
        <f>ROUND(I874*H874,2)</f>
        <v>0</v>
      </c>
      <c r="BL874" s="18" t="s">
        <v>195</v>
      </c>
      <c r="BM874" s="216" t="s">
        <v>1258</v>
      </c>
    </row>
    <row r="875" spans="1:65" s="2" customFormat="1" ht="16.5" customHeight="1">
      <c r="A875" s="39"/>
      <c r="B875" s="40"/>
      <c r="C875" s="205" t="s">
        <v>1259</v>
      </c>
      <c r="D875" s="205" t="s">
        <v>149</v>
      </c>
      <c r="E875" s="206" t="s">
        <v>1260</v>
      </c>
      <c r="F875" s="207" t="s">
        <v>1261</v>
      </c>
      <c r="G875" s="208" t="s">
        <v>1024</v>
      </c>
      <c r="H875" s="209">
        <v>1</v>
      </c>
      <c r="I875" s="210"/>
      <c r="J875" s="211">
        <f>ROUND(I875*H875,2)</f>
        <v>0</v>
      </c>
      <c r="K875" s="207" t="s">
        <v>19</v>
      </c>
      <c r="L875" s="45"/>
      <c r="M875" s="212" t="s">
        <v>19</v>
      </c>
      <c r="N875" s="213" t="s">
        <v>42</v>
      </c>
      <c r="O875" s="85"/>
      <c r="P875" s="214">
        <f>O875*H875</f>
        <v>0</v>
      </c>
      <c r="Q875" s="214">
        <v>0</v>
      </c>
      <c r="R875" s="214">
        <f>Q875*H875</f>
        <v>0</v>
      </c>
      <c r="S875" s="214">
        <v>0</v>
      </c>
      <c r="T875" s="215">
        <f>S875*H875</f>
        <v>0</v>
      </c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R875" s="216" t="s">
        <v>195</v>
      </c>
      <c r="AT875" s="216" t="s">
        <v>149</v>
      </c>
      <c r="AU875" s="216" t="s">
        <v>81</v>
      </c>
      <c r="AY875" s="18" t="s">
        <v>147</v>
      </c>
      <c r="BE875" s="217">
        <f>IF(N875="základní",J875,0)</f>
        <v>0</v>
      </c>
      <c r="BF875" s="217">
        <f>IF(N875="snížená",J875,0)</f>
        <v>0</v>
      </c>
      <c r="BG875" s="217">
        <f>IF(N875="zákl. přenesená",J875,0)</f>
        <v>0</v>
      </c>
      <c r="BH875" s="217">
        <f>IF(N875="sníž. přenesená",J875,0)</f>
        <v>0</v>
      </c>
      <c r="BI875" s="217">
        <f>IF(N875="nulová",J875,0)</f>
        <v>0</v>
      </c>
      <c r="BJ875" s="18" t="s">
        <v>79</v>
      </c>
      <c r="BK875" s="217">
        <f>ROUND(I875*H875,2)</f>
        <v>0</v>
      </c>
      <c r="BL875" s="18" t="s">
        <v>195</v>
      </c>
      <c r="BM875" s="216" t="s">
        <v>1262</v>
      </c>
    </row>
    <row r="876" spans="1:63" s="12" customFormat="1" ht="22.8" customHeight="1">
      <c r="A876" s="12"/>
      <c r="B876" s="189"/>
      <c r="C876" s="190"/>
      <c r="D876" s="191" t="s">
        <v>70</v>
      </c>
      <c r="E876" s="203" t="s">
        <v>1263</v>
      </c>
      <c r="F876" s="203" t="s">
        <v>1264</v>
      </c>
      <c r="G876" s="190"/>
      <c r="H876" s="190"/>
      <c r="I876" s="193"/>
      <c r="J876" s="204">
        <f>BK876</f>
        <v>0</v>
      </c>
      <c r="K876" s="190"/>
      <c r="L876" s="195"/>
      <c r="M876" s="196"/>
      <c r="N876" s="197"/>
      <c r="O876" s="197"/>
      <c r="P876" s="198">
        <f>SUM(P877:P892)</f>
        <v>0</v>
      </c>
      <c r="Q876" s="197"/>
      <c r="R876" s="198">
        <f>SUM(R877:R892)</f>
        <v>0.00432</v>
      </c>
      <c r="S876" s="197"/>
      <c r="T876" s="199">
        <f>SUM(T877:T892)</f>
        <v>0</v>
      </c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R876" s="200" t="s">
        <v>81</v>
      </c>
      <c r="AT876" s="201" t="s">
        <v>70</v>
      </c>
      <c r="AU876" s="201" t="s">
        <v>79</v>
      </c>
      <c r="AY876" s="200" t="s">
        <v>147</v>
      </c>
      <c r="BK876" s="202">
        <f>SUM(BK877:BK892)</f>
        <v>0</v>
      </c>
    </row>
    <row r="877" spans="1:65" s="2" customFormat="1" ht="16.5" customHeight="1">
      <c r="A877" s="39"/>
      <c r="B877" s="40"/>
      <c r="C877" s="205" t="s">
        <v>733</v>
      </c>
      <c r="D877" s="205" t="s">
        <v>149</v>
      </c>
      <c r="E877" s="206" t="s">
        <v>1265</v>
      </c>
      <c r="F877" s="207" t="s">
        <v>1266</v>
      </c>
      <c r="G877" s="208" t="s">
        <v>329</v>
      </c>
      <c r="H877" s="209">
        <v>1</v>
      </c>
      <c r="I877" s="210"/>
      <c r="J877" s="211">
        <f>ROUND(I877*H877,2)</f>
        <v>0</v>
      </c>
      <c r="K877" s="207" t="s">
        <v>153</v>
      </c>
      <c r="L877" s="45"/>
      <c r="M877" s="212" t="s">
        <v>19</v>
      </c>
      <c r="N877" s="213" t="s">
        <v>42</v>
      </c>
      <c r="O877" s="85"/>
      <c r="P877" s="214">
        <f>O877*H877</f>
        <v>0</v>
      </c>
      <c r="Q877" s="214">
        <v>0</v>
      </c>
      <c r="R877" s="214">
        <f>Q877*H877</f>
        <v>0</v>
      </c>
      <c r="S877" s="214">
        <v>0</v>
      </c>
      <c r="T877" s="215">
        <f>S877*H877</f>
        <v>0</v>
      </c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R877" s="216" t="s">
        <v>195</v>
      </c>
      <c r="AT877" s="216" t="s">
        <v>149</v>
      </c>
      <c r="AU877" s="216" t="s">
        <v>81</v>
      </c>
      <c r="AY877" s="18" t="s">
        <v>147</v>
      </c>
      <c r="BE877" s="217">
        <f>IF(N877="základní",J877,0)</f>
        <v>0</v>
      </c>
      <c r="BF877" s="217">
        <f>IF(N877="snížená",J877,0)</f>
        <v>0</v>
      </c>
      <c r="BG877" s="217">
        <f>IF(N877="zákl. přenesená",J877,0)</f>
        <v>0</v>
      </c>
      <c r="BH877" s="217">
        <f>IF(N877="sníž. přenesená",J877,0)</f>
        <v>0</v>
      </c>
      <c r="BI877" s="217">
        <f>IF(N877="nulová",J877,0)</f>
        <v>0</v>
      </c>
      <c r="BJ877" s="18" t="s">
        <v>79</v>
      </c>
      <c r="BK877" s="217">
        <f>ROUND(I877*H877,2)</f>
        <v>0</v>
      </c>
      <c r="BL877" s="18" t="s">
        <v>195</v>
      </c>
      <c r="BM877" s="216" t="s">
        <v>1267</v>
      </c>
    </row>
    <row r="878" spans="1:47" s="2" customFormat="1" ht="12">
      <c r="A878" s="39"/>
      <c r="B878" s="40"/>
      <c r="C878" s="41"/>
      <c r="D878" s="218" t="s">
        <v>155</v>
      </c>
      <c r="E878" s="41"/>
      <c r="F878" s="219" t="s">
        <v>1268</v>
      </c>
      <c r="G878" s="41"/>
      <c r="H878" s="41"/>
      <c r="I878" s="220"/>
      <c r="J878" s="41"/>
      <c r="K878" s="41"/>
      <c r="L878" s="45"/>
      <c r="M878" s="221"/>
      <c r="N878" s="222"/>
      <c r="O878" s="85"/>
      <c r="P878" s="85"/>
      <c r="Q878" s="85"/>
      <c r="R878" s="85"/>
      <c r="S878" s="85"/>
      <c r="T878" s="86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T878" s="18" t="s">
        <v>155</v>
      </c>
      <c r="AU878" s="18" t="s">
        <v>81</v>
      </c>
    </row>
    <row r="879" spans="1:65" s="2" customFormat="1" ht="16.5" customHeight="1">
      <c r="A879" s="39"/>
      <c r="B879" s="40"/>
      <c r="C879" s="246" t="s">
        <v>1269</v>
      </c>
      <c r="D879" s="246" t="s">
        <v>350</v>
      </c>
      <c r="E879" s="247" t="s">
        <v>1270</v>
      </c>
      <c r="F879" s="248" t="s">
        <v>1271</v>
      </c>
      <c r="G879" s="249" t="s">
        <v>329</v>
      </c>
      <c r="H879" s="250">
        <v>1</v>
      </c>
      <c r="I879" s="251"/>
      <c r="J879" s="252">
        <f>ROUND(I879*H879,2)</f>
        <v>0</v>
      </c>
      <c r="K879" s="248" t="s">
        <v>153</v>
      </c>
      <c r="L879" s="253"/>
      <c r="M879" s="254" t="s">
        <v>19</v>
      </c>
      <c r="N879" s="255" t="s">
        <v>42</v>
      </c>
      <c r="O879" s="85"/>
      <c r="P879" s="214">
        <f>O879*H879</f>
        <v>0</v>
      </c>
      <c r="Q879" s="214">
        <v>0.0016</v>
      </c>
      <c r="R879" s="214">
        <f>Q879*H879</f>
        <v>0.0016</v>
      </c>
      <c r="S879" s="214">
        <v>0</v>
      </c>
      <c r="T879" s="215">
        <f>S879*H879</f>
        <v>0</v>
      </c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R879" s="216" t="s">
        <v>247</v>
      </c>
      <c r="AT879" s="216" t="s">
        <v>350</v>
      </c>
      <c r="AU879" s="216" t="s">
        <v>81</v>
      </c>
      <c r="AY879" s="18" t="s">
        <v>147</v>
      </c>
      <c r="BE879" s="217">
        <f>IF(N879="základní",J879,0)</f>
        <v>0</v>
      </c>
      <c r="BF879" s="217">
        <f>IF(N879="snížená",J879,0)</f>
        <v>0</v>
      </c>
      <c r="BG879" s="217">
        <f>IF(N879="zákl. přenesená",J879,0)</f>
        <v>0</v>
      </c>
      <c r="BH879" s="217">
        <f>IF(N879="sníž. přenesená",J879,0)</f>
        <v>0</v>
      </c>
      <c r="BI879" s="217">
        <f>IF(N879="nulová",J879,0)</f>
        <v>0</v>
      </c>
      <c r="BJ879" s="18" t="s">
        <v>79</v>
      </c>
      <c r="BK879" s="217">
        <f>ROUND(I879*H879,2)</f>
        <v>0</v>
      </c>
      <c r="BL879" s="18" t="s">
        <v>195</v>
      </c>
      <c r="BM879" s="216" t="s">
        <v>1272</v>
      </c>
    </row>
    <row r="880" spans="1:65" s="2" customFormat="1" ht="16.5" customHeight="1">
      <c r="A880" s="39"/>
      <c r="B880" s="40"/>
      <c r="C880" s="205" t="s">
        <v>738</v>
      </c>
      <c r="D880" s="205" t="s">
        <v>149</v>
      </c>
      <c r="E880" s="206" t="s">
        <v>1273</v>
      </c>
      <c r="F880" s="207" t="s">
        <v>1274</v>
      </c>
      <c r="G880" s="208" t="s">
        <v>329</v>
      </c>
      <c r="H880" s="209">
        <v>1</v>
      </c>
      <c r="I880" s="210"/>
      <c r="J880" s="211">
        <f>ROUND(I880*H880,2)</f>
        <v>0</v>
      </c>
      <c r="K880" s="207" t="s">
        <v>153</v>
      </c>
      <c r="L880" s="45"/>
      <c r="M880" s="212" t="s">
        <v>19</v>
      </c>
      <c r="N880" s="213" t="s">
        <v>42</v>
      </c>
      <c r="O880" s="85"/>
      <c r="P880" s="214">
        <f>O880*H880</f>
        <v>0</v>
      </c>
      <c r="Q880" s="214">
        <v>0</v>
      </c>
      <c r="R880" s="214">
        <f>Q880*H880</f>
        <v>0</v>
      </c>
      <c r="S880" s="214">
        <v>0</v>
      </c>
      <c r="T880" s="215">
        <f>S880*H880</f>
        <v>0</v>
      </c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R880" s="216" t="s">
        <v>195</v>
      </c>
      <c r="AT880" s="216" t="s">
        <v>149</v>
      </c>
      <c r="AU880" s="216" t="s">
        <v>81</v>
      </c>
      <c r="AY880" s="18" t="s">
        <v>147</v>
      </c>
      <c r="BE880" s="217">
        <f>IF(N880="základní",J880,0)</f>
        <v>0</v>
      </c>
      <c r="BF880" s="217">
        <f>IF(N880="snížená",J880,0)</f>
        <v>0</v>
      </c>
      <c r="BG880" s="217">
        <f>IF(N880="zákl. přenesená",J880,0)</f>
        <v>0</v>
      </c>
      <c r="BH880" s="217">
        <f>IF(N880="sníž. přenesená",J880,0)</f>
        <v>0</v>
      </c>
      <c r="BI880" s="217">
        <f>IF(N880="nulová",J880,0)</f>
        <v>0</v>
      </c>
      <c r="BJ880" s="18" t="s">
        <v>79</v>
      </c>
      <c r="BK880" s="217">
        <f>ROUND(I880*H880,2)</f>
        <v>0</v>
      </c>
      <c r="BL880" s="18" t="s">
        <v>195</v>
      </c>
      <c r="BM880" s="216" t="s">
        <v>1275</v>
      </c>
    </row>
    <row r="881" spans="1:47" s="2" customFormat="1" ht="12">
      <c r="A881" s="39"/>
      <c r="B881" s="40"/>
      <c r="C881" s="41"/>
      <c r="D881" s="218" t="s">
        <v>155</v>
      </c>
      <c r="E881" s="41"/>
      <c r="F881" s="219" t="s">
        <v>1276</v>
      </c>
      <c r="G881" s="41"/>
      <c r="H881" s="41"/>
      <c r="I881" s="220"/>
      <c r="J881" s="41"/>
      <c r="K881" s="41"/>
      <c r="L881" s="45"/>
      <c r="M881" s="221"/>
      <c r="N881" s="222"/>
      <c r="O881" s="85"/>
      <c r="P881" s="85"/>
      <c r="Q881" s="85"/>
      <c r="R881" s="85"/>
      <c r="S881" s="85"/>
      <c r="T881" s="86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T881" s="18" t="s">
        <v>155</v>
      </c>
      <c r="AU881" s="18" t="s">
        <v>81</v>
      </c>
    </row>
    <row r="882" spans="1:65" s="2" customFormat="1" ht="16.5" customHeight="1">
      <c r="A882" s="39"/>
      <c r="B882" s="40"/>
      <c r="C882" s="246" t="s">
        <v>1277</v>
      </c>
      <c r="D882" s="246" t="s">
        <v>350</v>
      </c>
      <c r="E882" s="247" t="s">
        <v>1278</v>
      </c>
      <c r="F882" s="248" t="s">
        <v>1279</v>
      </c>
      <c r="G882" s="249" t="s">
        <v>329</v>
      </c>
      <c r="H882" s="250">
        <v>1</v>
      </c>
      <c r="I882" s="251"/>
      <c r="J882" s="252">
        <f>ROUND(I882*H882,2)</f>
        <v>0</v>
      </c>
      <c r="K882" s="248" t="s">
        <v>153</v>
      </c>
      <c r="L882" s="253"/>
      <c r="M882" s="254" t="s">
        <v>19</v>
      </c>
      <c r="N882" s="255" t="s">
        <v>42</v>
      </c>
      <c r="O882" s="85"/>
      <c r="P882" s="214">
        <f>O882*H882</f>
        <v>0</v>
      </c>
      <c r="Q882" s="214">
        <v>0.0002</v>
      </c>
      <c r="R882" s="214">
        <f>Q882*H882</f>
        <v>0.0002</v>
      </c>
      <c r="S882" s="214">
        <v>0</v>
      </c>
      <c r="T882" s="215">
        <f>S882*H882</f>
        <v>0</v>
      </c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R882" s="216" t="s">
        <v>247</v>
      </c>
      <c r="AT882" s="216" t="s">
        <v>350</v>
      </c>
      <c r="AU882" s="216" t="s">
        <v>81</v>
      </c>
      <c r="AY882" s="18" t="s">
        <v>147</v>
      </c>
      <c r="BE882" s="217">
        <f>IF(N882="základní",J882,0)</f>
        <v>0</v>
      </c>
      <c r="BF882" s="217">
        <f>IF(N882="snížená",J882,0)</f>
        <v>0</v>
      </c>
      <c r="BG882" s="217">
        <f>IF(N882="zákl. přenesená",J882,0)</f>
        <v>0</v>
      </c>
      <c r="BH882" s="217">
        <f>IF(N882="sníž. přenesená",J882,0)</f>
        <v>0</v>
      </c>
      <c r="BI882" s="217">
        <f>IF(N882="nulová",J882,0)</f>
        <v>0</v>
      </c>
      <c r="BJ882" s="18" t="s">
        <v>79</v>
      </c>
      <c r="BK882" s="217">
        <f>ROUND(I882*H882,2)</f>
        <v>0</v>
      </c>
      <c r="BL882" s="18" t="s">
        <v>195</v>
      </c>
      <c r="BM882" s="216" t="s">
        <v>1280</v>
      </c>
    </row>
    <row r="883" spans="1:65" s="2" customFormat="1" ht="21.75" customHeight="1">
      <c r="A883" s="39"/>
      <c r="B883" s="40"/>
      <c r="C883" s="205" t="s">
        <v>744</v>
      </c>
      <c r="D883" s="205" t="s">
        <v>149</v>
      </c>
      <c r="E883" s="206" t="s">
        <v>1281</v>
      </c>
      <c r="F883" s="207" t="s">
        <v>1282</v>
      </c>
      <c r="G883" s="208" t="s">
        <v>329</v>
      </c>
      <c r="H883" s="209">
        <v>1</v>
      </c>
      <c r="I883" s="210"/>
      <c r="J883" s="211">
        <f>ROUND(I883*H883,2)</f>
        <v>0</v>
      </c>
      <c r="K883" s="207" t="s">
        <v>153</v>
      </c>
      <c r="L883" s="45"/>
      <c r="M883" s="212" t="s">
        <v>19</v>
      </c>
      <c r="N883" s="213" t="s">
        <v>42</v>
      </c>
      <c r="O883" s="85"/>
      <c r="P883" s="214">
        <f>O883*H883</f>
        <v>0</v>
      </c>
      <c r="Q883" s="214">
        <v>0</v>
      </c>
      <c r="R883" s="214">
        <f>Q883*H883</f>
        <v>0</v>
      </c>
      <c r="S883" s="214">
        <v>0</v>
      </c>
      <c r="T883" s="215">
        <f>S883*H883</f>
        <v>0</v>
      </c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R883" s="216" t="s">
        <v>195</v>
      </c>
      <c r="AT883" s="216" t="s">
        <v>149</v>
      </c>
      <c r="AU883" s="216" t="s">
        <v>81</v>
      </c>
      <c r="AY883" s="18" t="s">
        <v>147</v>
      </c>
      <c r="BE883" s="217">
        <f>IF(N883="základní",J883,0)</f>
        <v>0</v>
      </c>
      <c r="BF883" s="217">
        <f>IF(N883="snížená",J883,0)</f>
        <v>0</v>
      </c>
      <c r="BG883" s="217">
        <f>IF(N883="zákl. přenesená",J883,0)</f>
        <v>0</v>
      </c>
      <c r="BH883" s="217">
        <f>IF(N883="sníž. přenesená",J883,0)</f>
        <v>0</v>
      </c>
      <c r="BI883" s="217">
        <f>IF(N883="nulová",J883,0)</f>
        <v>0</v>
      </c>
      <c r="BJ883" s="18" t="s">
        <v>79</v>
      </c>
      <c r="BK883" s="217">
        <f>ROUND(I883*H883,2)</f>
        <v>0</v>
      </c>
      <c r="BL883" s="18" t="s">
        <v>195</v>
      </c>
      <c r="BM883" s="216" t="s">
        <v>1283</v>
      </c>
    </row>
    <row r="884" spans="1:47" s="2" customFormat="1" ht="12">
      <c r="A884" s="39"/>
      <c r="B884" s="40"/>
      <c r="C884" s="41"/>
      <c r="D884" s="218" t="s">
        <v>155</v>
      </c>
      <c r="E884" s="41"/>
      <c r="F884" s="219" t="s">
        <v>1284</v>
      </c>
      <c r="G884" s="41"/>
      <c r="H884" s="41"/>
      <c r="I884" s="220"/>
      <c r="J884" s="41"/>
      <c r="K884" s="41"/>
      <c r="L884" s="45"/>
      <c r="M884" s="221"/>
      <c r="N884" s="222"/>
      <c r="O884" s="85"/>
      <c r="P884" s="85"/>
      <c r="Q884" s="85"/>
      <c r="R884" s="85"/>
      <c r="S884" s="85"/>
      <c r="T884" s="86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T884" s="18" t="s">
        <v>155</v>
      </c>
      <c r="AU884" s="18" t="s">
        <v>81</v>
      </c>
    </row>
    <row r="885" spans="1:65" s="2" customFormat="1" ht="16.5" customHeight="1">
      <c r="A885" s="39"/>
      <c r="B885" s="40"/>
      <c r="C885" s="246" t="s">
        <v>1285</v>
      </c>
      <c r="D885" s="246" t="s">
        <v>350</v>
      </c>
      <c r="E885" s="247" t="s">
        <v>1286</v>
      </c>
      <c r="F885" s="248" t="s">
        <v>1287</v>
      </c>
      <c r="G885" s="249" t="s">
        <v>329</v>
      </c>
      <c r="H885" s="250">
        <v>1</v>
      </c>
      <c r="I885" s="251"/>
      <c r="J885" s="252">
        <f>ROUND(I885*H885,2)</f>
        <v>0</v>
      </c>
      <c r="K885" s="248" t="s">
        <v>19</v>
      </c>
      <c r="L885" s="253"/>
      <c r="M885" s="254" t="s">
        <v>19</v>
      </c>
      <c r="N885" s="255" t="s">
        <v>42</v>
      </c>
      <c r="O885" s="85"/>
      <c r="P885" s="214">
        <f>O885*H885</f>
        <v>0</v>
      </c>
      <c r="Q885" s="214">
        <v>0</v>
      </c>
      <c r="R885" s="214">
        <f>Q885*H885</f>
        <v>0</v>
      </c>
      <c r="S885" s="214">
        <v>0</v>
      </c>
      <c r="T885" s="215">
        <f>S885*H885</f>
        <v>0</v>
      </c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R885" s="216" t="s">
        <v>247</v>
      </c>
      <c r="AT885" s="216" t="s">
        <v>350</v>
      </c>
      <c r="AU885" s="216" t="s">
        <v>81</v>
      </c>
      <c r="AY885" s="18" t="s">
        <v>147</v>
      </c>
      <c r="BE885" s="217">
        <f>IF(N885="základní",J885,0)</f>
        <v>0</v>
      </c>
      <c r="BF885" s="217">
        <f>IF(N885="snížená",J885,0)</f>
        <v>0</v>
      </c>
      <c r="BG885" s="217">
        <f>IF(N885="zákl. přenesená",J885,0)</f>
        <v>0</v>
      </c>
      <c r="BH885" s="217">
        <f>IF(N885="sníž. přenesená",J885,0)</f>
        <v>0</v>
      </c>
      <c r="BI885" s="217">
        <f>IF(N885="nulová",J885,0)</f>
        <v>0</v>
      </c>
      <c r="BJ885" s="18" t="s">
        <v>79</v>
      </c>
      <c r="BK885" s="217">
        <f>ROUND(I885*H885,2)</f>
        <v>0</v>
      </c>
      <c r="BL885" s="18" t="s">
        <v>195</v>
      </c>
      <c r="BM885" s="216" t="s">
        <v>1288</v>
      </c>
    </row>
    <row r="886" spans="1:65" s="2" customFormat="1" ht="16.5" customHeight="1">
      <c r="A886" s="39"/>
      <c r="B886" s="40"/>
      <c r="C886" s="205" t="s">
        <v>749</v>
      </c>
      <c r="D886" s="205" t="s">
        <v>149</v>
      </c>
      <c r="E886" s="206" t="s">
        <v>1289</v>
      </c>
      <c r="F886" s="207" t="s">
        <v>1290</v>
      </c>
      <c r="G886" s="208" t="s">
        <v>441</v>
      </c>
      <c r="H886" s="209">
        <v>3</v>
      </c>
      <c r="I886" s="210"/>
      <c r="J886" s="211">
        <f>ROUND(I886*H886,2)</f>
        <v>0</v>
      </c>
      <c r="K886" s="207" t="s">
        <v>153</v>
      </c>
      <c r="L886" s="45"/>
      <c r="M886" s="212" t="s">
        <v>19</v>
      </c>
      <c r="N886" s="213" t="s">
        <v>42</v>
      </c>
      <c r="O886" s="85"/>
      <c r="P886" s="214">
        <f>O886*H886</f>
        <v>0</v>
      </c>
      <c r="Q886" s="214">
        <v>0</v>
      </c>
      <c r="R886" s="214">
        <f>Q886*H886</f>
        <v>0</v>
      </c>
      <c r="S886" s="214">
        <v>0</v>
      </c>
      <c r="T886" s="215">
        <f>S886*H886</f>
        <v>0</v>
      </c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R886" s="216" t="s">
        <v>195</v>
      </c>
      <c r="AT886" s="216" t="s">
        <v>149</v>
      </c>
      <c r="AU886" s="216" t="s">
        <v>81</v>
      </c>
      <c r="AY886" s="18" t="s">
        <v>147</v>
      </c>
      <c r="BE886" s="217">
        <f>IF(N886="základní",J886,0)</f>
        <v>0</v>
      </c>
      <c r="BF886" s="217">
        <f>IF(N886="snížená",J886,0)</f>
        <v>0</v>
      </c>
      <c r="BG886" s="217">
        <f>IF(N886="zákl. přenesená",J886,0)</f>
        <v>0</v>
      </c>
      <c r="BH886" s="217">
        <f>IF(N886="sníž. přenesená",J886,0)</f>
        <v>0</v>
      </c>
      <c r="BI886" s="217">
        <f>IF(N886="nulová",J886,0)</f>
        <v>0</v>
      </c>
      <c r="BJ886" s="18" t="s">
        <v>79</v>
      </c>
      <c r="BK886" s="217">
        <f>ROUND(I886*H886,2)</f>
        <v>0</v>
      </c>
      <c r="BL886" s="18" t="s">
        <v>195</v>
      </c>
      <c r="BM886" s="216" t="s">
        <v>1291</v>
      </c>
    </row>
    <row r="887" spans="1:47" s="2" customFormat="1" ht="12">
      <c r="A887" s="39"/>
      <c r="B887" s="40"/>
      <c r="C887" s="41"/>
      <c r="D887" s="218" t="s">
        <v>155</v>
      </c>
      <c r="E887" s="41"/>
      <c r="F887" s="219" t="s">
        <v>1292</v>
      </c>
      <c r="G887" s="41"/>
      <c r="H887" s="41"/>
      <c r="I887" s="220"/>
      <c r="J887" s="41"/>
      <c r="K887" s="41"/>
      <c r="L887" s="45"/>
      <c r="M887" s="221"/>
      <c r="N887" s="222"/>
      <c r="O887" s="85"/>
      <c r="P887" s="85"/>
      <c r="Q887" s="85"/>
      <c r="R887" s="85"/>
      <c r="S887" s="85"/>
      <c r="T887" s="86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T887" s="18" t="s">
        <v>155</v>
      </c>
      <c r="AU887" s="18" t="s">
        <v>81</v>
      </c>
    </row>
    <row r="888" spans="1:65" s="2" customFormat="1" ht="16.5" customHeight="1">
      <c r="A888" s="39"/>
      <c r="B888" s="40"/>
      <c r="C888" s="246" t="s">
        <v>1293</v>
      </c>
      <c r="D888" s="246" t="s">
        <v>350</v>
      </c>
      <c r="E888" s="247" t="s">
        <v>1294</v>
      </c>
      <c r="F888" s="248" t="s">
        <v>1295</v>
      </c>
      <c r="G888" s="249" t="s">
        <v>441</v>
      </c>
      <c r="H888" s="250">
        <v>3.6</v>
      </c>
      <c r="I888" s="251"/>
      <c r="J888" s="252">
        <f>ROUND(I888*H888,2)</f>
        <v>0</v>
      </c>
      <c r="K888" s="248" t="s">
        <v>153</v>
      </c>
      <c r="L888" s="253"/>
      <c r="M888" s="254" t="s">
        <v>19</v>
      </c>
      <c r="N888" s="255" t="s">
        <v>42</v>
      </c>
      <c r="O888" s="85"/>
      <c r="P888" s="214">
        <f>O888*H888</f>
        <v>0</v>
      </c>
      <c r="Q888" s="214">
        <v>0.0007</v>
      </c>
      <c r="R888" s="214">
        <f>Q888*H888</f>
        <v>0.00252</v>
      </c>
      <c r="S888" s="214">
        <v>0</v>
      </c>
      <c r="T888" s="215">
        <f>S888*H888</f>
        <v>0</v>
      </c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R888" s="216" t="s">
        <v>247</v>
      </c>
      <c r="AT888" s="216" t="s">
        <v>350</v>
      </c>
      <c r="AU888" s="216" t="s">
        <v>81</v>
      </c>
      <c r="AY888" s="18" t="s">
        <v>147</v>
      </c>
      <c r="BE888" s="217">
        <f>IF(N888="základní",J888,0)</f>
        <v>0</v>
      </c>
      <c r="BF888" s="217">
        <f>IF(N888="snížená",J888,0)</f>
        <v>0</v>
      </c>
      <c r="BG888" s="217">
        <f>IF(N888="zákl. přenesená",J888,0)</f>
        <v>0</v>
      </c>
      <c r="BH888" s="217">
        <f>IF(N888="sníž. přenesená",J888,0)</f>
        <v>0</v>
      </c>
      <c r="BI888" s="217">
        <f>IF(N888="nulová",J888,0)</f>
        <v>0</v>
      </c>
      <c r="BJ888" s="18" t="s">
        <v>79</v>
      </c>
      <c r="BK888" s="217">
        <f>ROUND(I888*H888,2)</f>
        <v>0</v>
      </c>
      <c r="BL888" s="18" t="s">
        <v>195</v>
      </c>
      <c r="BM888" s="216" t="s">
        <v>1296</v>
      </c>
    </row>
    <row r="889" spans="1:51" s="13" customFormat="1" ht="12">
      <c r="A889" s="13"/>
      <c r="B889" s="223"/>
      <c r="C889" s="224"/>
      <c r="D889" s="225" t="s">
        <v>157</v>
      </c>
      <c r="E889" s="226" t="s">
        <v>19</v>
      </c>
      <c r="F889" s="227" t="s">
        <v>1297</v>
      </c>
      <c r="G889" s="224"/>
      <c r="H889" s="228">
        <v>3.6</v>
      </c>
      <c r="I889" s="229"/>
      <c r="J889" s="224"/>
      <c r="K889" s="224"/>
      <c r="L889" s="230"/>
      <c r="M889" s="231"/>
      <c r="N889" s="232"/>
      <c r="O889" s="232"/>
      <c r="P889" s="232"/>
      <c r="Q889" s="232"/>
      <c r="R889" s="232"/>
      <c r="S889" s="232"/>
      <c r="T889" s="23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34" t="s">
        <v>157</v>
      </c>
      <c r="AU889" s="234" t="s">
        <v>81</v>
      </c>
      <c r="AV889" s="13" t="s">
        <v>81</v>
      </c>
      <c r="AW889" s="13" t="s">
        <v>33</v>
      </c>
      <c r="AX889" s="13" t="s">
        <v>71</v>
      </c>
      <c r="AY889" s="234" t="s">
        <v>147</v>
      </c>
    </row>
    <row r="890" spans="1:51" s="14" customFormat="1" ht="12">
      <c r="A890" s="14"/>
      <c r="B890" s="235"/>
      <c r="C890" s="236"/>
      <c r="D890" s="225" t="s">
        <v>157</v>
      </c>
      <c r="E890" s="237" t="s">
        <v>19</v>
      </c>
      <c r="F890" s="238" t="s">
        <v>159</v>
      </c>
      <c r="G890" s="236"/>
      <c r="H890" s="239">
        <v>3.6</v>
      </c>
      <c r="I890" s="240"/>
      <c r="J890" s="236"/>
      <c r="K890" s="236"/>
      <c r="L890" s="241"/>
      <c r="M890" s="242"/>
      <c r="N890" s="243"/>
      <c r="O890" s="243"/>
      <c r="P890" s="243"/>
      <c r="Q890" s="243"/>
      <c r="R890" s="243"/>
      <c r="S890" s="243"/>
      <c r="T890" s="24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45" t="s">
        <v>157</v>
      </c>
      <c r="AU890" s="245" t="s">
        <v>81</v>
      </c>
      <c r="AV890" s="14" t="s">
        <v>154</v>
      </c>
      <c r="AW890" s="14" t="s">
        <v>33</v>
      </c>
      <c r="AX890" s="14" t="s">
        <v>79</v>
      </c>
      <c r="AY890" s="245" t="s">
        <v>147</v>
      </c>
    </row>
    <row r="891" spans="1:65" s="2" customFormat="1" ht="24.15" customHeight="1">
      <c r="A891" s="39"/>
      <c r="B891" s="40"/>
      <c r="C891" s="205" t="s">
        <v>754</v>
      </c>
      <c r="D891" s="205" t="s">
        <v>149</v>
      </c>
      <c r="E891" s="206" t="s">
        <v>1298</v>
      </c>
      <c r="F891" s="207" t="s">
        <v>1299</v>
      </c>
      <c r="G891" s="208" t="s">
        <v>190</v>
      </c>
      <c r="H891" s="209">
        <v>0.005</v>
      </c>
      <c r="I891" s="210"/>
      <c r="J891" s="211">
        <f>ROUND(I891*H891,2)</f>
        <v>0</v>
      </c>
      <c r="K891" s="207" t="s">
        <v>153</v>
      </c>
      <c r="L891" s="45"/>
      <c r="M891" s="212" t="s">
        <v>19</v>
      </c>
      <c r="N891" s="213" t="s">
        <v>42</v>
      </c>
      <c r="O891" s="85"/>
      <c r="P891" s="214">
        <f>O891*H891</f>
        <v>0</v>
      </c>
      <c r="Q891" s="214">
        <v>0</v>
      </c>
      <c r="R891" s="214">
        <f>Q891*H891</f>
        <v>0</v>
      </c>
      <c r="S891" s="214">
        <v>0</v>
      </c>
      <c r="T891" s="215">
        <f>S891*H891</f>
        <v>0</v>
      </c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R891" s="216" t="s">
        <v>195</v>
      </c>
      <c r="AT891" s="216" t="s">
        <v>149</v>
      </c>
      <c r="AU891" s="216" t="s">
        <v>81</v>
      </c>
      <c r="AY891" s="18" t="s">
        <v>147</v>
      </c>
      <c r="BE891" s="217">
        <f>IF(N891="základní",J891,0)</f>
        <v>0</v>
      </c>
      <c r="BF891" s="217">
        <f>IF(N891="snížená",J891,0)</f>
        <v>0</v>
      </c>
      <c r="BG891" s="217">
        <f>IF(N891="zákl. přenesená",J891,0)</f>
        <v>0</v>
      </c>
      <c r="BH891" s="217">
        <f>IF(N891="sníž. přenesená",J891,0)</f>
        <v>0</v>
      </c>
      <c r="BI891" s="217">
        <f>IF(N891="nulová",J891,0)</f>
        <v>0</v>
      </c>
      <c r="BJ891" s="18" t="s">
        <v>79</v>
      </c>
      <c r="BK891" s="217">
        <f>ROUND(I891*H891,2)</f>
        <v>0</v>
      </c>
      <c r="BL891" s="18" t="s">
        <v>195</v>
      </c>
      <c r="BM891" s="216" t="s">
        <v>1300</v>
      </c>
    </row>
    <row r="892" spans="1:47" s="2" customFormat="1" ht="12">
      <c r="A892" s="39"/>
      <c r="B892" s="40"/>
      <c r="C892" s="41"/>
      <c r="D892" s="218" t="s">
        <v>155</v>
      </c>
      <c r="E892" s="41"/>
      <c r="F892" s="219" t="s">
        <v>1301</v>
      </c>
      <c r="G892" s="41"/>
      <c r="H892" s="41"/>
      <c r="I892" s="220"/>
      <c r="J892" s="41"/>
      <c r="K892" s="41"/>
      <c r="L892" s="45"/>
      <c r="M892" s="221"/>
      <c r="N892" s="222"/>
      <c r="O892" s="85"/>
      <c r="P892" s="85"/>
      <c r="Q892" s="85"/>
      <c r="R892" s="85"/>
      <c r="S892" s="85"/>
      <c r="T892" s="86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T892" s="18" t="s">
        <v>155</v>
      </c>
      <c r="AU892" s="18" t="s">
        <v>81</v>
      </c>
    </row>
    <row r="893" spans="1:63" s="12" customFormat="1" ht="22.8" customHeight="1">
      <c r="A893" s="12"/>
      <c r="B893" s="189"/>
      <c r="C893" s="190"/>
      <c r="D893" s="191" t="s">
        <v>70</v>
      </c>
      <c r="E893" s="203" t="s">
        <v>1302</v>
      </c>
      <c r="F893" s="203" t="s">
        <v>1303</v>
      </c>
      <c r="G893" s="190"/>
      <c r="H893" s="190"/>
      <c r="I893" s="193"/>
      <c r="J893" s="204">
        <f>BK893</f>
        <v>0</v>
      </c>
      <c r="K893" s="190"/>
      <c r="L893" s="195"/>
      <c r="M893" s="196"/>
      <c r="N893" s="197"/>
      <c r="O893" s="197"/>
      <c r="P893" s="198">
        <f>SUM(P894:P917)</f>
        <v>0</v>
      </c>
      <c r="Q893" s="197"/>
      <c r="R893" s="198">
        <f>SUM(R894:R917)</f>
        <v>3.5610455266</v>
      </c>
      <c r="S893" s="197"/>
      <c r="T893" s="199">
        <f>SUM(T894:T917)</f>
        <v>0.6019800000000001</v>
      </c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R893" s="200" t="s">
        <v>81</v>
      </c>
      <c r="AT893" s="201" t="s">
        <v>70</v>
      </c>
      <c r="AU893" s="201" t="s">
        <v>79</v>
      </c>
      <c r="AY893" s="200" t="s">
        <v>147</v>
      </c>
      <c r="BK893" s="202">
        <f>SUM(BK894:BK917)</f>
        <v>0</v>
      </c>
    </row>
    <row r="894" spans="1:65" s="2" customFormat="1" ht="24.15" customHeight="1">
      <c r="A894" s="39"/>
      <c r="B894" s="40"/>
      <c r="C894" s="205" t="s">
        <v>1304</v>
      </c>
      <c r="D894" s="205" t="s">
        <v>149</v>
      </c>
      <c r="E894" s="206" t="s">
        <v>1305</v>
      </c>
      <c r="F894" s="207" t="s">
        <v>1306</v>
      </c>
      <c r="G894" s="208" t="s">
        <v>441</v>
      </c>
      <c r="H894" s="209">
        <v>139.92</v>
      </c>
      <c r="I894" s="210"/>
      <c r="J894" s="211">
        <f>ROUND(I894*H894,2)</f>
        <v>0</v>
      </c>
      <c r="K894" s="207" t="s">
        <v>153</v>
      </c>
      <c r="L894" s="45"/>
      <c r="M894" s="212" t="s">
        <v>19</v>
      </c>
      <c r="N894" s="213" t="s">
        <v>42</v>
      </c>
      <c r="O894" s="85"/>
      <c r="P894" s="214">
        <f>O894*H894</f>
        <v>0</v>
      </c>
      <c r="Q894" s="214">
        <v>0</v>
      </c>
      <c r="R894" s="214">
        <f>Q894*H894</f>
        <v>0</v>
      </c>
      <c r="S894" s="214">
        <v>0</v>
      </c>
      <c r="T894" s="215">
        <f>S894*H894</f>
        <v>0</v>
      </c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R894" s="216" t="s">
        <v>195</v>
      </c>
      <c r="AT894" s="216" t="s">
        <v>149</v>
      </c>
      <c r="AU894" s="216" t="s">
        <v>81</v>
      </c>
      <c r="AY894" s="18" t="s">
        <v>147</v>
      </c>
      <c r="BE894" s="217">
        <f>IF(N894="základní",J894,0)</f>
        <v>0</v>
      </c>
      <c r="BF894" s="217">
        <f>IF(N894="snížená",J894,0)</f>
        <v>0</v>
      </c>
      <c r="BG894" s="217">
        <f>IF(N894="zákl. přenesená",J894,0)</f>
        <v>0</v>
      </c>
      <c r="BH894" s="217">
        <f>IF(N894="sníž. přenesená",J894,0)</f>
        <v>0</v>
      </c>
      <c r="BI894" s="217">
        <f>IF(N894="nulová",J894,0)</f>
        <v>0</v>
      </c>
      <c r="BJ894" s="18" t="s">
        <v>79</v>
      </c>
      <c r="BK894" s="217">
        <f>ROUND(I894*H894,2)</f>
        <v>0</v>
      </c>
      <c r="BL894" s="18" t="s">
        <v>195</v>
      </c>
      <c r="BM894" s="216" t="s">
        <v>1307</v>
      </c>
    </row>
    <row r="895" spans="1:47" s="2" customFormat="1" ht="12">
      <c r="A895" s="39"/>
      <c r="B895" s="40"/>
      <c r="C895" s="41"/>
      <c r="D895" s="218" t="s">
        <v>155</v>
      </c>
      <c r="E895" s="41"/>
      <c r="F895" s="219" t="s">
        <v>1308</v>
      </c>
      <c r="G895" s="41"/>
      <c r="H895" s="41"/>
      <c r="I895" s="220"/>
      <c r="J895" s="41"/>
      <c r="K895" s="41"/>
      <c r="L895" s="45"/>
      <c r="M895" s="221"/>
      <c r="N895" s="222"/>
      <c r="O895" s="85"/>
      <c r="P895" s="85"/>
      <c r="Q895" s="85"/>
      <c r="R895" s="85"/>
      <c r="S895" s="85"/>
      <c r="T895" s="86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T895" s="18" t="s">
        <v>155</v>
      </c>
      <c r="AU895" s="18" t="s">
        <v>81</v>
      </c>
    </row>
    <row r="896" spans="1:51" s="13" customFormat="1" ht="12">
      <c r="A896" s="13"/>
      <c r="B896" s="223"/>
      <c r="C896" s="224"/>
      <c r="D896" s="225" t="s">
        <v>157</v>
      </c>
      <c r="E896" s="226" t="s">
        <v>19</v>
      </c>
      <c r="F896" s="227" t="s">
        <v>1309</v>
      </c>
      <c r="G896" s="224"/>
      <c r="H896" s="228">
        <v>69.34</v>
      </c>
      <c r="I896" s="229"/>
      <c r="J896" s="224"/>
      <c r="K896" s="224"/>
      <c r="L896" s="230"/>
      <c r="M896" s="231"/>
      <c r="N896" s="232"/>
      <c r="O896" s="232"/>
      <c r="P896" s="232"/>
      <c r="Q896" s="232"/>
      <c r="R896" s="232"/>
      <c r="S896" s="232"/>
      <c r="T896" s="23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34" t="s">
        <v>157</v>
      </c>
      <c r="AU896" s="234" t="s">
        <v>81</v>
      </c>
      <c r="AV896" s="13" t="s">
        <v>81</v>
      </c>
      <c r="AW896" s="13" t="s">
        <v>33</v>
      </c>
      <c r="AX896" s="13" t="s">
        <v>71</v>
      </c>
      <c r="AY896" s="234" t="s">
        <v>147</v>
      </c>
    </row>
    <row r="897" spans="1:51" s="13" customFormat="1" ht="12">
      <c r="A897" s="13"/>
      <c r="B897" s="223"/>
      <c r="C897" s="224"/>
      <c r="D897" s="225" t="s">
        <v>157</v>
      </c>
      <c r="E897" s="226" t="s">
        <v>19</v>
      </c>
      <c r="F897" s="227" t="s">
        <v>1310</v>
      </c>
      <c r="G897" s="224"/>
      <c r="H897" s="228">
        <v>70.58</v>
      </c>
      <c r="I897" s="229"/>
      <c r="J897" s="224"/>
      <c r="K897" s="224"/>
      <c r="L897" s="230"/>
      <c r="M897" s="231"/>
      <c r="N897" s="232"/>
      <c r="O897" s="232"/>
      <c r="P897" s="232"/>
      <c r="Q897" s="232"/>
      <c r="R897" s="232"/>
      <c r="S897" s="232"/>
      <c r="T897" s="23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34" t="s">
        <v>157</v>
      </c>
      <c r="AU897" s="234" t="s">
        <v>81</v>
      </c>
      <c r="AV897" s="13" t="s">
        <v>81</v>
      </c>
      <c r="AW897" s="13" t="s">
        <v>33</v>
      </c>
      <c r="AX897" s="13" t="s">
        <v>71</v>
      </c>
      <c r="AY897" s="234" t="s">
        <v>147</v>
      </c>
    </row>
    <row r="898" spans="1:51" s="14" customFormat="1" ht="12">
      <c r="A898" s="14"/>
      <c r="B898" s="235"/>
      <c r="C898" s="236"/>
      <c r="D898" s="225" t="s">
        <v>157</v>
      </c>
      <c r="E898" s="237" t="s">
        <v>19</v>
      </c>
      <c r="F898" s="238" t="s">
        <v>159</v>
      </c>
      <c r="G898" s="236"/>
      <c r="H898" s="239">
        <v>139.92000000000002</v>
      </c>
      <c r="I898" s="240"/>
      <c r="J898" s="236"/>
      <c r="K898" s="236"/>
      <c r="L898" s="241"/>
      <c r="M898" s="242"/>
      <c r="N898" s="243"/>
      <c r="O898" s="243"/>
      <c r="P898" s="243"/>
      <c r="Q898" s="243"/>
      <c r="R898" s="243"/>
      <c r="S898" s="243"/>
      <c r="T898" s="24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45" t="s">
        <v>157</v>
      </c>
      <c r="AU898" s="245" t="s">
        <v>81</v>
      </c>
      <c r="AV898" s="14" t="s">
        <v>154</v>
      </c>
      <c r="AW898" s="14" t="s">
        <v>33</v>
      </c>
      <c r="AX898" s="14" t="s">
        <v>79</v>
      </c>
      <c r="AY898" s="245" t="s">
        <v>147</v>
      </c>
    </row>
    <row r="899" spans="1:65" s="2" customFormat="1" ht="16.5" customHeight="1">
      <c r="A899" s="39"/>
      <c r="B899" s="40"/>
      <c r="C899" s="246" t="s">
        <v>760</v>
      </c>
      <c r="D899" s="246" t="s">
        <v>350</v>
      </c>
      <c r="E899" s="247" t="s">
        <v>1311</v>
      </c>
      <c r="F899" s="248" t="s">
        <v>1312</v>
      </c>
      <c r="G899" s="249" t="s">
        <v>162</v>
      </c>
      <c r="H899" s="250">
        <v>0.432</v>
      </c>
      <c r="I899" s="251"/>
      <c r="J899" s="252">
        <f>ROUND(I899*H899,2)</f>
        <v>0</v>
      </c>
      <c r="K899" s="248" t="s">
        <v>153</v>
      </c>
      <c r="L899" s="253"/>
      <c r="M899" s="254" t="s">
        <v>19</v>
      </c>
      <c r="N899" s="255" t="s">
        <v>42</v>
      </c>
      <c r="O899" s="85"/>
      <c r="P899" s="214">
        <f>O899*H899</f>
        <v>0</v>
      </c>
      <c r="Q899" s="214">
        <v>0.55</v>
      </c>
      <c r="R899" s="214">
        <f>Q899*H899</f>
        <v>0.2376</v>
      </c>
      <c r="S899" s="214">
        <v>0</v>
      </c>
      <c r="T899" s="215">
        <f>S899*H899</f>
        <v>0</v>
      </c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R899" s="216" t="s">
        <v>247</v>
      </c>
      <c r="AT899" s="216" t="s">
        <v>350</v>
      </c>
      <c r="AU899" s="216" t="s">
        <v>81</v>
      </c>
      <c r="AY899" s="18" t="s">
        <v>147</v>
      </c>
      <c r="BE899" s="217">
        <f>IF(N899="základní",J899,0)</f>
        <v>0</v>
      </c>
      <c r="BF899" s="217">
        <f>IF(N899="snížená",J899,0)</f>
        <v>0</v>
      </c>
      <c r="BG899" s="217">
        <f>IF(N899="zákl. přenesená",J899,0)</f>
        <v>0</v>
      </c>
      <c r="BH899" s="217">
        <f>IF(N899="sníž. přenesená",J899,0)</f>
        <v>0</v>
      </c>
      <c r="BI899" s="217">
        <f>IF(N899="nulová",J899,0)</f>
        <v>0</v>
      </c>
      <c r="BJ899" s="18" t="s">
        <v>79</v>
      </c>
      <c r="BK899" s="217">
        <f>ROUND(I899*H899,2)</f>
        <v>0</v>
      </c>
      <c r="BL899" s="18" t="s">
        <v>195</v>
      </c>
      <c r="BM899" s="216" t="s">
        <v>1313</v>
      </c>
    </row>
    <row r="900" spans="1:51" s="13" customFormat="1" ht="12">
      <c r="A900" s="13"/>
      <c r="B900" s="223"/>
      <c r="C900" s="224"/>
      <c r="D900" s="225" t="s">
        <v>157</v>
      </c>
      <c r="E900" s="226" t="s">
        <v>19</v>
      </c>
      <c r="F900" s="227" t="s">
        <v>1314</v>
      </c>
      <c r="G900" s="224"/>
      <c r="H900" s="228">
        <v>0.087</v>
      </c>
      <c r="I900" s="229"/>
      <c r="J900" s="224"/>
      <c r="K900" s="224"/>
      <c r="L900" s="230"/>
      <c r="M900" s="231"/>
      <c r="N900" s="232"/>
      <c r="O900" s="232"/>
      <c r="P900" s="232"/>
      <c r="Q900" s="232"/>
      <c r="R900" s="232"/>
      <c r="S900" s="232"/>
      <c r="T900" s="23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34" t="s">
        <v>157</v>
      </c>
      <c r="AU900" s="234" t="s">
        <v>81</v>
      </c>
      <c r="AV900" s="13" t="s">
        <v>81</v>
      </c>
      <c r="AW900" s="13" t="s">
        <v>33</v>
      </c>
      <c r="AX900" s="13" t="s">
        <v>71</v>
      </c>
      <c r="AY900" s="234" t="s">
        <v>147</v>
      </c>
    </row>
    <row r="901" spans="1:51" s="13" customFormat="1" ht="12">
      <c r="A901" s="13"/>
      <c r="B901" s="223"/>
      <c r="C901" s="224"/>
      <c r="D901" s="225" t="s">
        <v>157</v>
      </c>
      <c r="E901" s="226" t="s">
        <v>19</v>
      </c>
      <c r="F901" s="227" t="s">
        <v>1315</v>
      </c>
      <c r="G901" s="224"/>
      <c r="H901" s="228">
        <v>0.345</v>
      </c>
      <c r="I901" s="229"/>
      <c r="J901" s="224"/>
      <c r="K901" s="224"/>
      <c r="L901" s="230"/>
      <c r="M901" s="231"/>
      <c r="N901" s="232"/>
      <c r="O901" s="232"/>
      <c r="P901" s="232"/>
      <c r="Q901" s="232"/>
      <c r="R901" s="232"/>
      <c r="S901" s="232"/>
      <c r="T901" s="23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34" t="s">
        <v>157</v>
      </c>
      <c r="AU901" s="234" t="s">
        <v>81</v>
      </c>
      <c r="AV901" s="13" t="s">
        <v>81</v>
      </c>
      <c r="AW901" s="13" t="s">
        <v>33</v>
      </c>
      <c r="AX901" s="13" t="s">
        <v>71</v>
      </c>
      <c r="AY901" s="234" t="s">
        <v>147</v>
      </c>
    </row>
    <row r="902" spans="1:51" s="14" customFormat="1" ht="12">
      <c r="A902" s="14"/>
      <c r="B902" s="235"/>
      <c r="C902" s="236"/>
      <c r="D902" s="225" t="s">
        <v>157</v>
      </c>
      <c r="E902" s="237" t="s">
        <v>19</v>
      </c>
      <c r="F902" s="238" t="s">
        <v>159</v>
      </c>
      <c r="G902" s="236"/>
      <c r="H902" s="239">
        <v>0.43199999999999994</v>
      </c>
      <c r="I902" s="240"/>
      <c r="J902" s="236"/>
      <c r="K902" s="236"/>
      <c r="L902" s="241"/>
      <c r="M902" s="242"/>
      <c r="N902" s="243"/>
      <c r="O902" s="243"/>
      <c r="P902" s="243"/>
      <c r="Q902" s="243"/>
      <c r="R902" s="243"/>
      <c r="S902" s="243"/>
      <c r="T902" s="24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45" t="s">
        <v>157</v>
      </c>
      <c r="AU902" s="245" t="s">
        <v>81</v>
      </c>
      <c r="AV902" s="14" t="s">
        <v>154</v>
      </c>
      <c r="AW902" s="14" t="s">
        <v>33</v>
      </c>
      <c r="AX902" s="14" t="s">
        <v>79</v>
      </c>
      <c r="AY902" s="245" t="s">
        <v>147</v>
      </c>
    </row>
    <row r="903" spans="1:65" s="2" customFormat="1" ht="21.75" customHeight="1">
      <c r="A903" s="39"/>
      <c r="B903" s="40"/>
      <c r="C903" s="205" t="s">
        <v>1316</v>
      </c>
      <c r="D903" s="205" t="s">
        <v>149</v>
      </c>
      <c r="E903" s="206" t="s">
        <v>1317</v>
      </c>
      <c r="F903" s="207" t="s">
        <v>1318</v>
      </c>
      <c r="G903" s="208" t="s">
        <v>152</v>
      </c>
      <c r="H903" s="209">
        <v>98.751</v>
      </c>
      <c r="I903" s="210"/>
      <c r="J903" s="211">
        <f>ROUND(I903*H903,2)</f>
        <v>0</v>
      </c>
      <c r="K903" s="207" t="s">
        <v>153</v>
      </c>
      <c r="L903" s="45"/>
      <c r="M903" s="212" t="s">
        <v>19</v>
      </c>
      <c r="N903" s="213" t="s">
        <v>42</v>
      </c>
      <c r="O903" s="85"/>
      <c r="P903" s="214">
        <f>O903*H903</f>
        <v>0</v>
      </c>
      <c r="Q903" s="214">
        <v>0.0250216</v>
      </c>
      <c r="R903" s="214">
        <f>Q903*H903</f>
        <v>2.4709080216</v>
      </c>
      <c r="S903" s="214">
        <v>0</v>
      </c>
      <c r="T903" s="215">
        <f>S903*H903</f>
        <v>0</v>
      </c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R903" s="216" t="s">
        <v>195</v>
      </c>
      <c r="AT903" s="216" t="s">
        <v>149</v>
      </c>
      <c r="AU903" s="216" t="s">
        <v>81</v>
      </c>
      <c r="AY903" s="18" t="s">
        <v>147</v>
      </c>
      <c r="BE903" s="217">
        <f>IF(N903="základní",J903,0)</f>
        <v>0</v>
      </c>
      <c r="BF903" s="217">
        <f>IF(N903="snížená",J903,0)</f>
        <v>0</v>
      </c>
      <c r="BG903" s="217">
        <f>IF(N903="zákl. přenesená",J903,0)</f>
        <v>0</v>
      </c>
      <c r="BH903" s="217">
        <f>IF(N903="sníž. přenesená",J903,0)</f>
        <v>0</v>
      </c>
      <c r="BI903" s="217">
        <f>IF(N903="nulová",J903,0)</f>
        <v>0</v>
      </c>
      <c r="BJ903" s="18" t="s">
        <v>79</v>
      </c>
      <c r="BK903" s="217">
        <f>ROUND(I903*H903,2)</f>
        <v>0</v>
      </c>
      <c r="BL903" s="18" t="s">
        <v>195</v>
      </c>
      <c r="BM903" s="216" t="s">
        <v>1319</v>
      </c>
    </row>
    <row r="904" spans="1:47" s="2" customFormat="1" ht="12">
      <c r="A904" s="39"/>
      <c r="B904" s="40"/>
      <c r="C904" s="41"/>
      <c r="D904" s="218" t="s">
        <v>155</v>
      </c>
      <c r="E904" s="41"/>
      <c r="F904" s="219" t="s">
        <v>1320</v>
      </c>
      <c r="G904" s="41"/>
      <c r="H904" s="41"/>
      <c r="I904" s="220"/>
      <c r="J904" s="41"/>
      <c r="K904" s="41"/>
      <c r="L904" s="45"/>
      <c r="M904" s="221"/>
      <c r="N904" s="222"/>
      <c r="O904" s="85"/>
      <c r="P904" s="85"/>
      <c r="Q904" s="85"/>
      <c r="R904" s="85"/>
      <c r="S904" s="85"/>
      <c r="T904" s="86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T904" s="18" t="s">
        <v>155</v>
      </c>
      <c r="AU904" s="18" t="s">
        <v>81</v>
      </c>
    </row>
    <row r="905" spans="1:51" s="13" customFormat="1" ht="12">
      <c r="A905" s="13"/>
      <c r="B905" s="223"/>
      <c r="C905" s="224"/>
      <c r="D905" s="225" t="s">
        <v>157</v>
      </c>
      <c r="E905" s="226" t="s">
        <v>19</v>
      </c>
      <c r="F905" s="227" t="s">
        <v>1321</v>
      </c>
      <c r="G905" s="224"/>
      <c r="H905" s="228">
        <v>98.751</v>
      </c>
      <c r="I905" s="229"/>
      <c r="J905" s="224"/>
      <c r="K905" s="224"/>
      <c r="L905" s="230"/>
      <c r="M905" s="231"/>
      <c r="N905" s="232"/>
      <c r="O905" s="232"/>
      <c r="P905" s="232"/>
      <c r="Q905" s="232"/>
      <c r="R905" s="232"/>
      <c r="S905" s="232"/>
      <c r="T905" s="23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34" t="s">
        <v>157</v>
      </c>
      <c r="AU905" s="234" t="s">
        <v>81</v>
      </c>
      <c r="AV905" s="13" t="s">
        <v>81</v>
      </c>
      <c r="AW905" s="13" t="s">
        <v>33</v>
      </c>
      <c r="AX905" s="13" t="s">
        <v>71</v>
      </c>
      <c r="AY905" s="234" t="s">
        <v>147</v>
      </c>
    </row>
    <row r="906" spans="1:51" s="14" customFormat="1" ht="12">
      <c r="A906" s="14"/>
      <c r="B906" s="235"/>
      <c r="C906" s="236"/>
      <c r="D906" s="225" t="s">
        <v>157</v>
      </c>
      <c r="E906" s="237" t="s">
        <v>19</v>
      </c>
      <c r="F906" s="238" t="s">
        <v>159</v>
      </c>
      <c r="G906" s="236"/>
      <c r="H906" s="239">
        <v>98.751</v>
      </c>
      <c r="I906" s="240"/>
      <c r="J906" s="236"/>
      <c r="K906" s="236"/>
      <c r="L906" s="241"/>
      <c r="M906" s="242"/>
      <c r="N906" s="243"/>
      <c r="O906" s="243"/>
      <c r="P906" s="243"/>
      <c r="Q906" s="243"/>
      <c r="R906" s="243"/>
      <c r="S906" s="243"/>
      <c r="T906" s="24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45" t="s">
        <v>157</v>
      </c>
      <c r="AU906" s="245" t="s">
        <v>81</v>
      </c>
      <c r="AV906" s="14" t="s">
        <v>154</v>
      </c>
      <c r="AW906" s="14" t="s">
        <v>33</v>
      </c>
      <c r="AX906" s="14" t="s">
        <v>79</v>
      </c>
      <c r="AY906" s="245" t="s">
        <v>147</v>
      </c>
    </row>
    <row r="907" spans="1:65" s="2" customFormat="1" ht="21.75" customHeight="1">
      <c r="A907" s="39"/>
      <c r="B907" s="40"/>
      <c r="C907" s="205" t="s">
        <v>766</v>
      </c>
      <c r="D907" s="205" t="s">
        <v>149</v>
      </c>
      <c r="E907" s="206" t="s">
        <v>1322</v>
      </c>
      <c r="F907" s="207" t="s">
        <v>1323</v>
      </c>
      <c r="G907" s="208" t="s">
        <v>152</v>
      </c>
      <c r="H907" s="209">
        <v>60.059</v>
      </c>
      <c r="I907" s="210"/>
      <c r="J907" s="211">
        <f>ROUND(I907*H907,2)</f>
        <v>0</v>
      </c>
      <c r="K907" s="207" t="s">
        <v>153</v>
      </c>
      <c r="L907" s="45"/>
      <c r="M907" s="212" t="s">
        <v>19</v>
      </c>
      <c r="N907" s="213" t="s">
        <v>42</v>
      </c>
      <c r="O907" s="85"/>
      <c r="P907" s="214">
        <f>O907*H907</f>
        <v>0</v>
      </c>
      <c r="Q907" s="214">
        <v>0.014195</v>
      </c>
      <c r="R907" s="214">
        <f>Q907*H907</f>
        <v>0.8525375049999999</v>
      </c>
      <c r="S907" s="214">
        <v>0</v>
      </c>
      <c r="T907" s="215">
        <f>S907*H907</f>
        <v>0</v>
      </c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R907" s="216" t="s">
        <v>195</v>
      </c>
      <c r="AT907" s="216" t="s">
        <v>149</v>
      </c>
      <c r="AU907" s="216" t="s">
        <v>81</v>
      </c>
      <c r="AY907" s="18" t="s">
        <v>147</v>
      </c>
      <c r="BE907" s="217">
        <f>IF(N907="základní",J907,0)</f>
        <v>0</v>
      </c>
      <c r="BF907" s="217">
        <f>IF(N907="snížená",J907,0)</f>
        <v>0</v>
      </c>
      <c r="BG907" s="217">
        <f>IF(N907="zákl. přenesená",J907,0)</f>
        <v>0</v>
      </c>
      <c r="BH907" s="217">
        <f>IF(N907="sníž. přenesená",J907,0)</f>
        <v>0</v>
      </c>
      <c r="BI907" s="217">
        <f>IF(N907="nulová",J907,0)</f>
        <v>0</v>
      </c>
      <c r="BJ907" s="18" t="s">
        <v>79</v>
      </c>
      <c r="BK907" s="217">
        <f>ROUND(I907*H907,2)</f>
        <v>0</v>
      </c>
      <c r="BL907" s="18" t="s">
        <v>195</v>
      </c>
      <c r="BM907" s="216" t="s">
        <v>1324</v>
      </c>
    </row>
    <row r="908" spans="1:47" s="2" customFormat="1" ht="12">
      <c r="A908" s="39"/>
      <c r="B908" s="40"/>
      <c r="C908" s="41"/>
      <c r="D908" s="218" t="s">
        <v>155</v>
      </c>
      <c r="E908" s="41"/>
      <c r="F908" s="219" t="s">
        <v>1325</v>
      </c>
      <c r="G908" s="41"/>
      <c r="H908" s="41"/>
      <c r="I908" s="220"/>
      <c r="J908" s="41"/>
      <c r="K908" s="41"/>
      <c r="L908" s="45"/>
      <c r="M908" s="221"/>
      <c r="N908" s="222"/>
      <c r="O908" s="85"/>
      <c r="P908" s="85"/>
      <c r="Q908" s="85"/>
      <c r="R908" s="85"/>
      <c r="S908" s="85"/>
      <c r="T908" s="86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T908" s="18" t="s">
        <v>155</v>
      </c>
      <c r="AU908" s="18" t="s">
        <v>81</v>
      </c>
    </row>
    <row r="909" spans="1:51" s="13" customFormat="1" ht="12">
      <c r="A909" s="13"/>
      <c r="B909" s="223"/>
      <c r="C909" s="224"/>
      <c r="D909" s="225" t="s">
        <v>157</v>
      </c>
      <c r="E909" s="226" t="s">
        <v>19</v>
      </c>
      <c r="F909" s="227" t="s">
        <v>1326</v>
      </c>
      <c r="G909" s="224"/>
      <c r="H909" s="228">
        <v>24.962</v>
      </c>
      <c r="I909" s="229"/>
      <c r="J909" s="224"/>
      <c r="K909" s="224"/>
      <c r="L909" s="230"/>
      <c r="M909" s="231"/>
      <c r="N909" s="232"/>
      <c r="O909" s="232"/>
      <c r="P909" s="232"/>
      <c r="Q909" s="232"/>
      <c r="R909" s="232"/>
      <c r="S909" s="232"/>
      <c r="T909" s="23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34" t="s">
        <v>157</v>
      </c>
      <c r="AU909" s="234" t="s">
        <v>81</v>
      </c>
      <c r="AV909" s="13" t="s">
        <v>81</v>
      </c>
      <c r="AW909" s="13" t="s">
        <v>33</v>
      </c>
      <c r="AX909" s="13" t="s">
        <v>71</v>
      </c>
      <c r="AY909" s="234" t="s">
        <v>147</v>
      </c>
    </row>
    <row r="910" spans="1:51" s="13" customFormat="1" ht="12">
      <c r="A910" s="13"/>
      <c r="B910" s="223"/>
      <c r="C910" s="224"/>
      <c r="D910" s="225" t="s">
        <v>157</v>
      </c>
      <c r="E910" s="226" t="s">
        <v>19</v>
      </c>
      <c r="F910" s="227" t="s">
        <v>1327</v>
      </c>
      <c r="G910" s="224"/>
      <c r="H910" s="228">
        <v>35.097</v>
      </c>
      <c r="I910" s="229"/>
      <c r="J910" s="224"/>
      <c r="K910" s="224"/>
      <c r="L910" s="230"/>
      <c r="M910" s="231"/>
      <c r="N910" s="232"/>
      <c r="O910" s="232"/>
      <c r="P910" s="232"/>
      <c r="Q910" s="232"/>
      <c r="R910" s="232"/>
      <c r="S910" s="232"/>
      <c r="T910" s="23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34" t="s">
        <v>157</v>
      </c>
      <c r="AU910" s="234" t="s">
        <v>81</v>
      </c>
      <c r="AV910" s="13" t="s">
        <v>81</v>
      </c>
      <c r="AW910" s="13" t="s">
        <v>33</v>
      </c>
      <c r="AX910" s="13" t="s">
        <v>71</v>
      </c>
      <c r="AY910" s="234" t="s">
        <v>147</v>
      </c>
    </row>
    <row r="911" spans="1:51" s="14" customFormat="1" ht="12">
      <c r="A911" s="14"/>
      <c r="B911" s="235"/>
      <c r="C911" s="236"/>
      <c r="D911" s="225" t="s">
        <v>157</v>
      </c>
      <c r="E911" s="237" t="s">
        <v>19</v>
      </c>
      <c r="F911" s="238" t="s">
        <v>159</v>
      </c>
      <c r="G911" s="236"/>
      <c r="H911" s="239">
        <v>60.059</v>
      </c>
      <c r="I911" s="240"/>
      <c r="J911" s="236"/>
      <c r="K911" s="236"/>
      <c r="L911" s="241"/>
      <c r="M911" s="242"/>
      <c r="N911" s="243"/>
      <c r="O911" s="243"/>
      <c r="P911" s="243"/>
      <c r="Q911" s="243"/>
      <c r="R911" s="243"/>
      <c r="S911" s="243"/>
      <c r="T911" s="24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45" t="s">
        <v>157</v>
      </c>
      <c r="AU911" s="245" t="s">
        <v>81</v>
      </c>
      <c r="AV911" s="14" t="s">
        <v>154</v>
      </c>
      <c r="AW911" s="14" t="s">
        <v>33</v>
      </c>
      <c r="AX911" s="14" t="s">
        <v>79</v>
      </c>
      <c r="AY911" s="245" t="s">
        <v>147</v>
      </c>
    </row>
    <row r="912" spans="1:65" s="2" customFormat="1" ht="21.75" customHeight="1">
      <c r="A912" s="39"/>
      <c r="B912" s="40"/>
      <c r="C912" s="205" t="s">
        <v>1328</v>
      </c>
      <c r="D912" s="205" t="s">
        <v>149</v>
      </c>
      <c r="E912" s="206" t="s">
        <v>1329</v>
      </c>
      <c r="F912" s="207" t="s">
        <v>1330</v>
      </c>
      <c r="G912" s="208" t="s">
        <v>152</v>
      </c>
      <c r="H912" s="209">
        <v>63.5</v>
      </c>
      <c r="I912" s="210"/>
      <c r="J912" s="211">
        <f>ROUND(I912*H912,2)</f>
        <v>0</v>
      </c>
      <c r="K912" s="207" t="s">
        <v>153</v>
      </c>
      <c r="L912" s="45"/>
      <c r="M912" s="212" t="s">
        <v>19</v>
      </c>
      <c r="N912" s="213" t="s">
        <v>42</v>
      </c>
      <c r="O912" s="85"/>
      <c r="P912" s="214">
        <f>O912*H912</f>
        <v>0</v>
      </c>
      <c r="Q912" s="214">
        <v>0</v>
      </c>
      <c r="R912" s="214">
        <f>Q912*H912</f>
        <v>0</v>
      </c>
      <c r="S912" s="214">
        <v>0.00948</v>
      </c>
      <c r="T912" s="215">
        <f>S912*H912</f>
        <v>0.6019800000000001</v>
      </c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R912" s="216" t="s">
        <v>195</v>
      </c>
      <c r="AT912" s="216" t="s">
        <v>149</v>
      </c>
      <c r="AU912" s="216" t="s">
        <v>81</v>
      </c>
      <c r="AY912" s="18" t="s">
        <v>147</v>
      </c>
      <c r="BE912" s="217">
        <f>IF(N912="základní",J912,0)</f>
        <v>0</v>
      </c>
      <c r="BF912" s="217">
        <f>IF(N912="snížená",J912,0)</f>
        <v>0</v>
      </c>
      <c r="BG912" s="217">
        <f>IF(N912="zákl. přenesená",J912,0)</f>
        <v>0</v>
      </c>
      <c r="BH912" s="217">
        <f>IF(N912="sníž. přenesená",J912,0)</f>
        <v>0</v>
      </c>
      <c r="BI912" s="217">
        <f>IF(N912="nulová",J912,0)</f>
        <v>0</v>
      </c>
      <c r="BJ912" s="18" t="s">
        <v>79</v>
      </c>
      <c r="BK912" s="217">
        <f>ROUND(I912*H912,2)</f>
        <v>0</v>
      </c>
      <c r="BL912" s="18" t="s">
        <v>195</v>
      </c>
      <c r="BM912" s="216" t="s">
        <v>1331</v>
      </c>
    </row>
    <row r="913" spans="1:47" s="2" customFormat="1" ht="12">
      <c r="A913" s="39"/>
      <c r="B913" s="40"/>
      <c r="C913" s="41"/>
      <c r="D913" s="218" t="s">
        <v>155</v>
      </c>
      <c r="E913" s="41"/>
      <c r="F913" s="219" t="s">
        <v>1332</v>
      </c>
      <c r="G913" s="41"/>
      <c r="H913" s="41"/>
      <c r="I913" s="220"/>
      <c r="J913" s="41"/>
      <c r="K913" s="41"/>
      <c r="L913" s="45"/>
      <c r="M913" s="221"/>
      <c r="N913" s="222"/>
      <c r="O913" s="85"/>
      <c r="P913" s="85"/>
      <c r="Q913" s="85"/>
      <c r="R913" s="85"/>
      <c r="S913" s="85"/>
      <c r="T913" s="86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T913" s="18" t="s">
        <v>155</v>
      </c>
      <c r="AU913" s="18" t="s">
        <v>81</v>
      </c>
    </row>
    <row r="914" spans="1:51" s="13" customFormat="1" ht="12">
      <c r="A914" s="13"/>
      <c r="B914" s="223"/>
      <c r="C914" s="224"/>
      <c r="D914" s="225" t="s">
        <v>157</v>
      </c>
      <c r="E914" s="226" t="s">
        <v>19</v>
      </c>
      <c r="F914" s="227" t="s">
        <v>1333</v>
      </c>
      <c r="G914" s="224"/>
      <c r="H914" s="228">
        <v>63.5</v>
      </c>
      <c r="I914" s="229"/>
      <c r="J914" s="224"/>
      <c r="K914" s="224"/>
      <c r="L914" s="230"/>
      <c r="M914" s="231"/>
      <c r="N914" s="232"/>
      <c r="O914" s="232"/>
      <c r="P914" s="232"/>
      <c r="Q914" s="232"/>
      <c r="R914" s="232"/>
      <c r="S914" s="232"/>
      <c r="T914" s="23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34" t="s">
        <v>157</v>
      </c>
      <c r="AU914" s="234" t="s">
        <v>81</v>
      </c>
      <c r="AV914" s="13" t="s">
        <v>81</v>
      </c>
      <c r="AW914" s="13" t="s">
        <v>33</v>
      </c>
      <c r="AX914" s="13" t="s">
        <v>71</v>
      </c>
      <c r="AY914" s="234" t="s">
        <v>147</v>
      </c>
    </row>
    <row r="915" spans="1:51" s="14" customFormat="1" ht="12">
      <c r="A915" s="14"/>
      <c r="B915" s="235"/>
      <c r="C915" s="236"/>
      <c r="D915" s="225" t="s">
        <v>157</v>
      </c>
      <c r="E915" s="237" t="s">
        <v>19</v>
      </c>
      <c r="F915" s="238" t="s">
        <v>159</v>
      </c>
      <c r="G915" s="236"/>
      <c r="H915" s="239">
        <v>63.5</v>
      </c>
      <c r="I915" s="240"/>
      <c r="J915" s="236"/>
      <c r="K915" s="236"/>
      <c r="L915" s="241"/>
      <c r="M915" s="242"/>
      <c r="N915" s="243"/>
      <c r="O915" s="243"/>
      <c r="P915" s="243"/>
      <c r="Q915" s="243"/>
      <c r="R915" s="243"/>
      <c r="S915" s="243"/>
      <c r="T915" s="24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45" t="s">
        <v>157</v>
      </c>
      <c r="AU915" s="245" t="s">
        <v>81</v>
      </c>
      <c r="AV915" s="14" t="s">
        <v>154</v>
      </c>
      <c r="AW915" s="14" t="s">
        <v>33</v>
      </c>
      <c r="AX915" s="14" t="s">
        <v>79</v>
      </c>
      <c r="AY915" s="245" t="s">
        <v>147</v>
      </c>
    </row>
    <row r="916" spans="1:65" s="2" customFormat="1" ht="24.15" customHeight="1">
      <c r="A916" s="39"/>
      <c r="B916" s="40"/>
      <c r="C916" s="205" t="s">
        <v>774</v>
      </c>
      <c r="D916" s="205" t="s">
        <v>149</v>
      </c>
      <c r="E916" s="206" t="s">
        <v>1334</v>
      </c>
      <c r="F916" s="207" t="s">
        <v>1335</v>
      </c>
      <c r="G916" s="208" t="s">
        <v>190</v>
      </c>
      <c r="H916" s="209">
        <v>3.561</v>
      </c>
      <c r="I916" s="210"/>
      <c r="J916" s="211">
        <f>ROUND(I916*H916,2)</f>
        <v>0</v>
      </c>
      <c r="K916" s="207" t="s">
        <v>153</v>
      </c>
      <c r="L916" s="45"/>
      <c r="M916" s="212" t="s">
        <v>19</v>
      </c>
      <c r="N916" s="213" t="s">
        <v>42</v>
      </c>
      <c r="O916" s="85"/>
      <c r="P916" s="214">
        <f>O916*H916</f>
        <v>0</v>
      </c>
      <c r="Q916" s="214">
        <v>0</v>
      </c>
      <c r="R916" s="214">
        <f>Q916*H916</f>
        <v>0</v>
      </c>
      <c r="S916" s="214">
        <v>0</v>
      </c>
      <c r="T916" s="215">
        <f>S916*H916</f>
        <v>0</v>
      </c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R916" s="216" t="s">
        <v>195</v>
      </c>
      <c r="AT916" s="216" t="s">
        <v>149</v>
      </c>
      <c r="AU916" s="216" t="s">
        <v>81</v>
      </c>
      <c r="AY916" s="18" t="s">
        <v>147</v>
      </c>
      <c r="BE916" s="217">
        <f>IF(N916="základní",J916,0)</f>
        <v>0</v>
      </c>
      <c r="BF916" s="217">
        <f>IF(N916="snížená",J916,0)</f>
        <v>0</v>
      </c>
      <c r="BG916" s="217">
        <f>IF(N916="zákl. přenesená",J916,0)</f>
        <v>0</v>
      </c>
      <c r="BH916" s="217">
        <f>IF(N916="sníž. přenesená",J916,0)</f>
        <v>0</v>
      </c>
      <c r="BI916" s="217">
        <f>IF(N916="nulová",J916,0)</f>
        <v>0</v>
      </c>
      <c r="BJ916" s="18" t="s">
        <v>79</v>
      </c>
      <c r="BK916" s="217">
        <f>ROUND(I916*H916,2)</f>
        <v>0</v>
      </c>
      <c r="BL916" s="18" t="s">
        <v>195</v>
      </c>
      <c r="BM916" s="216" t="s">
        <v>1336</v>
      </c>
    </row>
    <row r="917" spans="1:47" s="2" customFormat="1" ht="12">
      <c r="A917" s="39"/>
      <c r="B917" s="40"/>
      <c r="C917" s="41"/>
      <c r="D917" s="218" t="s">
        <v>155</v>
      </c>
      <c r="E917" s="41"/>
      <c r="F917" s="219" t="s">
        <v>1337</v>
      </c>
      <c r="G917" s="41"/>
      <c r="H917" s="41"/>
      <c r="I917" s="220"/>
      <c r="J917" s="41"/>
      <c r="K917" s="41"/>
      <c r="L917" s="45"/>
      <c r="M917" s="221"/>
      <c r="N917" s="222"/>
      <c r="O917" s="85"/>
      <c r="P917" s="85"/>
      <c r="Q917" s="85"/>
      <c r="R917" s="85"/>
      <c r="S917" s="85"/>
      <c r="T917" s="86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T917" s="18" t="s">
        <v>155</v>
      </c>
      <c r="AU917" s="18" t="s">
        <v>81</v>
      </c>
    </row>
    <row r="918" spans="1:63" s="12" customFormat="1" ht="22.8" customHeight="1">
      <c r="A918" s="12"/>
      <c r="B918" s="189"/>
      <c r="C918" s="190"/>
      <c r="D918" s="191" t="s">
        <v>70</v>
      </c>
      <c r="E918" s="203" t="s">
        <v>1338</v>
      </c>
      <c r="F918" s="203" t="s">
        <v>1339</v>
      </c>
      <c r="G918" s="190"/>
      <c r="H918" s="190"/>
      <c r="I918" s="193"/>
      <c r="J918" s="204">
        <f>BK918</f>
        <v>0</v>
      </c>
      <c r="K918" s="190"/>
      <c r="L918" s="195"/>
      <c r="M918" s="196"/>
      <c r="N918" s="197"/>
      <c r="O918" s="197"/>
      <c r="P918" s="198">
        <f>SUM(P919:P944)</f>
        <v>0</v>
      </c>
      <c r="Q918" s="197"/>
      <c r="R918" s="198">
        <f>SUM(R919:R944)</f>
        <v>1.7446251655</v>
      </c>
      <c r="S918" s="197"/>
      <c r="T918" s="199">
        <f>SUM(T919:T944)</f>
        <v>0</v>
      </c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R918" s="200" t="s">
        <v>81</v>
      </c>
      <c r="AT918" s="201" t="s">
        <v>70</v>
      </c>
      <c r="AU918" s="201" t="s">
        <v>79</v>
      </c>
      <c r="AY918" s="200" t="s">
        <v>147</v>
      </c>
      <c r="BK918" s="202">
        <f>SUM(BK919:BK944)</f>
        <v>0</v>
      </c>
    </row>
    <row r="919" spans="1:65" s="2" customFormat="1" ht="24.15" customHeight="1">
      <c r="A919" s="39"/>
      <c r="B919" s="40"/>
      <c r="C919" s="205" t="s">
        <v>1340</v>
      </c>
      <c r="D919" s="205" t="s">
        <v>149</v>
      </c>
      <c r="E919" s="206" t="s">
        <v>1341</v>
      </c>
      <c r="F919" s="207" t="s">
        <v>1342</v>
      </c>
      <c r="G919" s="208" t="s">
        <v>152</v>
      </c>
      <c r="H919" s="209">
        <v>98.751</v>
      </c>
      <c r="I919" s="210"/>
      <c r="J919" s="211">
        <f>ROUND(I919*H919,2)</f>
        <v>0</v>
      </c>
      <c r="K919" s="207" t="s">
        <v>153</v>
      </c>
      <c r="L919" s="45"/>
      <c r="M919" s="212" t="s">
        <v>19</v>
      </c>
      <c r="N919" s="213" t="s">
        <v>42</v>
      </c>
      <c r="O919" s="85"/>
      <c r="P919" s="214">
        <f>O919*H919</f>
        <v>0</v>
      </c>
      <c r="Q919" s="214">
        <v>0</v>
      </c>
      <c r="R919" s="214">
        <f>Q919*H919</f>
        <v>0</v>
      </c>
      <c r="S919" s="214">
        <v>0</v>
      </c>
      <c r="T919" s="215">
        <f>S919*H919</f>
        <v>0</v>
      </c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R919" s="216" t="s">
        <v>195</v>
      </c>
      <c r="AT919" s="216" t="s">
        <v>149</v>
      </c>
      <c r="AU919" s="216" t="s">
        <v>81</v>
      </c>
      <c r="AY919" s="18" t="s">
        <v>147</v>
      </c>
      <c r="BE919" s="217">
        <f>IF(N919="základní",J919,0)</f>
        <v>0</v>
      </c>
      <c r="BF919" s="217">
        <f>IF(N919="snížená",J919,0)</f>
        <v>0</v>
      </c>
      <c r="BG919" s="217">
        <f>IF(N919="zákl. přenesená",J919,0)</f>
        <v>0</v>
      </c>
      <c r="BH919" s="217">
        <f>IF(N919="sníž. přenesená",J919,0)</f>
        <v>0</v>
      </c>
      <c r="BI919" s="217">
        <f>IF(N919="nulová",J919,0)</f>
        <v>0</v>
      </c>
      <c r="BJ919" s="18" t="s">
        <v>79</v>
      </c>
      <c r="BK919" s="217">
        <f>ROUND(I919*H919,2)</f>
        <v>0</v>
      </c>
      <c r="BL919" s="18" t="s">
        <v>195</v>
      </c>
      <c r="BM919" s="216" t="s">
        <v>1343</v>
      </c>
    </row>
    <row r="920" spans="1:47" s="2" customFormat="1" ht="12">
      <c r="A920" s="39"/>
      <c r="B920" s="40"/>
      <c r="C920" s="41"/>
      <c r="D920" s="218" t="s">
        <v>155</v>
      </c>
      <c r="E920" s="41"/>
      <c r="F920" s="219" t="s">
        <v>1344</v>
      </c>
      <c r="G920" s="41"/>
      <c r="H920" s="41"/>
      <c r="I920" s="220"/>
      <c r="J920" s="41"/>
      <c r="K920" s="41"/>
      <c r="L920" s="45"/>
      <c r="M920" s="221"/>
      <c r="N920" s="222"/>
      <c r="O920" s="85"/>
      <c r="P920" s="85"/>
      <c r="Q920" s="85"/>
      <c r="R920" s="85"/>
      <c r="S920" s="85"/>
      <c r="T920" s="86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T920" s="18" t="s">
        <v>155</v>
      </c>
      <c r="AU920" s="18" t="s">
        <v>81</v>
      </c>
    </row>
    <row r="921" spans="1:51" s="13" customFormat="1" ht="12">
      <c r="A921" s="13"/>
      <c r="B921" s="223"/>
      <c r="C921" s="224"/>
      <c r="D921" s="225" t="s">
        <v>157</v>
      </c>
      <c r="E921" s="226" t="s">
        <v>19</v>
      </c>
      <c r="F921" s="227" t="s">
        <v>1321</v>
      </c>
      <c r="G921" s="224"/>
      <c r="H921" s="228">
        <v>98.751</v>
      </c>
      <c r="I921" s="229"/>
      <c r="J921" s="224"/>
      <c r="K921" s="224"/>
      <c r="L921" s="230"/>
      <c r="M921" s="231"/>
      <c r="N921" s="232"/>
      <c r="O921" s="232"/>
      <c r="P921" s="232"/>
      <c r="Q921" s="232"/>
      <c r="R921" s="232"/>
      <c r="S921" s="232"/>
      <c r="T921" s="23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34" t="s">
        <v>157</v>
      </c>
      <c r="AU921" s="234" t="s">
        <v>81</v>
      </c>
      <c r="AV921" s="13" t="s">
        <v>81</v>
      </c>
      <c r="AW921" s="13" t="s">
        <v>33</v>
      </c>
      <c r="AX921" s="13" t="s">
        <v>71</v>
      </c>
      <c r="AY921" s="234" t="s">
        <v>147</v>
      </c>
    </row>
    <row r="922" spans="1:51" s="14" customFormat="1" ht="12">
      <c r="A922" s="14"/>
      <c r="B922" s="235"/>
      <c r="C922" s="236"/>
      <c r="D922" s="225" t="s">
        <v>157</v>
      </c>
      <c r="E922" s="237" t="s">
        <v>19</v>
      </c>
      <c r="F922" s="238" t="s">
        <v>159</v>
      </c>
      <c r="G922" s="236"/>
      <c r="H922" s="239">
        <v>98.751</v>
      </c>
      <c r="I922" s="240"/>
      <c r="J922" s="236"/>
      <c r="K922" s="236"/>
      <c r="L922" s="241"/>
      <c r="M922" s="242"/>
      <c r="N922" s="243"/>
      <c r="O922" s="243"/>
      <c r="P922" s="243"/>
      <c r="Q922" s="243"/>
      <c r="R922" s="243"/>
      <c r="S922" s="243"/>
      <c r="T922" s="24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45" t="s">
        <v>157</v>
      </c>
      <c r="AU922" s="245" t="s">
        <v>81</v>
      </c>
      <c r="AV922" s="14" t="s">
        <v>154</v>
      </c>
      <c r="AW922" s="14" t="s">
        <v>33</v>
      </c>
      <c r="AX922" s="14" t="s">
        <v>79</v>
      </c>
      <c r="AY922" s="245" t="s">
        <v>147</v>
      </c>
    </row>
    <row r="923" spans="1:65" s="2" customFormat="1" ht="16.5" customHeight="1">
      <c r="A923" s="39"/>
      <c r="B923" s="40"/>
      <c r="C923" s="246" t="s">
        <v>778</v>
      </c>
      <c r="D923" s="246" t="s">
        <v>350</v>
      </c>
      <c r="E923" s="247" t="s">
        <v>1345</v>
      </c>
      <c r="F923" s="248" t="s">
        <v>1346</v>
      </c>
      <c r="G923" s="249" t="s">
        <v>152</v>
      </c>
      <c r="H923" s="250">
        <v>110.947</v>
      </c>
      <c r="I923" s="251"/>
      <c r="J923" s="252">
        <f>ROUND(I923*H923,2)</f>
        <v>0</v>
      </c>
      <c r="K923" s="248" t="s">
        <v>153</v>
      </c>
      <c r="L923" s="253"/>
      <c r="M923" s="254" t="s">
        <v>19</v>
      </c>
      <c r="N923" s="255" t="s">
        <v>42</v>
      </c>
      <c r="O923" s="85"/>
      <c r="P923" s="214">
        <f>O923*H923</f>
        <v>0</v>
      </c>
      <c r="Q923" s="214">
        <v>0.00011</v>
      </c>
      <c r="R923" s="214">
        <f>Q923*H923</f>
        <v>0.01220417</v>
      </c>
      <c r="S923" s="214">
        <v>0</v>
      </c>
      <c r="T923" s="215">
        <f>S923*H923</f>
        <v>0</v>
      </c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R923" s="216" t="s">
        <v>247</v>
      </c>
      <c r="AT923" s="216" t="s">
        <v>350</v>
      </c>
      <c r="AU923" s="216" t="s">
        <v>81</v>
      </c>
      <c r="AY923" s="18" t="s">
        <v>147</v>
      </c>
      <c r="BE923" s="217">
        <f>IF(N923="základní",J923,0)</f>
        <v>0</v>
      </c>
      <c r="BF923" s="217">
        <f>IF(N923="snížená",J923,0)</f>
        <v>0</v>
      </c>
      <c r="BG923" s="217">
        <f>IF(N923="zákl. přenesená",J923,0)</f>
        <v>0</v>
      </c>
      <c r="BH923" s="217">
        <f>IF(N923="sníž. přenesená",J923,0)</f>
        <v>0</v>
      </c>
      <c r="BI923" s="217">
        <f>IF(N923="nulová",J923,0)</f>
        <v>0</v>
      </c>
      <c r="BJ923" s="18" t="s">
        <v>79</v>
      </c>
      <c r="BK923" s="217">
        <f>ROUND(I923*H923,2)</f>
        <v>0</v>
      </c>
      <c r="BL923" s="18" t="s">
        <v>195</v>
      </c>
      <c r="BM923" s="216" t="s">
        <v>1347</v>
      </c>
    </row>
    <row r="924" spans="1:51" s="13" customFormat="1" ht="12">
      <c r="A924" s="13"/>
      <c r="B924" s="223"/>
      <c r="C924" s="224"/>
      <c r="D924" s="225" t="s">
        <v>157</v>
      </c>
      <c r="E924" s="226" t="s">
        <v>19</v>
      </c>
      <c r="F924" s="227" t="s">
        <v>1348</v>
      </c>
      <c r="G924" s="224"/>
      <c r="H924" s="228">
        <v>110.947</v>
      </c>
      <c r="I924" s="229"/>
      <c r="J924" s="224"/>
      <c r="K924" s="224"/>
      <c r="L924" s="230"/>
      <c r="M924" s="231"/>
      <c r="N924" s="232"/>
      <c r="O924" s="232"/>
      <c r="P924" s="232"/>
      <c r="Q924" s="232"/>
      <c r="R924" s="232"/>
      <c r="S924" s="232"/>
      <c r="T924" s="23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34" t="s">
        <v>157</v>
      </c>
      <c r="AU924" s="234" t="s">
        <v>81</v>
      </c>
      <c r="AV924" s="13" t="s">
        <v>81</v>
      </c>
      <c r="AW924" s="13" t="s">
        <v>33</v>
      </c>
      <c r="AX924" s="13" t="s">
        <v>71</v>
      </c>
      <c r="AY924" s="234" t="s">
        <v>147</v>
      </c>
    </row>
    <row r="925" spans="1:51" s="14" customFormat="1" ht="12">
      <c r="A925" s="14"/>
      <c r="B925" s="235"/>
      <c r="C925" s="236"/>
      <c r="D925" s="225" t="s">
        <v>157</v>
      </c>
      <c r="E925" s="237" t="s">
        <v>19</v>
      </c>
      <c r="F925" s="238" t="s">
        <v>159</v>
      </c>
      <c r="G925" s="236"/>
      <c r="H925" s="239">
        <v>110.947</v>
      </c>
      <c r="I925" s="240"/>
      <c r="J925" s="236"/>
      <c r="K925" s="236"/>
      <c r="L925" s="241"/>
      <c r="M925" s="242"/>
      <c r="N925" s="243"/>
      <c r="O925" s="243"/>
      <c r="P925" s="243"/>
      <c r="Q925" s="243"/>
      <c r="R925" s="243"/>
      <c r="S925" s="243"/>
      <c r="T925" s="24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45" t="s">
        <v>157</v>
      </c>
      <c r="AU925" s="245" t="s">
        <v>81</v>
      </c>
      <c r="AV925" s="14" t="s">
        <v>154</v>
      </c>
      <c r="AW925" s="14" t="s">
        <v>33</v>
      </c>
      <c r="AX925" s="14" t="s">
        <v>79</v>
      </c>
      <c r="AY925" s="245" t="s">
        <v>147</v>
      </c>
    </row>
    <row r="926" spans="1:65" s="2" customFormat="1" ht="24.15" customHeight="1">
      <c r="A926" s="39"/>
      <c r="B926" s="40"/>
      <c r="C926" s="205" t="s">
        <v>1349</v>
      </c>
      <c r="D926" s="205" t="s">
        <v>149</v>
      </c>
      <c r="E926" s="206" t="s">
        <v>1350</v>
      </c>
      <c r="F926" s="207" t="s">
        <v>1351</v>
      </c>
      <c r="G926" s="208" t="s">
        <v>152</v>
      </c>
      <c r="H926" s="209">
        <v>98.751</v>
      </c>
      <c r="I926" s="210"/>
      <c r="J926" s="211">
        <f>ROUND(I926*H926,2)</f>
        <v>0</v>
      </c>
      <c r="K926" s="207" t="s">
        <v>153</v>
      </c>
      <c r="L926" s="45"/>
      <c r="M926" s="212" t="s">
        <v>19</v>
      </c>
      <c r="N926" s="213" t="s">
        <v>42</v>
      </c>
      <c r="O926" s="85"/>
      <c r="P926" s="214">
        <f>O926*H926</f>
        <v>0</v>
      </c>
      <c r="Q926" s="214">
        <v>0</v>
      </c>
      <c r="R926" s="214">
        <f>Q926*H926</f>
        <v>0</v>
      </c>
      <c r="S926" s="214">
        <v>0</v>
      </c>
      <c r="T926" s="215">
        <f>S926*H926</f>
        <v>0</v>
      </c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R926" s="216" t="s">
        <v>195</v>
      </c>
      <c r="AT926" s="216" t="s">
        <v>149</v>
      </c>
      <c r="AU926" s="216" t="s">
        <v>81</v>
      </c>
      <c r="AY926" s="18" t="s">
        <v>147</v>
      </c>
      <c r="BE926" s="217">
        <f>IF(N926="základní",J926,0)</f>
        <v>0</v>
      </c>
      <c r="BF926" s="217">
        <f>IF(N926="snížená",J926,0)</f>
        <v>0</v>
      </c>
      <c r="BG926" s="217">
        <f>IF(N926="zákl. přenesená",J926,0)</f>
        <v>0</v>
      </c>
      <c r="BH926" s="217">
        <f>IF(N926="sníž. přenesená",J926,0)</f>
        <v>0</v>
      </c>
      <c r="BI926" s="217">
        <f>IF(N926="nulová",J926,0)</f>
        <v>0</v>
      </c>
      <c r="BJ926" s="18" t="s">
        <v>79</v>
      </c>
      <c r="BK926" s="217">
        <f>ROUND(I926*H926,2)</f>
        <v>0</v>
      </c>
      <c r="BL926" s="18" t="s">
        <v>195</v>
      </c>
      <c r="BM926" s="216" t="s">
        <v>1352</v>
      </c>
    </row>
    <row r="927" spans="1:47" s="2" customFormat="1" ht="12">
      <c r="A927" s="39"/>
      <c r="B927" s="40"/>
      <c r="C927" s="41"/>
      <c r="D927" s="218" t="s">
        <v>155</v>
      </c>
      <c r="E927" s="41"/>
      <c r="F927" s="219" t="s">
        <v>1353</v>
      </c>
      <c r="G927" s="41"/>
      <c r="H927" s="41"/>
      <c r="I927" s="220"/>
      <c r="J927" s="41"/>
      <c r="K927" s="41"/>
      <c r="L927" s="45"/>
      <c r="M927" s="221"/>
      <c r="N927" s="222"/>
      <c r="O927" s="85"/>
      <c r="P927" s="85"/>
      <c r="Q927" s="85"/>
      <c r="R927" s="85"/>
      <c r="S927" s="85"/>
      <c r="T927" s="86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T927" s="18" t="s">
        <v>155</v>
      </c>
      <c r="AU927" s="18" t="s">
        <v>81</v>
      </c>
    </row>
    <row r="928" spans="1:51" s="13" customFormat="1" ht="12">
      <c r="A928" s="13"/>
      <c r="B928" s="223"/>
      <c r="C928" s="224"/>
      <c r="D928" s="225" t="s">
        <v>157</v>
      </c>
      <c r="E928" s="226" t="s">
        <v>19</v>
      </c>
      <c r="F928" s="227" t="s">
        <v>1321</v>
      </c>
      <c r="G928" s="224"/>
      <c r="H928" s="228">
        <v>98.751</v>
      </c>
      <c r="I928" s="229"/>
      <c r="J928" s="224"/>
      <c r="K928" s="224"/>
      <c r="L928" s="230"/>
      <c r="M928" s="231"/>
      <c r="N928" s="232"/>
      <c r="O928" s="232"/>
      <c r="P928" s="232"/>
      <c r="Q928" s="232"/>
      <c r="R928" s="232"/>
      <c r="S928" s="232"/>
      <c r="T928" s="23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T928" s="234" t="s">
        <v>157</v>
      </c>
      <c r="AU928" s="234" t="s">
        <v>81</v>
      </c>
      <c r="AV928" s="13" t="s">
        <v>81</v>
      </c>
      <c r="AW928" s="13" t="s">
        <v>33</v>
      </c>
      <c r="AX928" s="13" t="s">
        <v>71</v>
      </c>
      <c r="AY928" s="234" t="s">
        <v>147</v>
      </c>
    </row>
    <row r="929" spans="1:51" s="14" customFormat="1" ht="12">
      <c r="A929" s="14"/>
      <c r="B929" s="235"/>
      <c r="C929" s="236"/>
      <c r="D929" s="225" t="s">
        <v>157</v>
      </c>
      <c r="E929" s="237" t="s">
        <v>19</v>
      </c>
      <c r="F929" s="238" t="s">
        <v>159</v>
      </c>
      <c r="G929" s="236"/>
      <c r="H929" s="239">
        <v>98.751</v>
      </c>
      <c r="I929" s="240"/>
      <c r="J929" s="236"/>
      <c r="K929" s="236"/>
      <c r="L929" s="241"/>
      <c r="M929" s="242"/>
      <c r="N929" s="243"/>
      <c r="O929" s="243"/>
      <c r="P929" s="243"/>
      <c r="Q929" s="243"/>
      <c r="R929" s="243"/>
      <c r="S929" s="243"/>
      <c r="T929" s="24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T929" s="245" t="s">
        <v>157</v>
      </c>
      <c r="AU929" s="245" t="s">
        <v>81</v>
      </c>
      <c r="AV929" s="14" t="s">
        <v>154</v>
      </c>
      <c r="AW929" s="14" t="s">
        <v>33</v>
      </c>
      <c r="AX929" s="14" t="s">
        <v>79</v>
      </c>
      <c r="AY929" s="245" t="s">
        <v>147</v>
      </c>
    </row>
    <row r="930" spans="1:65" s="2" customFormat="1" ht="16.5" customHeight="1">
      <c r="A930" s="39"/>
      <c r="B930" s="40"/>
      <c r="C930" s="246" t="s">
        <v>782</v>
      </c>
      <c r="D930" s="246" t="s">
        <v>350</v>
      </c>
      <c r="E930" s="247" t="s">
        <v>1172</v>
      </c>
      <c r="F930" s="248" t="s">
        <v>1173</v>
      </c>
      <c r="G930" s="249" t="s">
        <v>152</v>
      </c>
      <c r="H930" s="250">
        <v>100.726</v>
      </c>
      <c r="I930" s="251"/>
      <c r="J930" s="252">
        <f>ROUND(I930*H930,2)</f>
        <v>0</v>
      </c>
      <c r="K930" s="248" t="s">
        <v>153</v>
      </c>
      <c r="L930" s="253"/>
      <c r="M930" s="254" t="s">
        <v>19</v>
      </c>
      <c r="N930" s="255" t="s">
        <v>42</v>
      </c>
      <c r="O930" s="85"/>
      <c r="P930" s="214">
        <f>O930*H930</f>
        <v>0</v>
      </c>
      <c r="Q930" s="214">
        <v>0.005</v>
      </c>
      <c r="R930" s="214">
        <f>Q930*H930</f>
        <v>0.50363</v>
      </c>
      <c r="S930" s="214">
        <v>0</v>
      </c>
      <c r="T930" s="215">
        <f>S930*H930</f>
        <v>0</v>
      </c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R930" s="216" t="s">
        <v>247</v>
      </c>
      <c r="AT930" s="216" t="s">
        <v>350</v>
      </c>
      <c r="AU930" s="216" t="s">
        <v>81</v>
      </c>
      <c r="AY930" s="18" t="s">
        <v>147</v>
      </c>
      <c r="BE930" s="217">
        <f>IF(N930="základní",J930,0)</f>
        <v>0</v>
      </c>
      <c r="BF930" s="217">
        <f>IF(N930="snížená",J930,0)</f>
        <v>0</v>
      </c>
      <c r="BG930" s="217">
        <f>IF(N930="zákl. přenesená",J930,0)</f>
        <v>0</v>
      </c>
      <c r="BH930" s="217">
        <f>IF(N930="sníž. přenesená",J930,0)</f>
        <v>0</v>
      </c>
      <c r="BI930" s="217">
        <f>IF(N930="nulová",J930,0)</f>
        <v>0</v>
      </c>
      <c r="BJ930" s="18" t="s">
        <v>79</v>
      </c>
      <c r="BK930" s="217">
        <f>ROUND(I930*H930,2)</f>
        <v>0</v>
      </c>
      <c r="BL930" s="18" t="s">
        <v>195</v>
      </c>
      <c r="BM930" s="216" t="s">
        <v>1354</v>
      </c>
    </row>
    <row r="931" spans="1:51" s="13" customFormat="1" ht="12">
      <c r="A931" s="13"/>
      <c r="B931" s="223"/>
      <c r="C931" s="224"/>
      <c r="D931" s="225" t="s">
        <v>157</v>
      </c>
      <c r="E931" s="226" t="s">
        <v>19</v>
      </c>
      <c r="F931" s="227" t="s">
        <v>1355</v>
      </c>
      <c r="G931" s="224"/>
      <c r="H931" s="228">
        <v>100.726</v>
      </c>
      <c r="I931" s="229"/>
      <c r="J931" s="224"/>
      <c r="K931" s="224"/>
      <c r="L931" s="230"/>
      <c r="M931" s="231"/>
      <c r="N931" s="232"/>
      <c r="O931" s="232"/>
      <c r="P931" s="232"/>
      <c r="Q931" s="232"/>
      <c r="R931" s="232"/>
      <c r="S931" s="232"/>
      <c r="T931" s="23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34" t="s">
        <v>157</v>
      </c>
      <c r="AU931" s="234" t="s">
        <v>81</v>
      </c>
      <c r="AV931" s="13" t="s">
        <v>81</v>
      </c>
      <c r="AW931" s="13" t="s">
        <v>33</v>
      </c>
      <c r="AX931" s="13" t="s">
        <v>71</v>
      </c>
      <c r="AY931" s="234" t="s">
        <v>147</v>
      </c>
    </row>
    <row r="932" spans="1:51" s="14" customFormat="1" ht="12">
      <c r="A932" s="14"/>
      <c r="B932" s="235"/>
      <c r="C932" s="236"/>
      <c r="D932" s="225" t="s">
        <v>157</v>
      </c>
      <c r="E932" s="237" t="s">
        <v>19</v>
      </c>
      <c r="F932" s="238" t="s">
        <v>159</v>
      </c>
      <c r="G932" s="236"/>
      <c r="H932" s="239">
        <v>100.726</v>
      </c>
      <c r="I932" s="240"/>
      <c r="J932" s="236"/>
      <c r="K932" s="236"/>
      <c r="L932" s="241"/>
      <c r="M932" s="242"/>
      <c r="N932" s="243"/>
      <c r="O932" s="243"/>
      <c r="P932" s="243"/>
      <c r="Q932" s="243"/>
      <c r="R932" s="243"/>
      <c r="S932" s="243"/>
      <c r="T932" s="24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45" t="s">
        <v>157</v>
      </c>
      <c r="AU932" s="245" t="s">
        <v>81</v>
      </c>
      <c r="AV932" s="14" t="s">
        <v>154</v>
      </c>
      <c r="AW932" s="14" t="s">
        <v>33</v>
      </c>
      <c r="AX932" s="14" t="s">
        <v>79</v>
      </c>
      <c r="AY932" s="245" t="s">
        <v>147</v>
      </c>
    </row>
    <row r="933" spans="1:65" s="2" customFormat="1" ht="16.5" customHeight="1">
      <c r="A933" s="39"/>
      <c r="B933" s="40"/>
      <c r="C933" s="205" t="s">
        <v>1356</v>
      </c>
      <c r="D933" s="205" t="s">
        <v>149</v>
      </c>
      <c r="E933" s="206" t="s">
        <v>1357</v>
      </c>
      <c r="F933" s="207" t="s">
        <v>1358</v>
      </c>
      <c r="G933" s="208" t="s">
        <v>152</v>
      </c>
      <c r="H933" s="209">
        <v>98.751</v>
      </c>
      <c r="I933" s="210"/>
      <c r="J933" s="211">
        <f>ROUND(I933*H933,2)</f>
        <v>0</v>
      </c>
      <c r="K933" s="207" t="s">
        <v>153</v>
      </c>
      <c r="L933" s="45"/>
      <c r="M933" s="212" t="s">
        <v>19</v>
      </c>
      <c r="N933" s="213" t="s">
        <v>42</v>
      </c>
      <c r="O933" s="85"/>
      <c r="P933" s="214">
        <f>O933*H933</f>
        <v>0</v>
      </c>
      <c r="Q933" s="214">
        <v>0.0004205</v>
      </c>
      <c r="R933" s="214">
        <f>Q933*H933</f>
        <v>0.0415247955</v>
      </c>
      <c r="S933" s="214">
        <v>0</v>
      </c>
      <c r="T933" s="215">
        <f>S933*H933</f>
        <v>0</v>
      </c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R933" s="216" t="s">
        <v>195</v>
      </c>
      <c r="AT933" s="216" t="s">
        <v>149</v>
      </c>
      <c r="AU933" s="216" t="s">
        <v>81</v>
      </c>
      <c r="AY933" s="18" t="s">
        <v>147</v>
      </c>
      <c r="BE933" s="217">
        <f>IF(N933="základní",J933,0)</f>
        <v>0</v>
      </c>
      <c r="BF933" s="217">
        <f>IF(N933="snížená",J933,0)</f>
        <v>0</v>
      </c>
      <c r="BG933" s="217">
        <f>IF(N933="zákl. přenesená",J933,0)</f>
        <v>0</v>
      </c>
      <c r="BH933" s="217">
        <f>IF(N933="sníž. přenesená",J933,0)</f>
        <v>0</v>
      </c>
      <c r="BI933" s="217">
        <f>IF(N933="nulová",J933,0)</f>
        <v>0</v>
      </c>
      <c r="BJ933" s="18" t="s">
        <v>79</v>
      </c>
      <c r="BK933" s="217">
        <f>ROUND(I933*H933,2)</f>
        <v>0</v>
      </c>
      <c r="BL933" s="18" t="s">
        <v>195</v>
      </c>
      <c r="BM933" s="216" t="s">
        <v>1359</v>
      </c>
    </row>
    <row r="934" spans="1:47" s="2" customFormat="1" ht="12">
      <c r="A934" s="39"/>
      <c r="B934" s="40"/>
      <c r="C934" s="41"/>
      <c r="D934" s="218" t="s">
        <v>155</v>
      </c>
      <c r="E934" s="41"/>
      <c r="F934" s="219" t="s">
        <v>1360</v>
      </c>
      <c r="G934" s="41"/>
      <c r="H934" s="41"/>
      <c r="I934" s="220"/>
      <c r="J934" s="41"/>
      <c r="K934" s="41"/>
      <c r="L934" s="45"/>
      <c r="M934" s="221"/>
      <c r="N934" s="222"/>
      <c r="O934" s="85"/>
      <c r="P934" s="85"/>
      <c r="Q934" s="85"/>
      <c r="R934" s="85"/>
      <c r="S934" s="85"/>
      <c r="T934" s="86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T934" s="18" t="s">
        <v>155</v>
      </c>
      <c r="AU934" s="18" t="s">
        <v>81</v>
      </c>
    </row>
    <row r="935" spans="1:51" s="13" customFormat="1" ht="12">
      <c r="A935" s="13"/>
      <c r="B935" s="223"/>
      <c r="C935" s="224"/>
      <c r="D935" s="225" t="s">
        <v>157</v>
      </c>
      <c r="E935" s="226" t="s">
        <v>19</v>
      </c>
      <c r="F935" s="227" t="s">
        <v>1321</v>
      </c>
      <c r="G935" s="224"/>
      <c r="H935" s="228">
        <v>98.751</v>
      </c>
      <c r="I935" s="229"/>
      <c r="J935" s="224"/>
      <c r="K935" s="224"/>
      <c r="L935" s="230"/>
      <c r="M935" s="231"/>
      <c r="N935" s="232"/>
      <c r="O935" s="232"/>
      <c r="P935" s="232"/>
      <c r="Q935" s="232"/>
      <c r="R935" s="232"/>
      <c r="S935" s="232"/>
      <c r="T935" s="23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34" t="s">
        <v>157</v>
      </c>
      <c r="AU935" s="234" t="s">
        <v>81</v>
      </c>
      <c r="AV935" s="13" t="s">
        <v>81</v>
      </c>
      <c r="AW935" s="13" t="s">
        <v>33</v>
      </c>
      <c r="AX935" s="13" t="s">
        <v>71</v>
      </c>
      <c r="AY935" s="234" t="s">
        <v>147</v>
      </c>
    </row>
    <row r="936" spans="1:51" s="14" customFormat="1" ht="12">
      <c r="A936" s="14"/>
      <c r="B936" s="235"/>
      <c r="C936" s="236"/>
      <c r="D936" s="225" t="s">
        <v>157</v>
      </c>
      <c r="E936" s="237" t="s">
        <v>19</v>
      </c>
      <c r="F936" s="238" t="s">
        <v>159</v>
      </c>
      <c r="G936" s="236"/>
      <c r="H936" s="239">
        <v>98.751</v>
      </c>
      <c r="I936" s="240"/>
      <c r="J936" s="236"/>
      <c r="K936" s="236"/>
      <c r="L936" s="241"/>
      <c r="M936" s="242"/>
      <c r="N936" s="243"/>
      <c r="O936" s="243"/>
      <c r="P936" s="243"/>
      <c r="Q936" s="243"/>
      <c r="R936" s="243"/>
      <c r="S936" s="243"/>
      <c r="T936" s="24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45" t="s">
        <v>157</v>
      </c>
      <c r="AU936" s="245" t="s">
        <v>81</v>
      </c>
      <c r="AV936" s="14" t="s">
        <v>154</v>
      </c>
      <c r="AW936" s="14" t="s">
        <v>33</v>
      </c>
      <c r="AX936" s="14" t="s">
        <v>79</v>
      </c>
      <c r="AY936" s="245" t="s">
        <v>147</v>
      </c>
    </row>
    <row r="937" spans="1:65" s="2" customFormat="1" ht="16.5" customHeight="1">
      <c r="A937" s="39"/>
      <c r="B937" s="40"/>
      <c r="C937" s="246" t="s">
        <v>787</v>
      </c>
      <c r="D937" s="246" t="s">
        <v>350</v>
      </c>
      <c r="E937" s="247" t="s">
        <v>1361</v>
      </c>
      <c r="F937" s="248" t="s">
        <v>1362</v>
      </c>
      <c r="G937" s="249" t="s">
        <v>152</v>
      </c>
      <c r="H937" s="250">
        <v>19.604</v>
      </c>
      <c r="I937" s="251"/>
      <c r="J937" s="252">
        <f>ROUND(I937*H937,2)</f>
        <v>0</v>
      </c>
      <c r="K937" s="248" t="s">
        <v>153</v>
      </c>
      <c r="L937" s="253"/>
      <c r="M937" s="254" t="s">
        <v>19</v>
      </c>
      <c r="N937" s="255" t="s">
        <v>42</v>
      </c>
      <c r="O937" s="85"/>
      <c r="P937" s="214">
        <f>O937*H937</f>
        <v>0</v>
      </c>
      <c r="Q937" s="214">
        <v>0.012</v>
      </c>
      <c r="R937" s="214">
        <f>Q937*H937</f>
        <v>0.23524799999999998</v>
      </c>
      <c r="S937" s="214">
        <v>0</v>
      </c>
      <c r="T937" s="215">
        <f>S937*H937</f>
        <v>0</v>
      </c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R937" s="216" t="s">
        <v>247</v>
      </c>
      <c r="AT937" s="216" t="s">
        <v>350</v>
      </c>
      <c r="AU937" s="216" t="s">
        <v>81</v>
      </c>
      <c r="AY937" s="18" t="s">
        <v>147</v>
      </c>
      <c r="BE937" s="217">
        <f>IF(N937="základní",J937,0)</f>
        <v>0</v>
      </c>
      <c r="BF937" s="217">
        <f>IF(N937="snížená",J937,0)</f>
        <v>0</v>
      </c>
      <c r="BG937" s="217">
        <f>IF(N937="zákl. přenesená",J937,0)</f>
        <v>0</v>
      </c>
      <c r="BH937" s="217">
        <f>IF(N937="sníž. přenesená",J937,0)</f>
        <v>0</v>
      </c>
      <c r="BI937" s="217">
        <f>IF(N937="nulová",J937,0)</f>
        <v>0</v>
      </c>
      <c r="BJ937" s="18" t="s">
        <v>79</v>
      </c>
      <c r="BK937" s="217">
        <f>ROUND(I937*H937,2)</f>
        <v>0</v>
      </c>
      <c r="BL937" s="18" t="s">
        <v>195</v>
      </c>
      <c r="BM937" s="216" t="s">
        <v>1363</v>
      </c>
    </row>
    <row r="938" spans="1:65" s="2" customFormat="1" ht="16.5" customHeight="1">
      <c r="A938" s="39"/>
      <c r="B938" s="40"/>
      <c r="C938" s="246" t="s">
        <v>1364</v>
      </c>
      <c r="D938" s="246" t="s">
        <v>350</v>
      </c>
      <c r="E938" s="247" t="s">
        <v>1365</v>
      </c>
      <c r="F938" s="248" t="s">
        <v>1366</v>
      </c>
      <c r="G938" s="249" t="s">
        <v>152</v>
      </c>
      <c r="H938" s="250">
        <v>84.085</v>
      </c>
      <c r="I938" s="251"/>
      <c r="J938" s="252">
        <f>ROUND(I938*H938,2)</f>
        <v>0</v>
      </c>
      <c r="K938" s="248" t="s">
        <v>153</v>
      </c>
      <c r="L938" s="253"/>
      <c r="M938" s="254" t="s">
        <v>19</v>
      </c>
      <c r="N938" s="255" t="s">
        <v>42</v>
      </c>
      <c r="O938" s="85"/>
      <c r="P938" s="214">
        <f>O938*H938</f>
        <v>0</v>
      </c>
      <c r="Q938" s="214">
        <v>0.0105</v>
      </c>
      <c r="R938" s="214">
        <f>Q938*H938</f>
        <v>0.8828925</v>
      </c>
      <c r="S938" s="214">
        <v>0</v>
      </c>
      <c r="T938" s="215">
        <f>S938*H938</f>
        <v>0</v>
      </c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R938" s="216" t="s">
        <v>247</v>
      </c>
      <c r="AT938" s="216" t="s">
        <v>350</v>
      </c>
      <c r="AU938" s="216" t="s">
        <v>81</v>
      </c>
      <c r="AY938" s="18" t="s">
        <v>147</v>
      </c>
      <c r="BE938" s="217">
        <f>IF(N938="základní",J938,0)</f>
        <v>0</v>
      </c>
      <c r="BF938" s="217">
        <f>IF(N938="snížená",J938,0)</f>
        <v>0</v>
      </c>
      <c r="BG938" s="217">
        <f>IF(N938="zákl. přenesená",J938,0)</f>
        <v>0</v>
      </c>
      <c r="BH938" s="217">
        <f>IF(N938="sníž. přenesená",J938,0)</f>
        <v>0</v>
      </c>
      <c r="BI938" s="217">
        <f>IF(N938="nulová",J938,0)</f>
        <v>0</v>
      </c>
      <c r="BJ938" s="18" t="s">
        <v>79</v>
      </c>
      <c r="BK938" s="217">
        <f>ROUND(I938*H938,2)</f>
        <v>0</v>
      </c>
      <c r="BL938" s="18" t="s">
        <v>195</v>
      </c>
      <c r="BM938" s="216" t="s">
        <v>1367</v>
      </c>
    </row>
    <row r="939" spans="1:65" s="2" customFormat="1" ht="24.15" customHeight="1">
      <c r="A939" s="39"/>
      <c r="B939" s="40"/>
      <c r="C939" s="205" t="s">
        <v>791</v>
      </c>
      <c r="D939" s="205" t="s">
        <v>149</v>
      </c>
      <c r="E939" s="206" t="s">
        <v>1368</v>
      </c>
      <c r="F939" s="207" t="s">
        <v>1369</v>
      </c>
      <c r="G939" s="208" t="s">
        <v>152</v>
      </c>
      <c r="H939" s="209">
        <v>98.751</v>
      </c>
      <c r="I939" s="210"/>
      <c r="J939" s="211">
        <f>ROUND(I939*H939,2)</f>
        <v>0</v>
      </c>
      <c r="K939" s="207" t="s">
        <v>153</v>
      </c>
      <c r="L939" s="45"/>
      <c r="M939" s="212" t="s">
        <v>19</v>
      </c>
      <c r="N939" s="213" t="s">
        <v>42</v>
      </c>
      <c r="O939" s="85"/>
      <c r="P939" s="214">
        <f>O939*H939</f>
        <v>0</v>
      </c>
      <c r="Q939" s="214">
        <v>0.0007</v>
      </c>
      <c r="R939" s="214">
        <f>Q939*H939</f>
        <v>0.0691257</v>
      </c>
      <c r="S939" s="214">
        <v>0</v>
      </c>
      <c r="T939" s="215">
        <f>S939*H939</f>
        <v>0</v>
      </c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R939" s="216" t="s">
        <v>195</v>
      </c>
      <c r="AT939" s="216" t="s">
        <v>149</v>
      </c>
      <c r="AU939" s="216" t="s">
        <v>81</v>
      </c>
      <c r="AY939" s="18" t="s">
        <v>147</v>
      </c>
      <c r="BE939" s="217">
        <f>IF(N939="základní",J939,0)</f>
        <v>0</v>
      </c>
      <c r="BF939" s="217">
        <f>IF(N939="snížená",J939,0)</f>
        <v>0</v>
      </c>
      <c r="BG939" s="217">
        <f>IF(N939="zákl. přenesená",J939,0)</f>
        <v>0</v>
      </c>
      <c r="BH939" s="217">
        <f>IF(N939="sníž. přenesená",J939,0)</f>
        <v>0</v>
      </c>
      <c r="BI939" s="217">
        <f>IF(N939="nulová",J939,0)</f>
        <v>0</v>
      </c>
      <c r="BJ939" s="18" t="s">
        <v>79</v>
      </c>
      <c r="BK939" s="217">
        <f>ROUND(I939*H939,2)</f>
        <v>0</v>
      </c>
      <c r="BL939" s="18" t="s">
        <v>195</v>
      </c>
      <c r="BM939" s="216" t="s">
        <v>1370</v>
      </c>
    </row>
    <row r="940" spans="1:47" s="2" customFormat="1" ht="12">
      <c r="A940" s="39"/>
      <c r="B940" s="40"/>
      <c r="C940" s="41"/>
      <c r="D940" s="218" t="s">
        <v>155</v>
      </c>
      <c r="E940" s="41"/>
      <c r="F940" s="219" t="s">
        <v>1371</v>
      </c>
      <c r="G940" s="41"/>
      <c r="H940" s="41"/>
      <c r="I940" s="220"/>
      <c r="J940" s="41"/>
      <c r="K940" s="41"/>
      <c r="L940" s="45"/>
      <c r="M940" s="221"/>
      <c r="N940" s="222"/>
      <c r="O940" s="85"/>
      <c r="P940" s="85"/>
      <c r="Q940" s="85"/>
      <c r="R940" s="85"/>
      <c r="S940" s="85"/>
      <c r="T940" s="86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T940" s="18" t="s">
        <v>155</v>
      </c>
      <c r="AU940" s="18" t="s">
        <v>81</v>
      </c>
    </row>
    <row r="941" spans="1:51" s="13" customFormat="1" ht="12">
      <c r="A941" s="13"/>
      <c r="B941" s="223"/>
      <c r="C941" s="224"/>
      <c r="D941" s="225" t="s">
        <v>157</v>
      </c>
      <c r="E941" s="226" t="s">
        <v>19</v>
      </c>
      <c r="F941" s="227" t="s">
        <v>1321</v>
      </c>
      <c r="G941" s="224"/>
      <c r="H941" s="228">
        <v>98.751</v>
      </c>
      <c r="I941" s="229"/>
      <c r="J941" s="224"/>
      <c r="K941" s="224"/>
      <c r="L941" s="230"/>
      <c r="M941" s="231"/>
      <c r="N941" s="232"/>
      <c r="O941" s="232"/>
      <c r="P941" s="232"/>
      <c r="Q941" s="232"/>
      <c r="R941" s="232"/>
      <c r="S941" s="232"/>
      <c r="T941" s="23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34" t="s">
        <v>157</v>
      </c>
      <c r="AU941" s="234" t="s">
        <v>81</v>
      </c>
      <c r="AV941" s="13" t="s">
        <v>81</v>
      </c>
      <c r="AW941" s="13" t="s">
        <v>33</v>
      </c>
      <c r="AX941" s="13" t="s">
        <v>71</v>
      </c>
      <c r="AY941" s="234" t="s">
        <v>147</v>
      </c>
    </row>
    <row r="942" spans="1:51" s="14" customFormat="1" ht="12">
      <c r="A942" s="14"/>
      <c r="B942" s="235"/>
      <c r="C942" s="236"/>
      <c r="D942" s="225" t="s">
        <v>157</v>
      </c>
      <c r="E942" s="237" t="s">
        <v>19</v>
      </c>
      <c r="F942" s="238" t="s">
        <v>159</v>
      </c>
      <c r="G942" s="236"/>
      <c r="H942" s="239">
        <v>98.751</v>
      </c>
      <c r="I942" s="240"/>
      <c r="J942" s="236"/>
      <c r="K942" s="236"/>
      <c r="L942" s="241"/>
      <c r="M942" s="242"/>
      <c r="N942" s="243"/>
      <c r="O942" s="243"/>
      <c r="P942" s="243"/>
      <c r="Q942" s="243"/>
      <c r="R942" s="243"/>
      <c r="S942" s="243"/>
      <c r="T942" s="24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45" t="s">
        <v>157</v>
      </c>
      <c r="AU942" s="245" t="s">
        <v>81</v>
      </c>
      <c r="AV942" s="14" t="s">
        <v>154</v>
      </c>
      <c r="AW942" s="14" t="s">
        <v>33</v>
      </c>
      <c r="AX942" s="14" t="s">
        <v>79</v>
      </c>
      <c r="AY942" s="245" t="s">
        <v>147</v>
      </c>
    </row>
    <row r="943" spans="1:65" s="2" customFormat="1" ht="37.8" customHeight="1">
      <c r="A943" s="39"/>
      <c r="B943" s="40"/>
      <c r="C943" s="205" t="s">
        <v>1372</v>
      </c>
      <c r="D943" s="205" t="s">
        <v>149</v>
      </c>
      <c r="E943" s="206" t="s">
        <v>1373</v>
      </c>
      <c r="F943" s="207" t="s">
        <v>1374</v>
      </c>
      <c r="G943" s="208" t="s">
        <v>190</v>
      </c>
      <c r="H943" s="209">
        <v>1.745</v>
      </c>
      <c r="I943" s="210"/>
      <c r="J943" s="211">
        <f>ROUND(I943*H943,2)</f>
        <v>0</v>
      </c>
      <c r="K943" s="207" t="s">
        <v>153</v>
      </c>
      <c r="L943" s="45"/>
      <c r="M943" s="212" t="s">
        <v>19</v>
      </c>
      <c r="N943" s="213" t="s">
        <v>42</v>
      </c>
      <c r="O943" s="85"/>
      <c r="P943" s="214">
        <f>O943*H943</f>
        <v>0</v>
      </c>
      <c r="Q943" s="214">
        <v>0</v>
      </c>
      <c r="R943" s="214">
        <f>Q943*H943</f>
        <v>0</v>
      </c>
      <c r="S943" s="214">
        <v>0</v>
      </c>
      <c r="T943" s="215">
        <f>S943*H943</f>
        <v>0</v>
      </c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R943" s="216" t="s">
        <v>195</v>
      </c>
      <c r="AT943" s="216" t="s">
        <v>149</v>
      </c>
      <c r="AU943" s="216" t="s">
        <v>81</v>
      </c>
      <c r="AY943" s="18" t="s">
        <v>147</v>
      </c>
      <c r="BE943" s="217">
        <f>IF(N943="základní",J943,0)</f>
        <v>0</v>
      </c>
      <c r="BF943" s="217">
        <f>IF(N943="snížená",J943,0)</f>
        <v>0</v>
      </c>
      <c r="BG943" s="217">
        <f>IF(N943="zákl. přenesená",J943,0)</f>
        <v>0</v>
      </c>
      <c r="BH943" s="217">
        <f>IF(N943="sníž. přenesená",J943,0)</f>
        <v>0</v>
      </c>
      <c r="BI943" s="217">
        <f>IF(N943="nulová",J943,0)</f>
        <v>0</v>
      </c>
      <c r="BJ943" s="18" t="s">
        <v>79</v>
      </c>
      <c r="BK943" s="217">
        <f>ROUND(I943*H943,2)</f>
        <v>0</v>
      </c>
      <c r="BL943" s="18" t="s">
        <v>195</v>
      </c>
      <c r="BM943" s="216" t="s">
        <v>1375</v>
      </c>
    </row>
    <row r="944" spans="1:47" s="2" customFormat="1" ht="12">
      <c r="A944" s="39"/>
      <c r="B944" s="40"/>
      <c r="C944" s="41"/>
      <c r="D944" s="218" t="s">
        <v>155</v>
      </c>
      <c r="E944" s="41"/>
      <c r="F944" s="219" t="s">
        <v>1376</v>
      </c>
      <c r="G944" s="41"/>
      <c r="H944" s="41"/>
      <c r="I944" s="220"/>
      <c r="J944" s="41"/>
      <c r="K944" s="41"/>
      <c r="L944" s="45"/>
      <c r="M944" s="221"/>
      <c r="N944" s="222"/>
      <c r="O944" s="85"/>
      <c r="P944" s="85"/>
      <c r="Q944" s="85"/>
      <c r="R944" s="85"/>
      <c r="S944" s="85"/>
      <c r="T944" s="86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T944" s="18" t="s">
        <v>155</v>
      </c>
      <c r="AU944" s="18" t="s">
        <v>81</v>
      </c>
    </row>
    <row r="945" spans="1:63" s="12" customFormat="1" ht="22.8" customHeight="1">
      <c r="A945" s="12"/>
      <c r="B945" s="189"/>
      <c r="C945" s="190"/>
      <c r="D945" s="191" t="s">
        <v>70</v>
      </c>
      <c r="E945" s="203" t="s">
        <v>1377</v>
      </c>
      <c r="F945" s="203" t="s">
        <v>1378</v>
      </c>
      <c r="G945" s="190"/>
      <c r="H945" s="190"/>
      <c r="I945" s="193"/>
      <c r="J945" s="204">
        <f>BK945</f>
        <v>0</v>
      </c>
      <c r="K945" s="190"/>
      <c r="L945" s="195"/>
      <c r="M945" s="196"/>
      <c r="N945" s="197"/>
      <c r="O945" s="197"/>
      <c r="P945" s="198">
        <f>SUM(P946:P1009)</f>
        <v>0</v>
      </c>
      <c r="Q945" s="197"/>
      <c r="R945" s="198">
        <f>SUM(R946:R1009)</f>
        <v>1.1553145457999998</v>
      </c>
      <c r="S945" s="197"/>
      <c r="T945" s="199">
        <f>SUM(T946:T1009)</f>
        <v>0.7104010000000001</v>
      </c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R945" s="200" t="s">
        <v>81</v>
      </c>
      <c r="AT945" s="201" t="s">
        <v>70</v>
      </c>
      <c r="AU945" s="201" t="s">
        <v>79</v>
      </c>
      <c r="AY945" s="200" t="s">
        <v>147</v>
      </c>
      <c r="BK945" s="202">
        <f>SUM(BK946:BK1009)</f>
        <v>0</v>
      </c>
    </row>
    <row r="946" spans="1:65" s="2" customFormat="1" ht="16.5" customHeight="1">
      <c r="A946" s="39"/>
      <c r="B946" s="40"/>
      <c r="C946" s="205" t="s">
        <v>796</v>
      </c>
      <c r="D946" s="205" t="s">
        <v>149</v>
      </c>
      <c r="E946" s="206" t="s">
        <v>1379</v>
      </c>
      <c r="F946" s="207" t="s">
        <v>1380</v>
      </c>
      <c r="G946" s="208" t="s">
        <v>152</v>
      </c>
      <c r="H946" s="209">
        <v>86.4</v>
      </c>
      <c r="I946" s="210"/>
      <c r="J946" s="211">
        <f>ROUND(I946*H946,2)</f>
        <v>0</v>
      </c>
      <c r="K946" s="207" t="s">
        <v>153</v>
      </c>
      <c r="L946" s="45"/>
      <c r="M946" s="212" t="s">
        <v>19</v>
      </c>
      <c r="N946" s="213" t="s">
        <v>42</v>
      </c>
      <c r="O946" s="85"/>
      <c r="P946" s="214">
        <f>O946*H946</f>
        <v>0</v>
      </c>
      <c r="Q946" s="214">
        <v>0</v>
      </c>
      <c r="R946" s="214">
        <f>Q946*H946</f>
        <v>0</v>
      </c>
      <c r="S946" s="214">
        <v>0.00594</v>
      </c>
      <c r="T946" s="215">
        <f>S946*H946</f>
        <v>0.513216</v>
      </c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R946" s="216" t="s">
        <v>195</v>
      </c>
      <c r="AT946" s="216" t="s">
        <v>149</v>
      </c>
      <c r="AU946" s="216" t="s">
        <v>81</v>
      </c>
      <c r="AY946" s="18" t="s">
        <v>147</v>
      </c>
      <c r="BE946" s="217">
        <f>IF(N946="základní",J946,0)</f>
        <v>0</v>
      </c>
      <c r="BF946" s="217">
        <f>IF(N946="snížená",J946,0)</f>
        <v>0</v>
      </c>
      <c r="BG946" s="217">
        <f>IF(N946="zákl. přenesená",J946,0)</f>
        <v>0</v>
      </c>
      <c r="BH946" s="217">
        <f>IF(N946="sníž. přenesená",J946,0)</f>
        <v>0</v>
      </c>
      <c r="BI946" s="217">
        <f>IF(N946="nulová",J946,0)</f>
        <v>0</v>
      </c>
      <c r="BJ946" s="18" t="s">
        <v>79</v>
      </c>
      <c r="BK946" s="217">
        <f>ROUND(I946*H946,2)</f>
        <v>0</v>
      </c>
      <c r="BL946" s="18" t="s">
        <v>195</v>
      </c>
      <c r="BM946" s="216" t="s">
        <v>1381</v>
      </c>
    </row>
    <row r="947" spans="1:47" s="2" customFormat="1" ht="12">
      <c r="A947" s="39"/>
      <c r="B947" s="40"/>
      <c r="C947" s="41"/>
      <c r="D947" s="218" t="s">
        <v>155</v>
      </c>
      <c r="E947" s="41"/>
      <c r="F947" s="219" t="s">
        <v>1382</v>
      </c>
      <c r="G947" s="41"/>
      <c r="H947" s="41"/>
      <c r="I947" s="220"/>
      <c r="J947" s="41"/>
      <c r="K947" s="41"/>
      <c r="L947" s="45"/>
      <c r="M947" s="221"/>
      <c r="N947" s="222"/>
      <c r="O947" s="85"/>
      <c r="P947" s="85"/>
      <c r="Q947" s="85"/>
      <c r="R947" s="85"/>
      <c r="S947" s="85"/>
      <c r="T947" s="86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T947" s="18" t="s">
        <v>155</v>
      </c>
      <c r="AU947" s="18" t="s">
        <v>81</v>
      </c>
    </row>
    <row r="948" spans="1:51" s="13" customFormat="1" ht="12">
      <c r="A948" s="13"/>
      <c r="B948" s="223"/>
      <c r="C948" s="224"/>
      <c r="D948" s="225" t="s">
        <v>157</v>
      </c>
      <c r="E948" s="226" t="s">
        <v>19</v>
      </c>
      <c r="F948" s="227" t="s">
        <v>1383</v>
      </c>
      <c r="G948" s="224"/>
      <c r="H948" s="228">
        <v>86.4</v>
      </c>
      <c r="I948" s="229"/>
      <c r="J948" s="224"/>
      <c r="K948" s="224"/>
      <c r="L948" s="230"/>
      <c r="M948" s="231"/>
      <c r="N948" s="232"/>
      <c r="O948" s="232"/>
      <c r="P948" s="232"/>
      <c r="Q948" s="232"/>
      <c r="R948" s="232"/>
      <c r="S948" s="232"/>
      <c r="T948" s="23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34" t="s">
        <v>157</v>
      </c>
      <c r="AU948" s="234" t="s">
        <v>81</v>
      </c>
      <c r="AV948" s="13" t="s">
        <v>81</v>
      </c>
      <c r="AW948" s="13" t="s">
        <v>33</v>
      </c>
      <c r="AX948" s="13" t="s">
        <v>71</v>
      </c>
      <c r="AY948" s="234" t="s">
        <v>147</v>
      </c>
    </row>
    <row r="949" spans="1:51" s="14" customFormat="1" ht="12">
      <c r="A949" s="14"/>
      <c r="B949" s="235"/>
      <c r="C949" s="236"/>
      <c r="D949" s="225" t="s">
        <v>157</v>
      </c>
      <c r="E949" s="237" t="s">
        <v>19</v>
      </c>
      <c r="F949" s="238" t="s">
        <v>159</v>
      </c>
      <c r="G949" s="236"/>
      <c r="H949" s="239">
        <v>86.4</v>
      </c>
      <c r="I949" s="240"/>
      <c r="J949" s="236"/>
      <c r="K949" s="236"/>
      <c r="L949" s="241"/>
      <c r="M949" s="242"/>
      <c r="N949" s="243"/>
      <c r="O949" s="243"/>
      <c r="P949" s="243"/>
      <c r="Q949" s="243"/>
      <c r="R949" s="243"/>
      <c r="S949" s="243"/>
      <c r="T949" s="24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45" t="s">
        <v>157</v>
      </c>
      <c r="AU949" s="245" t="s">
        <v>81</v>
      </c>
      <c r="AV949" s="14" t="s">
        <v>154</v>
      </c>
      <c r="AW949" s="14" t="s">
        <v>33</v>
      </c>
      <c r="AX949" s="14" t="s">
        <v>79</v>
      </c>
      <c r="AY949" s="245" t="s">
        <v>147</v>
      </c>
    </row>
    <row r="950" spans="1:65" s="2" customFormat="1" ht="16.5" customHeight="1">
      <c r="A950" s="39"/>
      <c r="B950" s="40"/>
      <c r="C950" s="205" t="s">
        <v>1384</v>
      </c>
      <c r="D950" s="205" t="s">
        <v>149</v>
      </c>
      <c r="E950" s="206" t="s">
        <v>1385</v>
      </c>
      <c r="F950" s="207" t="s">
        <v>1386</v>
      </c>
      <c r="G950" s="208" t="s">
        <v>441</v>
      </c>
      <c r="H950" s="209">
        <v>81.3</v>
      </c>
      <c r="I950" s="210"/>
      <c r="J950" s="211">
        <f>ROUND(I950*H950,2)</f>
        <v>0</v>
      </c>
      <c r="K950" s="207" t="s">
        <v>153</v>
      </c>
      <c r="L950" s="45"/>
      <c r="M950" s="212" t="s">
        <v>19</v>
      </c>
      <c r="N950" s="213" t="s">
        <v>42</v>
      </c>
      <c r="O950" s="85"/>
      <c r="P950" s="214">
        <f>O950*H950</f>
        <v>0</v>
      </c>
      <c r="Q950" s="214">
        <v>0</v>
      </c>
      <c r="R950" s="214">
        <f>Q950*H950</f>
        <v>0</v>
      </c>
      <c r="S950" s="214">
        <v>0.00191</v>
      </c>
      <c r="T950" s="215">
        <f>S950*H950</f>
        <v>0.155283</v>
      </c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R950" s="216" t="s">
        <v>195</v>
      </c>
      <c r="AT950" s="216" t="s">
        <v>149</v>
      </c>
      <c r="AU950" s="216" t="s">
        <v>81</v>
      </c>
      <c r="AY950" s="18" t="s">
        <v>147</v>
      </c>
      <c r="BE950" s="217">
        <f>IF(N950="základní",J950,0)</f>
        <v>0</v>
      </c>
      <c r="BF950" s="217">
        <f>IF(N950="snížená",J950,0)</f>
        <v>0</v>
      </c>
      <c r="BG950" s="217">
        <f>IF(N950="zákl. přenesená",J950,0)</f>
        <v>0</v>
      </c>
      <c r="BH950" s="217">
        <f>IF(N950="sníž. přenesená",J950,0)</f>
        <v>0</v>
      </c>
      <c r="BI950" s="217">
        <f>IF(N950="nulová",J950,0)</f>
        <v>0</v>
      </c>
      <c r="BJ950" s="18" t="s">
        <v>79</v>
      </c>
      <c r="BK950" s="217">
        <f>ROUND(I950*H950,2)</f>
        <v>0</v>
      </c>
      <c r="BL950" s="18" t="s">
        <v>195</v>
      </c>
      <c r="BM950" s="216" t="s">
        <v>1387</v>
      </c>
    </row>
    <row r="951" spans="1:47" s="2" customFormat="1" ht="12">
      <c r="A951" s="39"/>
      <c r="B951" s="40"/>
      <c r="C951" s="41"/>
      <c r="D951" s="218" t="s">
        <v>155</v>
      </c>
      <c r="E951" s="41"/>
      <c r="F951" s="219" t="s">
        <v>1388</v>
      </c>
      <c r="G951" s="41"/>
      <c r="H951" s="41"/>
      <c r="I951" s="220"/>
      <c r="J951" s="41"/>
      <c r="K951" s="41"/>
      <c r="L951" s="45"/>
      <c r="M951" s="221"/>
      <c r="N951" s="222"/>
      <c r="O951" s="85"/>
      <c r="P951" s="85"/>
      <c r="Q951" s="85"/>
      <c r="R951" s="85"/>
      <c r="S951" s="85"/>
      <c r="T951" s="86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T951" s="18" t="s">
        <v>155</v>
      </c>
      <c r="AU951" s="18" t="s">
        <v>81</v>
      </c>
    </row>
    <row r="952" spans="1:51" s="13" customFormat="1" ht="12">
      <c r="A952" s="13"/>
      <c r="B952" s="223"/>
      <c r="C952" s="224"/>
      <c r="D952" s="225" t="s">
        <v>157</v>
      </c>
      <c r="E952" s="226" t="s">
        <v>19</v>
      </c>
      <c r="F952" s="227" t="s">
        <v>1389</v>
      </c>
      <c r="G952" s="224"/>
      <c r="H952" s="228">
        <v>81.3</v>
      </c>
      <c r="I952" s="229"/>
      <c r="J952" s="224"/>
      <c r="K952" s="224"/>
      <c r="L952" s="230"/>
      <c r="M952" s="231"/>
      <c r="N952" s="232"/>
      <c r="O952" s="232"/>
      <c r="P952" s="232"/>
      <c r="Q952" s="232"/>
      <c r="R952" s="232"/>
      <c r="S952" s="232"/>
      <c r="T952" s="23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34" t="s">
        <v>157</v>
      </c>
      <c r="AU952" s="234" t="s">
        <v>81</v>
      </c>
      <c r="AV952" s="13" t="s">
        <v>81</v>
      </c>
      <c r="AW952" s="13" t="s">
        <v>33</v>
      </c>
      <c r="AX952" s="13" t="s">
        <v>71</v>
      </c>
      <c r="AY952" s="234" t="s">
        <v>147</v>
      </c>
    </row>
    <row r="953" spans="1:51" s="14" customFormat="1" ht="12">
      <c r="A953" s="14"/>
      <c r="B953" s="235"/>
      <c r="C953" s="236"/>
      <c r="D953" s="225" t="s">
        <v>157</v>
      </c>
      <c r="E953" s="237" t="s">
        <v>19</v>
      </c>
      <c r="F953" s="238" t="s">
        <v>159</v>
      </c>
      <c r="G953" s="236"/>
      <c r="H953" s="239">
        <v>81.3</v>
      </c>
      <c r="I953" s="240"/>
      <c r="J953" s="236"/>
      <c r="K953" s="236"/>
      <c r="L953" s="241"/>
      <c r="M953" s="242"/>
      <c r="N953" s="243"/>
      <c r="O953" s="243"/>
      <c r="P953" s="243"/>
      <c r="Q953" s="243"/>
      <c r="R953" s="243"/>
      <c r="S953" s="243"/>
      <c r="T953" s="24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45" t="s">
        <v>157</v>
      </c>
      <c r="AU953" s="245" t="s">
        <v>81</v>
      </c>
      <c r="AV953" s="14" t="s">
        <v>154</v>
      </c>
      <c r="AW953" s="14" t="s">
        <v>33</v>
      </c>
      <c r="AX953" s="14" t="s">
        <v>79</v>
      </c>
      <c r="AY953" s="245" t="s">
        <v>147</v>
      </c>
    </row>
    <row r="954" spans="1:65" s="2" customFormat="1" ht="16.5" customHeight="1">
      <c r="A954" s="39"/>
      <c r="B954" s="40"/>
      <c r="C954" s="205" t="s">
        <v>801</v>
      </c>
      <c r="D954" s="205" t="s">
        <v>149</v>
      </c>
      <c r="E954" s="206" t="s">
        <v>1390</v>
      </c>
      <c r="F954" s="207" t="s">
        <v>1391</v>
      </c>
      <c r="G954" s="208" t="s">
        <v>441</v>
      </c>
      <c r="H954" s="209">
        <v>9.6</v>
      </c>
      <c r="I954" s="210"/>
      <c r="J954" s="211">
        <f>ROUND(I954*H954,2)</f>
        <v>0</v>
      </c>
      <c r="K954" s="207" t="s">
        <v>153</v>
      </c>
      <c r="L954" s="45"/>
      <c r="M954" s="212" t="s">
        <v>19</v>
      </c>
      <c r="N954" s="213" t="s">
        <v>42</v>
      </c>
      <c r="O954" s="85"/>
      <c r="P954" s="214">
        <f>O954*H954</f>
        <v>0</v>
      </c>
      <c r="Q954" s="214">
        <v>0</v>
      </c>
      <c r="R954" s="214">
        <f>Q954*H954</f>
        <v>0</v>
      </c>
      <c r="S954" s="214">
        <v>0.0026</v>
      </c>
      <c r="T954" s="215">
        <f>S954*H954</f>
        <v>0.02496</v>
      </c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R954" s="216" t="s">
        <v>195</v>
      </c>
      <c r="AT954" s="216" t="s">
        <v>149</v>
      </c>
      <c r="AU954" s="216" t="s">
        <v>81</v>
      </c>
      <c r="AY954" s="18" t="s">
        <v>147</v>
      </c>
      <c r="BE954" s="217">
        <f>IF(N954="základní",J954,0)</f>
        <v>0</v>
      </c>
      <c r="BF954" s="217">
        <f>IF(N954="snížená",J954,0)</f>
        <v>0</v>
      </c>
      <c r="BG954" s="217">
        <f>IF(N954="zákl. přenesená",J954,0)</f>
        <v>0</v>
      </c>
      <c r="BH954" s="217">
        <f>IF(N954="sníž. přenesená",J954,0)</f>
        <v>0</v>
      </c>
      <c r="BI954" s="217">
        <f>IF(N954="nulová",J954,0)</f>
        <v>0</v>
      </c>
      <c r="BJ954" s="18" t="s">
        <v>79</v>
      </c>
      <c r="BK954" s="217">
        <f>ROUND(I954*H954,2)</f>
        <v>0</v>
      </c>
      <c r="BL954" s="18" t="s">
        <v>195</v>
      </c>
      <c r="BM954" s="216" t="s">
        <v>1392</v>
      </c>
    </row>
    <row r="955" spans="1:47" s="2" customFormat="1" ht="12">
      <c r="A955" s="39"/>
      <c r="B955" s="40"/>
      <c r="C955" s="41"/>
      <c r="D955" s="218" t="s">
        <v>155</v>
      </c>
      <c r="E955" s="41"/>
      <c r="F955" s="219" t="s">
        <v>1393</v>
      </c>
      <c r="G955" s="41"/>
      <c r="H955" s="41"/>
      <c r="I955" s="220"/>
      <c r="J955" s="41"/>
      <c r="K955" s="41"/>
      <c r="L955" s="45"/>
      <c r="M955" s="221"/>
      <c r="N955" s="222"/>
      <c r="O955" s="85"/>
      <c r="P955" s="85"/>
      <c r="Q955" s="85"/>
      <c r="R955" s="85"/>
      <c r="S955" s="85"/>
      <c r="T955" s="86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T955" s="18" t="s">
        <v>155</v>
      </c>
      <c r="AU955" s="18" t="s">
        <v>81</v>
      </c>
    </row>
    <row r="956" spans="1:65" s="2" customFormat="1" ht="16.5" customHeight="1">
      <c r="A956" s="39"/>
      <c r="B956" s="40"/>
      <c r="C956" s="205" t="s">
        <v>1394</v>
      </c>
      <c r="D956" s="205" t="s">
        <v>149</v>
      </c>
      <c r="E956" s="206" t="s">
        <v>1395</v>
      </c>
      <c r="F956" s="207" t="s">
        <v>1396</v>
      </c>
      <c r="G956" s="208" t="s">
        <v>441</v>
      </c>
      <c r="H956" s="209">
        <v>4.3</v>
      </c>
      <c r="I956" s="210"/>
      <c r="J956" s="211">
        <f>ROUND(I956*H956,2)</f>
        <v>0</v>
      </c>
      <c r="K956" s="207" t="s">
        <v>153</v>
      </c>
      <c r="L956" s="45"/>
      <c r="M956" s="212" t="s">
        <v>19</v>
      </c>
      <c r="N956" s="213" t="s">
        <v>42</v>
      </c>
      <c r="O956" s="85"/>
      <c r="P956" s="214">
        <f>O956*H956</f>
        <v>0</v>
      </c>
      <c r="Q956" s="214">
        <v>0</v>
      </c>
      <c r="R956" s="214">
        <f>Q956*H956</f>
        <v>0</v>
      </c>
      <c r="S956" s="214">
        <v>0.00394</v>
      </c>
      <c r="T956" s="215">
        <f>S956*H956</f>
        <v>0.016942</v>
      </c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R956" s="216" t="s">
        <v>195</v>
      </c>
      <c r="AT956" s="216" t="s">
        <v>149</v>
      </c>
      <c r="AU956" s="216" t="s">
        <v>81</v>
      </c>
      <c r="AY956" s="18" t="s">
        <v>147</v>
      </c>
      <c r="BE956" s="217">
        <f>IF(N956="základní",J956,0)</f>
        <v>0</v>
      </c>
      <c r="BF956" s="217">
        <f>IF(N956="snížená",J956,0)</f>
        <v>0</v>
      </c>
      <c r="BG956" s="217">
        <f>IF(N956="zákl. přenesená",J956,0)</f>
        <v>0</v>
      </c>
      <c r="BH956" s="217">
        <f>IF(N956="sníž. přenesená",J956,0)</f>
        <v>0</v>
      </c>
      <c r="BI956" s="217">
        <f>IF(N956="nulová",J956,0)</f>
        <v>0</v>
      </c>
      <c r="BJ956" s="18" t="s">
        <v>79</v>
      </c>
      <c r="BK956" s="217">
        <f>ROUND(I956*H956,2)</f>
        <v>0</v>
      </c>
      <c r="BL956" s="18" t="s">
        <v>195</v>
      </c>
      <c r="BM956" s="216" t="s">
        <v>1397</v>
      </c>
    </row>
    <row r="957" spans="1:47" s="2" customFormat="1" ht="12">
      <c r="A957" s="39"/>
      <c r="B957" s="40"/>
      <c r="C957" s="41"/>
      <c r="D957" s="218" t="s">
        <v>155</v>
      </c>
      <c r="E957" s="41"/>
      <c r="F957" s="219" t="s">
        <v>1398</v>
      </c>
      <c r="G957" s="41"/>
      <c r="H957" s="41"/>
      <c r="I957" s="220"/>
      <c r="J957" s="41"/>
      <c r="K957" s="41"/>
      <c r="L957" s="45"/>
      <c r="M957" s="221"/>
      <c r="N957" s="222"/>
      <c r="O957" s="85"/>
      <c r="P957" s="85"/>
      <c r="Q957" s="85"/>
      <c r="R957" s="85"/>
      <c r="S957" s="85"/>
      <c r="T957" s="86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T957" s="18" t="s">
        <v>155</v>
      </c>
      <c r="AU957" s="18" t="s">
        <v>81</v>
      </c>
    </row>
    <row r="958" spans="1:65" s="2" customFormat="1" ht="24.15" customHeight="1">
      <c r="A958" s="39"/>
      <c r="B958" s="40"/>
      <c r="C958" s="205" t="s">
        <v>807</v>
      </c>
      <c r="D958" s="205" t="s">
        <v>149</v>
      </c>
      <c r="E958" s="206" t="s">
        <v>1399</v>
      </c>
      <c r="F958" s="207" t="s">
        <v>1400</v>
      </c>
      <c r="G958" s="208" t="s">
        <v>441</v>
      </c>
      <c r="H958" s="209">
        <v>8.3</v>
      </c>
      <c r="I958" s="210"/>
      <c r="J958" s="211">
        <f>ROUND(I958*H958,2)</f>
        <v>0</v>
      </c>
      <c r="K958" s="207" t="s">
        <v>153</v>
      </c>
      <c r="L958" s="45"/>
      <c r="M958" s="212" t="s">
        <v>19</v>
      </c>
      <c r="N958" s="213" t="s">
        <v>42</v>
      </c>
      <c r="O958" s="85"/>
      <c r="P958" s="214">
        <f>O958*H958</f>
        <v>0</v>
      </c>
      <c r="Q958" s="214">
        <v>0.00228385</v>
      </c>
      <c r="R958" s="214">
        <f>Q958*H958</f>
        <v>0.018955955000000003</v>
      </c>
      <c r="S958" s="214">
        <v>0</v>
      </c>
      <c r="T958" s="215">
        <f>S958*H958</f>
        <v>0</v>
      </c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R958" s="216" t="s">
        <v>195</v>
      </c>
      <c r="AT958" s="216" t="s">
        <v>149</v>
      </c>
      <c r="AU958" s="216" t="s">
        <v>81</v>
      </c>
      <c r="AY958" s="18" t="s">
        <v>147</v>
      </c>
      <c r="BE958" s="217">
        <f>IF(N958="základní",J958,0)</f>
        <v>0</v>
      </c>
      <c r="BF958" s="217">
        <f>IF(N958="snížená",J958,0)</f>
        <v>0</v>
      </c>
      <c r="BG958" s="217">
        <f>IF(N958="zákl. přenesená",J958,0)</f>
        <v>0</v>
      </c>
      <c r="BH958" s="217">
        <f>IF(N958="sníž. přenesená",J958,0)</f>
        <v>0</v>
      </c>
      <c r="BI958" s="217">
        <f>IF(N958="nulová",J958,0)</f>
        <v>0</v>
      </c>
      <c r="BJ958" s="18" t="s">
        <v>79</v>
      </c>
      <c r="BK958" s="217">
        <f>ROUND(I958*H958,2)</f>
        <v>0</v>
      </c>
      <c r="BL958" s="18" t="s">
        <v>195</v>
      </c>
      <c r="BM958" s="216" t="s">
        <v>1401</v>
      </c>
    </row>
    <row r="959" spans="1:47" s="2" customFormat="1" ht="12">
      <c r="A959" s="39"/>
      <c r="B959" s="40"/>
      <c r="C959" s="41"/>
      <c r="D959" s="218" t="s">
        <v>155</v>
      </c>
      <c r="E959" s="41"/>
      <c r="F959" s="219" t="s">
        <v>1402</v>
      </c>
      <c r="G959" s="41"/>
      <c r="H959" s="41"/>
      <c r="I959" s="220"/>
      <c r="J959" s="41"/>
      <c r="K959" s="41"/>
      <c r="L959" s="45"/>
      <c r="M959" s="221"/>
      <c r="N959" s="222"/>
      <c r="O959" s="85"/>
      <c r="P959" s="85"/>
      <c r="Q959" s="85"/>
      <c r="R959" s="85"/>
      <c r="S959" s="85"/>
      <c r="T959" s="86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T959" s="18" t="s">
        <v>155</v>
      </c>
      <c r="AU959" s="18" t="s">
        <v>81</v>
      </c>
    </row>
    <row r="960" spans="1:51" s="13" customFormat="1" ht="12">
      <c r="A960" s="13"/>
      <c r="B960" s="223"/>
      <c r="C960" s="224"/>
      <c r="D960" s="225" t="s">
        <v>157</v>
      </c>
      <c r="E960" s="226" t="s">
        <v>19</v>
      </c>
      <c r="F960" s="227" t="s">
        <v>1403</v>
      </c>
      <c r="G960" s="224"/>
      <c r="H960" s="228">
        <v>8.3</v>
      </c>
      <c r="I960" s="229"/>
      <c r="J960" s="224"/>
      <c r="K960" s="224"/>
      <c r="L960" s="230"/>
      <c r="M960" s="231"/>
      <c r="N960" s="232"/>
      <c r="O960" s="232"/>
      <c r="P960" s="232"/>
      <c r="Q960" s="232"/>
      <c r="R960" s="232"/>
      <c r="S960" s="232"/>
      <c r="T960" s="23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34" t="s">
        <v>157</v>
      </c>
      <c r="AU960" s="234" t="s">
        <v>81</v>
      </c>
      <c r="AV960" s="13" t="s">
        <v>81</v>
      </c>
      <c r="AW960" s="13" t="s">
        <v>33</v>
      </c>
      <c r="AX960" s="13" t="s">
        <v>71</v>
      </c>
      <c r="AY960" s="234" t="s">
        <v>147</v>
      </c>
    </row>
    <row r="961" spans="1:51" s="14" customFormat="1" ht="12">
      <c r="A961" s="14"/>
      <c r="B961" s="235"/>
      <c r="C961" s="236"/>
      <c r="D961" s="225" t="s">
        <v>157</v>
      </c>
      <c r="E961" s="237" t="s">
        <v>19</v>
      </c>
      <c r="F961" s="238" t="s">
        <v>159</v>
      </c>
      <c r="G961" s="236"/>
      <c r="H961" s="239">
        <v>8.3</v>
      </c>
      <c r="I961" s="240"/>
      <c r="J961" s="236"/>
      <c r="K961" s="236"/>
      <c r="L961" s="241"/>
      <c r="M961" s="242"/>
      <c r="N961" s="243"/>
      <c r="O961" s="243"/>
      <c r="P961" s="243"/>
      <c r="Q961" s="243"/>
      <c r="R961" s="243"/>
      <c r="S961" s="243"/>
      <c r="T961" s="24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45" t="s">
        <v>157</v>
      </c>
      <c r="AU961" s="245" t="s">
        <v>81</v>
      </c>
      <c r="AV961" s="14" t="s">
        <v>154</v>
      </c>
      <c r="AW961" s="14" t="s">
        <v>33</v>
      </c>
      <c r="AX961" s="14" t="s">
        <v>79</v>
      </c>
      <c r="AY961" s="245" t="s">
        <v>147</v>
      </c>
    </row>
    <row r="962" spans="1:65" s="2" customFormat="1" ht="24.15" customHeight="1">
      <c r="A962" s="39"/>
      <c r="B962" s="40"/>
      <c r="C962" s="205" t="s">
        <v>1404</v>
      </c>
      <c r="D962" s="205" t="s">
        <v>149</v>
      </c>
      <c r="E962" s="206" t="s">
        <v>1405</v>
      </c>
      <c r="F962" s="207" t="s">
        <v>1406</v>
      </c>
      <c r="G962" s="208" t="s">
        <v>441</v>
      </c>
      <c r="H962" s="209">
        <v>94</v>
      </c>
      <c r="I962" s="210"/>
      <c r="J962" s="211">
        <f>ROUND(I962*H962,2)</f>
        <v>0</v>
      </c>
      <c r="K962" s="207" t="s">
        <v>153</v>
      </c>
      <c r="L962" s="45"/>
      <c r="M962" s="212" t="s">
        <v>19</v>
      </c>
      <c r="N962" s="213" t="s">
        <v>42</v>
      </c>
      <c r="O962" s="85"/>
      <c r="P962" s="214">
        <f>O962*H962</f>
        <v>0</v>
      </c>
      <c r="Q962" s="214">
        <v>0.0043751</v>
      </c>
      <c r="R962" s="214">
        <f>Q962*H962</f>
        <v>0.4112594</v>
      </c>
      <c r="S962" s="214">
        <v>0</v>
      </c>
      <c r="T962" s="215">
        <f>S962*H962</f>
        <v>0</v>
      </c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R962" s="216" t="s">
        <v>195</v>
      </c>
      <c r="AT962" s="216" t="s">
        <v>149</v>
      </c>
      <c r="AU962" s="216" t="s">
        <v>81</v>
      </c>
      <c r="AY962" s="18" t="s">
        <v>147</v>
      </c>
      <c r="BE962" s="217">
        <f>IF(N962="základní",J962,0)</f>
        <v>0</v>
      </c>
      <c r="BF962" s="217">
        <f>IF(N962="snížená",J962,0)</f>
        <v>0</v>
      </c>
      <c r="BG962" s="217">
        <f>IF(N962="zákl. přenesená",J962,0)</f>
        <v>0</v>
      </c>
      <c r="BH962" s="217">
        <f>IF(N962="sníž. přenesená",J962,0)</f>
        <v>0</v>
      </c>
      <c r="BI962" s="217">
        <f>IF(N962="nulová",J962,0)</f>
        <v>0</v>
      </c>
      <c r="BJ962" s="18" t="s">
        <v>79</v>
      </c>
      <c r="BK962" s="217">
        <f>ROUND(I962*H962,2)</f>
        <v>0</v>
      </c>
      <c r="BL962" s="18" t="s">
        <v>195</v>
      </c>
      <c r="BM962" s="216" t="s">
        <v>1407</v>
      </c>
    </row>
    <row r="963" spans="1:47" s="2" customFormat="1" ht="12">
      <c r="A963" s="39"/>
      <c r="B963" s="40"/>
      <c r="C963" s="41"/>
      <c r="D963" s="218" t="s">
        <v>155</v>
      </c>
      <c r="E963" s="41"/>
      <c r="F963" s="219" t="s">
        <v>1408</v>
      </c>
      <c r="G963" s="41"/>
      <c r="H963" s="41"/>
      <c r="I963" s="220"/>
      <c r="J963" s="41"/>
      <c r="K963" s="41"/>
      <c r="L963" s="45"/>
      <c r="M963" s="221"/>
      <c r="N963" s="222"/>
      <c r="O963" s="85"/>
      <c r="P963" s="85"/>
      <c r="Q963" s="85"/>
      <c r="R963" s="85"/>
      <c r="S963" s="85"/>
      <c r="T963" s="86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T963" s="18" t="s">
        <v>155</v>
      </c>
      <c r="AU963" s="18" t="s">
        <v>81</v>
      </c>
    </row>
    <row r="964" spans="1:51" s="13" customFormat="1" ht="12">
      <c r="A964" s="13"/>
      <c r="B964" s="223"/>
      <c r="C964" s="224"/>
      <c r="D964" s="225" t="s">
        <v>157</v>
      </c>
      <c r="E964" s="226" t="s">
        <v>19</v>
      </c>
      <c r="F964" s="227" t="s">
        <v>1409</v>
      </c>
      <c r="G964" s="224"/>
      <c r="H964" s="228">
        <v>24</v>
      </c>
      <c r="I964" s="229"/>
      <c r="J964" s="224"/>
      <c r="K964" s="224"/>
      <c r="L964" s="230"/>
      <c r="M964" s="231"/>
      <c r="N964" s="232"/>
      <c r="O964" s="232"/>
      <c r="P964" s="232"/>
      <c r="Q964" s="232"/>
      <c r="R964" s="232"/>
      <c r="S964" s="232"/>
      <c r="T964" s="23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34" t="s">
        <v>157</v>
      </c>
      <c r="AU964" s="234" t="s">
        <v>81</v>
      </c>
      <c r="AV964" s="13" t="s">
        <v>81</v>
      </c>
      <c r="AW964" s="13" t="s">
        <v>33</v>
      </c>
      <c r="AX964" s="13" t="s">
        <v>71</v>
      </c>
      <c r="AY964" s="234" t="s">
        <v>147</v>
      </c>
    </row>
    <row r="965" spans="1:51" s="13" customFormat="1" ht="12">
      <c r="A965" s="13"/>
      <c r="B965" s="223"/>
      <c r="C965" s="224"/>
      <c r="D965" s="225" t="s">
        <v>157</v>
      </c>
      <c r="E965" s="226" t="s">
        <v>19</v>
      </c>
      <c r="F965" s="227" t="s">
        <v>1410</v>
      </c>
      <c r="G965" s="224"/>
      <c r="H965" s="228">
        <v>70</v>
      </c>
      <c r="I965" s="229"/>
      <c r="J965" s="224"/>
      <c r="K965" s="224"/>
      <c r="L965" s="230"/>
      <c r="M965" s="231"/>
      <c r="N965" s="232"/>
      <c r="O965" s="232"/>
      <c r="P965" s="232"/>
      <c r="Q965" s="232"/>
      <c r="R965" s="232"/>
      <c r="S965" s="232"/>
      <c r="T965" s="23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34" t="s">
        <v>157</v>
      </c>
      <c r="AU965" s="234" t="s">
        <v>81</v>
      </c>
      <c r="AV965" s="13" t="s">
        <v>81</v>
      </c>
      <c r="AW965" s="13" t="s">
        <v>33</v>
      </c>
      <c r="AX965" s="13" t="s">
        <v>71</v>
      </c>
      <c r="AY965" s="234" t="s">
        <v>147</v>
      </c>
    </row>
    <row r="966" spans="1:51" s="14" customFormat="1" ht="12">
      <c r="A966" s="14"/>
      <c r="B966" s="235"/>
      <c r="C966" s="236"/>
      <c r="D966" s="225" t="s">
        <v>157</v>
      </c>
      <c r="E966" s="237" t="s">
        <v>19</v>
      </c>
      <c r="F966" s="238" t="s">
        <v>159</v>
      </c>
      <c r="G966" s="236"/>
      <c r="H966" s="239">
        <v>94</v>
      </c>
      <c r="I966" s="240"/>
      <c r="J966" s="236"/>
      <c r="K966" s="236"/>
      <c r="L966" s="241"/>
      <c r="M966" s="242"/>
      <c r="N966" s="243"/>
      <c r="O966" s="243"/>
      <c r="P966" s="243"/>
      <c r="Q966" s="243"/>
      <c r="R966" s="243"/>
      <c r="S966" s="243"/>
      <c r="T966" s="24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T966" s="245" t="s">
        <v>157</v>
      </c>
      <c r="AU966" s="245" t="s">
        <v>81</v>
      </c>
      <c r="AV966" s="14" t="s">
        <v>154</v>
      </c>
      <c r="AW966" s="14" t="s">
        <v>33</v>
      </c>
      <c r="AX966" s="14" t="s">
        <v>79</v>
      </c>
      <c r="AY966" s="245" t="s">
        <v>147</v>
      </c>
    </row>
    <row r="967" spans="1:65" s="2" customFormat="1" ht="24.15" customHeight="1">
      <c r="A967" s="39"/>
      <c r="B967" s="40"/>
      <c r="C967" s="205" t="s">
        <v>812</v>
      </c>
      <c r="D967" s="205" t="s">
        <v>149</v>
      </c>
      <c r="E967" s="206" t="s">
        <v>1411</v>
      </c>
      <c r="F967" s="207" t="s">
        <v>1412</v>
      </c>
      <c r="G967" s="208" t="s">
        <v>441</v>
      </c>
      <c r="H967" s="209">
        <v>45</v>
      </c>
      <c r="I967" s="210"/>
      <c r="J967" s="211">
        <f>ROUND(I967*H967,2)</f>
        <v>0</v>
      </c>
      <c r="K967" s="207" t="s">
        <v>153</v>
      </c>
      <c r="L967" s="45"/>
      <c r="M967" s="212" t="s">
        <v>19</v>
      </c>
      <c r="N967" s="213" t="s">
        <v>42</v>
      </c>
      <c r="O967" s="85"/>
      <c r="P967" s="214">
        <f>O967*H967</f>
        <v>0</v>
      </c>
      <c r="Q967" s="214">
        <v>0.00584195</v>
      </c>
      <c r="R967" s="214">
        <f>Q967*H967</f>
        <v>0.26288775000000003</v>
      </c>
      <c r="S967" s="214">
        <v>0</v>
      </c>
      <c r="T967" s="215">
        <f>S967*H967</f>
        <v>0</v>
      </c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R967" s="216" t="s">
        <v>195</v>
      </c>
      <c r="AT967" s="216" t="s">
        <v>149</v>
      </c>
      <c r="AU967" s="216" t="s">
        <v>81</v>
      </c>
      <c r="AY967" s="18" t="s">
        <v>147</v>
      </c>
      <c r="BE967" s="217">
        <f>IF(N967="základní",J967,0)</f>
        <v>0</v>
      </c>
      <c r="BF967" s="217">
        <f>IF(N967="snížená",J967,0)</f>
        <v>0</v>
      </c>
      <c r="BG967" s="217">
        <f>IF(N967="zákl. přenesená",J967,0)</f>
        <v>0</v>
      </c>
      <c r="BH967" s="217">
        <f>IF(N967="sníž. přenesená",J967,0)</f>
        <v>0</v>
      </c>
      <c r="BI967" s="217">
        <f>IF(N967="nulová",J967,0)</f>
        <v>0</v>
      </c>
      <c r="BJ967" s="18" t="s">
        <v>79</v>
      </c>
      <c r="BK967" s="217">
        <f>ROUND(I967*H967,2)</f>
        <v>0</v>
      </c>
      <c r="BL967" s="18" t="s">
        <v>195</v>
      </c>
      <c r="BM967" s="216" t="s">
        <v>1413</v>
      </c>
    </row>
    <row r="968" spans="1:47" s="2" customFormat="1" ht="12">
      <c r="A968" s="39"/>
      <c r="B968" s="40"/>
      <c r="C968" s="41"/>
      <c r="D968" s="218" t="s">
        <v>155</v>
      </c>
      <c r="E968" s="41"/>
      <c r="F968" s="219" t="s">
        <v>1414</v>
      </c>
      <c r="G968" s="41"/>
      <c r="H968" s="41"/>
      <c r="I968" s="220"/>
      <c r="J968" s="41"/>
      <c r="K968" s="41"/>
      <c r="L968" s="45"/>
      <c r="M968" s="221"/>
      <c r="N968" s="222"/>
      <c r="O968" s="85"/>
      <c r="P968" s="85"/>
      <c r="Q968" s="85"/>
      <c r="R968" s="85"/>
      <c r="S968" s="85"/>
      <c r="T968" s="86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T968" s="18" t="s">
        <v>155</v>
      </c>
      <c r="AU968" s="18" t="s">
        <v>81</v>
      </c>
    </row>
    <row r="969" spans="1:51" s="13" customFormat="1" ht="12">
      <c r="A969" s="13"/>
      <c r="B969" s="223"/>
      <c r="C969" s="224"/>
      <c r="D969" s="225" t="s">
        <v>157</v>
      </c>
      <c r="E969" s="226" t="s">
        <v>19</v>
      </c>
      <c r="F969" s="227" t="s">
        <v>1415</v>
      </c>
      <c r="G969" s="224"/>
      <c r="H969" s="228">
        <v>45</v>
      </c>
      <c r="I969" s="229"/>
      <c r="J969" s="224"/>
      <c r="K969" s="224"/>
      <c r="L969" s="230"/>
      <c r="M969" s="231"/>
      <c r="N969" s="232"/>
      <c r="O969" s="232"/>
      <c r="P969" s="232"/>
      <c r="Q969" s="232"/>
      <c r="R969" s="232"/>
      <c r="S969" s="232"/>
      <c r="T969" s="23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34" t="s">
        <v>157</v>
      </c>
      <c r="AU969" s="234" t="s">
        <v>81</v>
      </c>
      <c r="AV969" s="13" t="s">
        <v>81</v>
      </c>
      <c r="AW969" s="13" t="s">
        <v>33</v>
      </c>
      <c r="AX969" s="13" t="s">
        <v>71</v>
      </c>
      <c r="AY969" s="234" t="s">
        <v>147</v>
      </c>
    </row>
    <row r="970" spans="1:51" s="14" customFormat="1" ht="12">
      <c r="A970" s="14"/>
      <c r="B970" s="235"/>
      <c r="C970" s="236"/>
      <c r="D970" s="225" t="s">
        <v>157</v>
      </c>
      <c r="E970" s="237" t="s">
        <v>19</v>
      </c>
      <c r="F970" s="238" t="s">
        <v>159</v>
      </c>
      <c r="G970" s="236"/>
      <c r="H970" s="239">
        <v>45</v>
      </c>
      <c r="I970" s="240"/>
      <c r="J970" s="236"/>
      <c r="K970" s="236"/>
      <c r="L970" s="241"/>
      <c r="M970" s="242"/>
      <c r="N970" s="243"/>
      <c r="O970" s="243"/>
      <c r="P970" s="243"/>
      <c r="Q970" s="243"/>
      <c r="R970" s="243"/>
      <c r="S970" s="243"/>
      <c r="T970" s="24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245" t="s">
        <v>157</v>
      </c>
      <c r="AU970" s="245" t="s">
        <v>81</v>
      </c>
      <c r="AV970" s="14" t="s">
        <v>154</v>
      </c>
      <c r="AW970" s="14" t="s">
        <v>33</v>
      </c>
      <c r="AX970" s="14" t="s">
        <v>79</v>
      </c>
      <c r="AY970" s="245" t="s">
        <v>147</v>
      </c>
    </row>
    <row r="971" spans="1:65" s="2" customFormat="1" ht="24.15" customHeight="1">
      <c r="A971" s="39"/>
      <c r="B971" s="40"/>
      <c r="C971" s="205" t="s">
        <v>1416</v>
      </c>
      <c r="D971" s="205" t="s">
        <v>149</v>
      </c>
      <c r="E971" s="206" t="s">
        <v>1417</v>
      </c>
      <c r="F971" s="207" t="s">
        <v>1418</v>
      </c>
      <c r="G971" s="208" t="s">
        <v>441</v>
      </c>
      <c r="H971" s="209">
        <v>23.3</v>
      </c>
      <c r="I971" s="210"/>
      <c r="J971" s="211">
        <f>ROUND(I971*H971,2)</f>
        <v>0</v>
      </c>
      <c r="K971" s="207" t="s">
        <v>153</v>
      </c>
      <c r="L971" s="45"/>
      <c r="M971" s="212" t="s">
        <v>19</v>
      </c>
      <c r="N971" s="213" t="s">
        <v>42</v>
      </c>
      <c r="O971" s="85"/>
      <c r="P971" s="214">
        <f>O971*H971</f>
        <v>0</v>
      </c>
      <c r="Q971" s="214">
        <v>0.00653235</v>
      </c>
      <c r="R971" s="214">
        <f>Q971*H971</f>
        <v>0.152203755</v>
      </c>
      <c r="S971" s="214">
        <v>0</v>
      </c>
      <c r="T971" s="215">
        <f>S971*H971</f>
        <v>0</v>
      </c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R971" s="216" t="s">
        <v>195</v>
      </c>
      <c r="AT971" s="216" t="s">
        <v>149</v>
      </c>
      <c r="AU971" s="216" t="s">
        <v>81</v>
      </c>
      <c r="AY971" s="18" t="s">
        <v>147</v>
      </c>
      <c r="BE971" s="217">
        <f>IF(N971="základní",J971,0)</f>
        <v>0</v>
      </c>
      <c r="BF971" s="217">
        <f>IF(N971="snížená",J971,0)</f>
        <v>0</v>
      </c>
      <c r="BG971" s="217">
        <f>IF(N971="zákl. přenesená",J971,0)</f>
        <v>0</v>
      </c>
      <c r="BH971" s="217">
        <f>IF(N971="sníž. přenesená",J971,0)</f>
        <v>0</v>
      </c>
      <c r="BI971" s="217">
        <f>IF(N971="nulová",J971,0)</f>
        <v>0</v>
      </c>
      <c r="BJ971" s="18" t="s">
        <v>79</v>
      </c>
      <c r="BK971" s="217">
        <f>ROUND(I971*H971,2)</f>
        <v>0</v>
      </c>
      <c r="BL971" s="18" t="s">
        <v>195</v>
      </c>
      <c r="BM971" s="216" t="s">
        <v>1419</v>
      </c>
    </row>
    <row r="972" spans="1:47" s="2" customFormat="1" ht="12">
      <c r="A972" s="39"/>
      <c r="B972" s="40"/>
      <c r="C972" s="41"/>
      <c r="D972" s="218" t="s">
        <v>155</v>
      </c>
      <c r="E972" s="41"/>
      <c r="F972" s="219" t="s">
        <v>1420</v>
      </c>
      <c r="G972" s="41"/>
      <c r="H972" s="41"/>
      <c r="I972" s="220"/>
      <c r="J972" s="41"/>
      <c r="K972" s="41"/>
      <c r="L972" s="45"/>
      <c r="M972" s="221"/>
      <c r="N972" s="222"/>
      <c r="O972" s="85"/>
      <c r="P972" s="85"/>
      <c r="Q972" s="85"/>
      <c r="R972" s="85"/>
      <c r="S972" s="85"/>
      <c r="T972" s="86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T972" s="18" t="s">
        <v>155</v>
      </c>
      <c r="AU972" s="18" t="s">
        <v>81</v>
      </c>
    </row>
    <row r="973" spans="1:51" s="13" customFormat="1" ht="12">
      <c r="A973" s="13"/>
      <c r="B973" s="223"/>
      <c r="C973" s="224"/>
      <c r="D973" s="225" t="s">
        <v>157</v>
      </c>
      <c r="E973" s="226" t="s">
        <v>19</v>
      </c>
      <c r="F973" s="227" t="s">
        <v>1421</v>
      </c>
      <c r="G973" s="224"/>
      <c r="H973" s="228">
        <v>1.3</v>
      </c>
      <c r="I973" s="229"/>
      <c r="J973" s="224"/>
      <c r="K973" s="224"/>
      <c r="L973" s="230"/>
      <c r="M973" s="231"/>
      <c r="N973" s="232"/>
      <c r="O973" s="232"/>
      <c r="P973" s="232"/>
      <c r="Q973" s="232"/>
      <c r="R973" s="232"/>
      <c r="S973" s="232"/>
      <c r="T973" s="23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34" t="s">
        <v>157</v>
      </c>
      <c r="AU973" s="234" t="s">
        <v>81</v>
      </c>
      <c r="AV973" s="13" t="s">
        <v>81</v>
      </c>
      <c r="AW973" s="13" t="s">
        <v>33</v>
      </c>
      <c r="AX973" s="13" t="s">
        <v>71</v>
      </c>
      <c r="AY973" s="234" t="s">
        <v>147</v>
      </c>
    </row>
    <row r="974" spans="1:51" s="13" customFormat="1" ht="12">
      <c r="A974" s="13"/>
      <c r="B974" s="223"/>
      <c r="C974" s="224"/>
      <c r="D974" s="225" t="s">
        <v>157</v>
      </c>
      <c r="E974" s="226" t="s">
        <v>19</v>
      </c>
      <c r="F974" s="227" t="s">
        <v>1422</v>
      </c>
      <c r="G974" s="224"/>
      <c r="H974" s="228">
        <v>22</v>
      </c>
      <c r="I974" s="229"/>
      <c r="J974" s="224"/>
      <c r="K974" s="224"/>
      <c r="L974" s="230"/>
      <c r="M974" s="231"/>
      <c r="N974" s="232"/>
      <c r="O974" s="232"/>
      <c r="P974" s="232"/>
      <c r="Q974" s="232"/>
      <c r="R974" s="232"/>
      <c r="S974" s="232"/>
      <c r="T974" s="23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34" t="s">
        <v>157</v>
      </c>
      <c r="AU974" s="234" t="s">
        <v>81</v>
      </c>
      <c r="AV974" s="13" t="s">
        <v>81</v>
      </c>
      <c r="AW974" s="13" t="s">
        <v>33</v>
      </c>
      <c r="AX974" s="13" t="s">
        <v>71</v>
      </c>
      <c r="AY974" s="234" t="s">
        <v>147</v>
      </c>
    </row>
    <row r="975" spans="1:51" s="14" customFormat="1" ht="12">
      <c r="A975" s="14"/>
      <c r="B975" s="235"/>
      <c r="C975" s="236"/>
      <c r="D975" s="225" t="s">
        <v>157</v>
      </c>
      <c r="E975" s="237" t="s">
        <v>19</v>
      </c>
      <c r="F975" s="238" t="s">
        <v>159</v>
      </c>
      <c r="G975" s="236"/>
      <c r="H975" s="239">
        <v>23.3</v>
      </c>
      <c r="I975" s="240"/>
      <c r="J975" s="236"/>
      <c r="K975" s="236"/>
      <c r="L975" s="241"/>
      <c r="M975" s="242"/>
      <c r="N975" s="243"/>
      <c r="O975" s="243"/>
      <c r="P975" s="243"/>
      <c r="Q975" s="243"/>
      <c r="R975" s="243"/>
      <c r="S975" s="243"/>
      <c r="T975" s="24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T975" s="245" t="s">
        <v>157</v>
      </c>
      <c r="AU975" s="245" t="s">
        <v>81</v>
      </c>
      <c r="AV975" s="14" t="s">
        <v>154</v>
      </c>
      <c r="AW975" s="14" t="s">
        <v>33</v>
      </c>
      <c r="AX975" s="14" t="s">
        <v>79</v>
      </c>
      <c r="AY975" s="245" t="s">
        <v>147</v>
      </c>
    </row>
    <row r="976" spans="1:65" s="2" customFormat="1" ht="24.15" customHeight="1">
      <c r="A976" s="39"/>
      <c r="B976" s="40"/>
      <c r="C976" s="205" t="s">
        <v>818</v>
      </c>
      <c r="D976" s="205" t="s">
        <v>149</v>
      </c>
      <c r="E976" s="206" t="s">
        <v>1423</v>
      </c>
      <c r="F976" s="207" t="s">
        <v>1424</v>
      </c>
      <c r="G976" s="208" t="s">
        <v>441</v>
      </c>
      <c r="H976" s="209">
        <v>34.1</v>
      </c>
      <c r="I976" s="210"/>
      <c r="J976" s="211">
        <f>ROUND(I976*H976,2)</f>
        <v>0</v>
      </c>
      <c r="K976" s="207" t="s">
        <v>153</v>
      </c>
      <c r="L976" s="45"/>
      <c r="M976" s="212" t="s">
        <v>19</v>
      </c>
      <c r="N976" s="213" t="s">
        <v>42</v>
      </c>
      <c r="O976" s="85"/>
      <c r="P976" s="214">
        <f>O976*H976</f>
        <v>0</v>
      </c>
      <c r="Q976" s="214">
        <v>0.002911466</v>
      </c>
      <c r="R976" s="214">
        <f>Q976*H976</f>
        <v>0.09928099060000001</v>
      </c>
      <c r="S976" s="214">
        <v>0</v>
      </c>
      <c r="T976" s="215">
        <f>S976*H976</f>
        <v>0</v>
      </c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R976" s="216" t="s">
        <v>195</v>
      </c>
      <c r="AT976" s="216" t="s">
        <v>149</v>
      </c>
      <c r="AU976" s="216" t="s">
        <v>81</v>
      </c>
      <c r="AY976" s="18" t="s">
        <v>147</v>
      </c>
      <c r="BE976" s="217">
        <f>IF(N976="základní",J976,0)</f>
        <v>0</v>
      </c>
      <c r="BF976" s="217">
        <f>IF(N976="snížená",J976,0)</f>
        <v>0</v>
      </c>
      <c r="BG976" s="217">
        <f>IF(N976="zákl. přenesená",J976,0)</f>
        <v>0</v>
      </c>
      <c r="BH976" s="217">
        <f>IF(N976="sníž. přenesená",J976,0)</f>
        <v>0</v>
      </c>
      <c r="BI976" s="217">
        <f>IF(N976="nulová",J976,0)</f>
        <v>0</v>
      </c>
      <c r="BJ976" s="18" t="s">
        <v>79</v>
      </c>
      <c r="BK976" s="217">
        <f>ROUND(I976*H976,2)</f>
        <v>0</v>
      </c>
      <c r="BL976" s="18" t="s">
        <v>195</v>
      </c>
      <c r="BM976" s="216" t="s">
        <v>1425</v>
      </c>
    </row>
    <row r="977" spans="1:47" s="2" customFormat="1" ht="12">
      <c r="A977" s="39"/>
      <c r="B977" s="40"/>
      <c r="C977" s="41"/>
      <c r="D977" s="218" t="s">
        <v>155</v>
      </c>
      <c r="E977" s="41"/>
      <c r="F977" s="219" t="s">
        <v>1426</v>
      </c>
      <c r="G977" s="41"/>
      <c r="H977" s="41"/>
      <c r="I977" s="220"/>
      <c r="J977" s="41"/>
      <c r="K977" s="41"/>
      <c r="L977" s="45"/>
      <c r="M977" s="221"/>
      <c r="N977" s="222"/>
      <c r="O977" s="85"/>
      <c r="P977" s="85"/>
      <c r="Q977" s="85"/>
      <c r="R977" s="85"/>
      <c r="S977" s="85"/>
      <c r="T977" s="86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T977" s="18" t="s">
        <v>155</v>
      </c>
      <c r="AU977" s="18" t="s">
        <v>81</v>
      </c>
    </row>
    <row r="978" spans="1:51" s="13" customFormat="1" ht="12">
      <c r="A978" s="13"/>
      <c r="B978" s="223"/>
      <c r="C978" s="224"/>
      <c r="D978" s="225" t="s">
        <v>157</v>
      </c>
      <c r="E978" s="226" t="s">
        <v>19</v>
      </c>
      <c r="F978" s="227" t="s">
        <v>1427</v>
      </c>
      <c r="G978" s="224"/>
      <c r="H978" s="228">
        <v>14.4</v>
      </c>
      <c r="I978" s="229"/>
      <c r="J978" s="224"/>
      <c r="K978" s="224"/>
      <c r="L978" s="230"/>
      <c r="M978" s="231"/>
      <c r="N978" s="232"/>
      <c r="O978" s="232"/>
      <c r="P978" s="232"/>
      <c r="Q978" s="232"/>
      <c r="R978" s="232"/>
      <c r="S978" s="232"/>
      <c r="T978" s="23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34" t="s">
        <v>157</v>
      </c>
      <c r="AU978" s="234" t="s">
        <v>81</v>
      </c>
      <c r="AV978" s="13" t="s">
        <v>81</v>
      </c>
      <c r="AW978" s="13" t="s">
        <v>33</v>
      </c>
      <c r="AX978" s="13" t="s">
        <v>71</v>
      </c>
      <c r="AY978" s="234" t="s">
        <v>147</v>
      </c>
    </row>
    <row r="979" spans="1:51" s="13" customFormat="1" ht="12">
      <c r="A979" s="13"/>
      <c r="B979" s="223"/>
      <c r="C979" s="224"/>
      <c r="D979" s="225" t="s">
        <v>157</v>
      </c>
      <c r="E979" s="226" t="s">
        <v>19</v>
      </c>
      <c r="F979" s="227" t="s">
        <v>1428</v>
      </c>
      <c r="G979" s="224"/>
      <c r="H979" s="228">
        <v>0.95</v>
      </c>
      <c r="I979" s="229"/>
      <c r="J979" s="224"/>
      <c r="K979" s="224"/>
      <c r="L979" s="230"/>
      <c r="M979" s="231"/>
      <c r="N979" s="232"/>
      <c r="O979" s="232"/>
      <c r="P979" s="232"/>
      <c r="Q979" s="232"/>
      <c r="R979" s="232"/>
      <c r="S979" s="232"/>
      <c r="T979" s="23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34" t="s">
        <v>157</v>
      </c>
      <c r="AU979" s="234" t="s">
        <v>81</v>
      </c>
      <c r="AV979" s="13" t="s">
        <v>81</v>
      </c>
      <c r="AW979" s="13" t="s">
        <v>33</v>
      </c>
      <c r="AX979" s="13" t="s">
        <v>71</v>
      </c>
      <c r="AY979" s="234" t="s">
        <v>147</v>
      </c>
    </row>
    <row r="980" spans="1:51" s="13" customFormat="1" ht="12">
      <c r="A980" s="13"/>
      <c r="B980" s="223"/>
      <c r="C980" s="224"/>
      <c r="D980" s="225" t="s">
        <v>157</v>
      </c>
      <c r="E980" s="226" t="s">
        <v>19</v>
      </c>
      <c r="F980" s="227" t="s">
        <v>1429</v>
      </c>
      <c r="G980" s="224"/>
      <c r="H980" s="228">
        <v>4.5</v>
      </c>
      <c r="I980" s="229"/>
      <c r="J980" s="224"/>
      <c r="K980" s="224"/>
      <c r="L980" s="230"/>
      <c r="M980" s="231"/>
      <c r="N980" s="232"/>
      <c r="O980" s="232"/>
      <c r="P980" s="232"/>
      <c r="Q980" s="232"/>
      <c r="R980" s="232"/>
      <c r="S980" s="232"/>
      <c r="T980" s="23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34" t="s">
        <v>157</v>
      </c>
      <c r="AU980" s="234" t="s">
        <v>81</v>
      </c>
      <c r="AV980" s="13" t="s">
        <v>81</v>
      </c>
      <c r="AW980" s="13" t="s">
        <v>33</v>
      </c>
      <c r="AX980" s="13" t="s">
        <v>71</v>
      </c>
      <c r="AY980" s="234" t="s">
        <v>147</v>
      </c>
    </row>
    <row r="981" spans="1:51" s="13" customFormat="1" ht="12">
      <c r="A981" s="13"/>
      <c r="B981" s="223"/>
      <c r="C981" s="224"/>
      <c r="D981" s="225" t="s">
        <v>157</v>
      </c>
      <c r="E981" s="226" t="s">
        <v>19</v>
      </c>
      <c r="F981" s="227" t="s">
        <v>1430</v>
      </c>
      <c r="G981" s="224"/>
      <c r="H981" s="228">
        <v>4.05</v>
      </c>
      <c r="I981" s="229"/>
      <c r="J981" s="224"/>
      <c r="K981" s="224"/>
      <c r="L981" s="230"/>
      <c r="M981" s="231"/>
      <c r="N981" s="232"/>
      <c r="O981" s="232"/>
      <c r="P981" s="232"/>
      <c r="Q981" s="232"/>
      <c r="R981" s="232"/>
      <c r="S981" s="232"/>
      <c r="T981" s="23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34" t="s">
        <v>157</v>
      </c>
      <c r="AU981" s="234" t="s">
        <v>81</v>
      </c>
      <c r="AV981" s="13" t="s">
        <v>81</v>
      </c>
      <c r="AW981" s="13" t="s">
        <v>33</v>
      </c>
      <c r="AX981" s="13" t="s">
        <v>71</v>
      </c>
      <c r="AY981" s="234" t="s">
        <v>147</v>
      </c>
    </row>
    <row r="982" spans="1:51" s="13" customFormat="1" ht="12">
      <c r="A982" s="13"/>
      <c r="B982" s="223"/>
      <c r="C982" s="224"/>
      <c r="D982" s="225" t="s">
        <v>157</v>
      </c>
      <c r="E982" s="226" t="s">
        <v>19</v>
      </c>
      <c r="F982" s="227" t="s">
        <v>1431</v>
      </c>
      <c r="G982" s="224"/>
      <c r="H982" s="228">
        <v>1.1</v>
      </c>
      <c r="I982" s="229"/>
      <c r="J982" s="224"/>
      <c r="K982" s="224"/>
      <c r="L982" s="230"/>
      <c r="M982" s="231"/>
      <c r="N982" s="232"/>
      <c r="O982" s="232"/>
      <c r="P982" s="232"/>
      <c r="Q982" s="232"/>
      <c r="R982" s="232"/>
      <c r="S982" s="232"/>
      <c r="T982" s="23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34" t="s">
        <v>157</v>
      </c>
      <c r="AU982" s="234" t="s">
        <v>81</v>
      </c>
      <c r="AV982" s="13" t="s">
        <v>81</v>
      </c>
      <c r="AW982" s="13" t="s">
        <v>33</v>
      </c>
      <c r="AX982" s="13" t="s">
        <v>71</v>
      </c>
      <c r="AY982" s="234" t="s">
        <v>147</v>
      </c>
    </row>
    <row r="983" spans="1:51" s="13" customFormat="1" ht="12">
      <c r="A983" s="13"/>
      <c r="B983" s="223"/>
      <c r="C983" s="224"/>
      <c r="D983" s="225" t="s">
        <v>157</v>
      </c>
      <c r="E983" s="226" t="s">
        <v>19</v>
      </c>
      <c r="F983" s="227" t="s">
        <v>1432</v>
      </c>
      <c r="G983" s="224"/>
      <c r="H983" s="228">
        <v>0.7</v>
      </c>
      <c r="I983" s="229"/>
      <c r="J983" s="224"/>
      <c r="K983" s="224"/>
      <c r="L983" s="230"/>
      <c r="M983" s="231"/>
      <c r="N983" s="232"/>
      <c r="O983" s="232"/>
      <c r="P983" s="232"/>
      <c r="Q983" s="232"/>
      <c r="R983" s="232"/>
      <c r="S983" s="232"/>
      <c r="T983" s="23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34" t="s">
        <v>157</v>
      </c>
      <c r="AU983" s="234" t="s">
        <v>81</v>
      </c>
      <c r="AV983" s="13" t="s">
        <v>81</v>
      </c>
      <c r="AW983" s="13" t="s">
        <v>33</v>
      </c>
      <c r="AX983" s="13" t="s">
        <v>71</v>
      </c>
      <c r="AY983" s="234" t="s">
        <v>147</v>
      </c>
    </row>
    <row r="984" spans="1:51" s="13" customFormat="1" ht="12">
      <c r="A984" s="13"/>
      <c r="B984" s="223"/>
      <c r="C984" s="224"/>
      <c r="D984" s="225" t="s">
        <v>157</v>
      </c>
      <c r="E984" s="226" t="s">
        <v>19</v>
      </c>
      <c r="F984" s="227" t="s">
        <v>1433</v>
      </c>
      <c r="G984" s="224"/>
      <c r="H984" s="228">
        <v>5</v>
      </c>
      <c r="I984" s="229"/>
      <c r="J984" s="224"/>
      <c r="K984" s="224"/>
      <c r="L984" s="230"/>
      <c r="M984" s="231"/>
      <c r="N984" s="232"/>
      <c r="O984" s="232"/>
      <c r="P984" s="232"/>
      <c r="Q984" s="232"/>
      <c r="R984" s="232"/>
      <c r="S984" s="232"/>
      <c r="T984" s="23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34" t="s">
        <v>157</v>
      </c>
      <c r="AU984" s="234" t="s">
        <v>81</v>
      </c>
      <c r="AV984" s="13" t="s">
        <v>81</v>
      </c>
      <c r="AW984" s="13" t="s">
        <v>33</v>
      </c>
      <c r="AX984" s="13" t="s">
        <v>71</v>
      </c>
      <c r="AY984" s="234" t="s">
        <v>147</v>
      </c>
    </row>
    <row r="985" spans="1:51" s="13" customFormat="1" ht="12">
      <c r="A985" s="13"/>
      <c r="B985" s="223"/>
      <c r="C985" s="224"/>
      <c r="D985" s="225" t="s">
        <v>157</v>
      </c>
      <c r="E985" s="226" t="s">
        <v>19</v>
      </c>
      <c r="F985" s="227" t="s">
        <v>1434</v>
      </c>
      <c r="G985" s="224"/>
      <c r="H985" s="228">
        <v>3.4</v>
      </c>
      <c r="I985" s="229"/>
      <c r="J985" s="224"/>
      <c r="K985" s="224"/>
      <c r="L985" s="230"/>
      <c r="M985" s="231"/>
      <c r="N985" s="232"/>
      <c r="O985" s="232"/>
      <c r="P985" s="232"/>
      <c r="Q985" s="232"/>
      <c r="R985" s="232"/>
      <c r="S985" s="232"/>
      <c r="T985" s="23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34" t="s">
        <v>157</v>
      </c>
      <c r="AU985" s="234" t="s">
        <v>81</v>
      </c>
      <c r="AV985" s="13" t="s">
        <v>81</v>
      </c>
      <c r="AW985" s="13" t="s">
        <v>33</v>
      </c>
      <c r="AX985" s="13" t="s">
        <v>71</v>
      </c>
      <c r="AY985" s="234" t="s">
        <v>147</v>
      </c>
    </row>
    <row r="986" spans="1:51" s="14" customFormat="1" ht="12">
      <c r="A986" s="14"/>
      <c r="B986" s="235"/>
      <c r="C986" s="236"/>
      <c r="D986" s="225" t="s">
        <v>157</v>
      </c>
      <c r="E986" s="237" t="s">
        <v>19</v>
      </c>
      <c r="F986" s="238" t="s">
        <v>159</v>
      </c>
      <c r="G986" s="236"/>
      <c r="H986" s="239">
        <v>34.1</v>
      </c>
      <c r="I986" s="240"/>
      <c r="J986" s="236"/>
      <c r="K986" s="236"/>
      <c r="L986" s="241"/>
      <c r="M986" s="242"/>
      <c r="N986" s="243"/>
      <c r="O986" s="243"/>
      <c r="P986" s="243"/>
      <c r="Q986" s="243"/>
      <c r="R986" s="243"/>
      <c r="S986" s="243"/>
      <c r="T986" s="24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45" t="s">
        <v>157</v>
      </c>
      <c r="AU986" s="245" t="s">
        <v>81</v>
      </c>
      <c r="AV986" s="14" t="s">
        <v>154</v>
      </c>
      <c r="AW986" s="14" t="s">
        <v>33</v>
      </c>
      <c r="AX986" s="14" t="s">
        <v>79</v>
      </c>
      <c r="AY986" s="245" t="s">
        <v>147</v>
      </c>
    </row>
    <row r="987" spans="1:65" s="2" customFormat="1" ht="24.15" customHeight="1">
      <c r="A987" s="39"/>
      <c r="B987" s="40"/>
      <c r="C987" s="205" t="s">
        <v>1435</v>
      </c>
      <c r="D987" s="205" t="s">
        <v>149</v>
      </c>
      <c r="E987" s="206" t="s">
        <v>1436</v>
      </c>
      <c r="F987" s="207" t="s">
        <v>1437</v>
      </c>
      <c r="G987" s="208" t="s">
        <v>152</v>
      </c>
      <c r="H987" s="209">
        <v>17.2</v>
      </c>
      <c r="I987" s="210"/>
      <c r="J987" s="211">
        <f>ROUND(I987*H987,2)</f>
        <v>0</v>
      </c>
      <c r="K987" s="207" t="s">
        <v>153</v>
      </c>
      <c r="L987" s="45"/>
      <c r="M987" s="212" t="s">
        <v>19</v>
      </c>
      <c r="N987" s="213" t="s">
        <v>42</v>
      </c>
      <c r="O987" s="85"/>
      <c r="P987" s="214">
        <f>O987*H987</f>
        <v>0</v>
      </c>
      <c r="Q987" s="214">
        <v>0.007600616</v>
      </c>
      <c r="R987" s="214">
        <f>Q987*H987</f>
        <v>0.1307305952</v>
      </c>
      <c r="S987" s="214">
        <v>0</v>
      </c>
      <c r="T987" s="215">
        <f>S987*H987</f>
        <v>0</v>
      </c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R987" s="216" t="s">
        <v>195</v>
      </c>
      <c r="AT987" s="216" t="s">
        <v>149</v>
      </c>
      <c r="AU987" s="216" t="s">
        <v>81</v>
      </c>
      <c r="AY987" s="18" t="s">
        <v>147</v>
      </c>
      <c r="BE987" s="217">
        <f>IF(N987="základní",J987,0)</f>
        <v>0</v>
      </c>
      <c r="BF987" s="217">
        <f>IF(N987="snížená",J987,0)</f>
        <v>0</v>
      </c>
      <c r="BG987" s="217">
        <f>IF(N987="zákl. přenesená",J987,0)</f>
        <v>0</v>
      </c>
      <c r="BH987" s="217">
        <f>IF(N987="sníž. přenesená",J987,0)</f>
        <v>0</v>
      </c>
      <c r="BI987" s="217">
        <f>IF(N987="nulová",J987,0)</f>
        <v>0</v>
      </c>
      <c r="BJ987" s="18" t="s">
        <v>79</v>
      </c>
      <c r="BK987" s="217">
        <f>ROUND(I987*H987,2)</f>
        <v>0</v>
      </c>
      <c r="BL987" s="18" t="s">
        <v>195</v>
      </c>
      <c r="BM987" s="216" t="s">
        <v>1438</v>
      </c>
    </row>
    <row r="988" spans="1:47" s="2" customFormat="1" ht="12">
      <c r="A988" s="39"/>
      <c r="B988" s="40"/>
      <c r="C988" s="41"/>
      <c r="D988" s="218" t="s">
        <v>155</v>
      </c>
      <c r="E988" s="41"/>
      <c r="F988" s="219" t="s">
        <v>1439</v>
      </c>
      <c r="G988" s="41"/>
      <c r="H988" s="41"/>
      <c r="I988" s="220"/>
      <c r="J988" s="41"/>
      <c r="K988" s="41"/>
      <c r="L988" s="45"/>
      <c r="M988" s="221"/>
      <c r="N988" s="222"/>
      <c r="O988" s="85"/>
      <c r="P988" s="85"/>
      <c r="Q988" s="85"/>
      <c r="R988" s="85"/>
      <c r="S988" s="85"/>
      <c r="T988" s="86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T988" s="18" t="s">
        <v>155</v>
      </c>
      <c r="AU988" s="18" t="s">
        <v>81</v>
      </c>
    </row>
    <row r="989" spans="1:51" s="13" customFormat="1" ht="12">
      <c r="A989" s="13"/>
      <c r="B989" s="223"/>
      <c r="C989" s="224"/>
      <c r="D989" s="225" t="s">
        <v>157</v>
      </c>
      <c r="E989" s="226" t="s">
        <v>19</v>
      </c>
      <c r="F989" s="227" t="s">
        <v>1440</v>
      </c>
      <c r="G989" s="224"/>
      <c r="H989" s="228">
        <v>10</v>
      </c>
      <c r="I989" s="229"/>
      <c r="J989" s="224"/>
      <c r="K989" s="224"/>
      <c r="L989" s="230"/>
      <c r="M989" s="231"/>
      <c r="N989" s="232"/>
      <c r="O989" s="232"/>
      <c r="P989" s="232"/>
      <c r="Q989" s="232"/>
      <c r="R989" s="232"/>
      <c r="S989" s="232"/>
      <c r="T989" s="23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34" t="s">
        <v>157</v>
      </c>
      <c r="AU989" s="234" t="s">
        <v>81</v>
      </c>
      <c r="AV989" s="13" t="s">
        <v>81</v>
      </c>
      <c r="AW989" s="13" t="s">
        <v>33</v>
      </c>
      <c r="AX989" s="13" t="s">
        <v>71</v>
      </c>
      <c r="AY989" s="234" t="s">
        <v>147</v>
      </c>
    </row>
    <row r="990" spans="1:51" s="13" customFormat="1" ht="12">
      <c r="A990" s="13"/>
      <c r="B990" s="223"/>
      <c r="C990" s="224"/>
      <c r="D990" s="225" t="s">
        <v>157</v>
      </c>
      <c r="E990" s="226" t="s">
        <v>19</v>
      </c>
      <c r="F990" s="227" t="s">
        <v>1441</v>
      </c>
      <c r="G990" s="224"/>
      <c r="H990" s="228">
        <v>7.2</v>
      </c>
      <c r="I990" s="229"/>
      <c r="J990" s="224"/>
      <c r="K990" s="224"/>
      <c r="L990" s="230"/>
      <c r="M990" s="231"/>
      <c r="N990" s="232"/>
      <c r="O990" s="232"/>
      <c r="P990" s="232"/>
      <c r="Q990" s="232"/>
      <c r="R990" s="232"/>
      <c r="S990" s="232"/>
      <c r="T990" s="23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34" t="s">
        <v>157</v>
      </c>
      <c r="AU990" s="234" t="s">
        <v>81</v>
      </c>
      <c r="AV990" s="13" t="s">
        <v>81</v>
      </c>
      <c r="AW990" s="13" t="s">
        <v>33</v>
      </c>
      <c r="AX990" s="13" t="s">
        <v>71</v>
      </c>
      <c r="AY990" s="234" t="s">
        <v>147</v>
      </c>
    </row>
    <row r="991" spans="1:51" s="14" customFormat="1" ht="12">
      <c r="A991" s="14"/>
      <c r="B991" s="235"/>
      <c r="C991" s="236"/>
      <c r="D991" s="225" t="s">
        <v>157</v>
      </c>
      <c r="E991" s="237" t="s">
        <v>19</v>
      </c>
      <c r="F991" s="238" t="s">
        <v>159</v>
      </c>
      <c r="G991" s="236"/>
      <c r="H991" s="239">
        <v>17.2</v>
      </c>
      <c r="I991" s="240"/>
      <c r="J991" s="236"/>
      <c r="K991" s="236"/>
      <c r="L991" s="241"/>
      <c r="M991" s="242"/>
      <c r="N991" s="243"/>
      <c r="O991" s="243"/>
      <c r="P991" s="243"/>
      <c r="Q991" s="243"/>
      <c r="R991" s="243"/>
      <c r="S991" s="243"/>
      <c r="T991" s="24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45" t="s">
        <v>157</v>
      </c>
      <c r="AU991" s="245" t="s">
        <v>81</v>
      </c>
      <c r="AV991" s="14" t="s">
        <v>154</v>
      </c>
      <c r="AW991" s="14" t="s">
        <v>33</v>
      </c>
      <c r="AX991" s="14" t="s">
        <v>79</v>
      </c>
      <c r="AY991" s="245" t="s">
        <v>147</v>
      </c>
    </row>
    <row r="992" spans="1:65" s="2" customFormat="1" ht="24.15" customHeight="1">
      <c r="A992" s="39"/>
      <c r="B992" s="40"/>
      <c r="C992" s="205" t="s">
        <v>823</v>
      </c>
      <c r="D992" s="205" t="s">
        <v>149</v>
      </c>
      <c r="E992" s="206" t="s">
        <v>1442</v>
      </c>
      <c r="F992" s="207" t="s">
        <v>1443</v>
      </c>
      <c r="G992" s="208" t="s">
        <v>441</v>
      </c>
      <c r="H992" s="209">
        <v>24</v>
      </c>
      <c r="I992" s="210"/>
      <c r="J992" s="211">
        <f>ROUND(I992*H992,2)</f>
        <v>0</v>
      </c>
      <c r="K992" s="207" t="s">
        <v>153</v>
      </c>
      <c r="L992" s="45"/>
      <c r="M992" s="212" t="s">
        <v>19</v>
      </c>
      <c r="N992" s="213" t="s">
        <v>42</v>
      </c>
      <c r="O992" s="85"/>
      <c r="P992" s="214">
        <f>O992*H992</f>
        <v>0</v>
      </c>
      <c r="Q992" s="214">
        <v>0.00220125</v>
      </c>
      <c r="R992" s="214">
        <f>Q992*H992</f>
        <v>0.05283</v>
      </c>
      <c r="S992" s="214">
        <v>0</v>
      </c>
      <c r="T992" s="215">
        <f>S992*H992</f>
        <v>0</v>
      </c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R992" s="216" t="s">
        <v>195</v>
      </c>
      <c r="AT992" s="216" t="s">
        <v>149</v>
      </c>
      <c r="AU992" s="216" t="s">
        <v>81</v>
      </c>
      <c r="AY992" s="18" t="s">
        <v>147</v>
      </c>
      <c r="BE992" s="217">
        <f>IF(N992="základní",J992,0)</f>
        <v>0</v>
      </c>
      <c r="BF992" s="217">
        <f>IF(N992="snížená",J992,0)</f>
        <v>0</v>
      </c>
      <c r="BG992" s="217">
        <f>IF(N992="zákl. přenesená",J992,0)</f>
        <v>0</v>
      </c>
      <c r="BH992" s="217">
        <f>IF(N992="sníž. přenesená",J992,0)</f>
        <v>0</v>
      </c>
      <c r="BI992" s="217">
        <f>IF(N992="nulová",J992,0)</f>
        <v>0</v>
      </c>
      <c r="BJ992" s="18" t="s">
        <v>79</v>
      </c>
      <c r="BK992" s="217">
        <f>ROUND(I992*H992,2)</f>
        <v>0</v>
      </c>
      <c r="BL992" s="18" t="s">
        <v>195</v>
      </c>
      <c r="BM992" s="216" t="s">
        <v>1444</v>
      </c>
    </row>
    <row r="993" spans="1:47" s="2" customFormat="1" ht="12">
      <c r="A993" s="39"/>
      <c r="B993" s="40"/>
      <c r="C993" s="41"/>
      <c r="D993" s="218" t="s">
        <v>155</v>
      </c>
      <c r="E993" s="41"/>
      <c r="F993" s="219" t="s">
        <v>1445</v>
      </c>
      <c r="G993" s="41"/>
      <c r="H993" s="41"/>
      <c r="I993" s="220"/>
      <c r="J993" s="41"/>
      <c r="K993" s="41"/>
      <c r="L993" s="45"/>
      <c r="M993" s="221"/>
      <c r="N993" s="222"/>
      <c r="O993" s="85"/>
      <c r="P993" s="85"/>
      <c r="Q993" s="85"/>
      <c r="R993" s="85"/>
      <c r="S993" s="85"/>
      <c r="T993" s="86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T993" s="18" t="s">
        <v>155</v>
      </c>
      <c r="AU993" s="18" t="s">
        <v>81</v>
      </c>
    </row>
    <row r="994" spans="1:51" s="13" customFormat="1" ht="12">
      <c r="A994" s="13"/>
      <c r="B994" s="223"/>
      <c r="C994" s="224"/>
      <c r="D994" s="225" t="s">
        <v>157</v>
      </c>
      <c r="E994" s="226" t="s">
        <v>19</v>
      </c>
      <c r="F994" s="227" t="s">
        <v>1446</v>
      </c>
      <c r="G994" s="224"/>
      <c r="H994" s="228">
        <v>9</v>
      </c>
      <c r="I994" s="229"/>
      <c r="J994" s="224"/>
      <c r="K994" s="224"/>
      <c r="L994" s="230"/>
      <c r="M994" s="231"/>
      <c r="N994" s="232"/>
      <c r="O994" s="232"/>
      <c r="P994" s="232"/>
      <c r="Q994" s="232"/>
      <c r="R994" s="232"/>
      <c r="S994" s="232"/>
      <c r="T994" s="23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34" t="s">
        <v>157</v>
      </c>
      <c r="AU994" s="234" t="s">
        <v>81</v>
      </c>
      <c r="AV994" s="13" t="s">
        <v>81</v>
      </c>
      <c r="AW994" s="13" t="s">
        <v>33</v>
      </c>
      <c r="AX994" s="13" t="s">
        <v>71</v>
      </c>
      <c r="AY994" s="234" t="s">
        <v>147</v>
      </c>
    </row>
    <row r="995" spans="1:51" s="13" customFormat="1" ht="12">
      <c r="A995" s="13"/>
      <c r="B995" s="223"/>
      <c r="C995" s="224"/>
      <c r="D995" s="225" t="s">
        <v>157</v>
      </c>
      <c r="E995" s="226" t="s">
        <v>19</v>
      </c>
      <c r="F995" s="227" t="s">
        <v>1447</v>
      </c>
      <c r="G995" s="224"/>
      <c r="H995" s="228">
        <v>15</v>
      </c>
      <c r="I995" s="229"/>
      <c r="J995" s="224"/>
      <c r="K995" s="224"/>
      <c r="L995" s="230"/>
      <c r="M995" s="231"/>
      <c r="N995" s="232"/>
      <c r="O995" s="232"/>
      <c r="P995" s="232"/>
      <c r="Q995" s="232"/>
      <c r="R995" s="232"/>
      <c r="S995" s="232"/>
      <c r="T995" s="23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34" t="s">
        <v>157</v>
      </c>
      <c r="AU995" s="234" t="s">
        <v>81</v>
      </c>
      <c r="AV995" s="13" t="s">
        <v>81</v>
      </c>
      <c r="AW995" s="13" t="s">
        <v>33</v>
      </c>
      <c r="AX995" s="13" t="s">
        <v>71</v>
      </c>
      <c r="AY995" s="234" t="s">
        <v>147</v>
      </c>
    </row>
    <row r="996" spans="1:51" s="14" customFormat="1" ht="12">
      <c r="A996" s="14"/>
      <c r="B996" s="235"/>
      <c r="C996" s="236"/>
      <c r="D996" s="225" t="s">
        <v>157</v>
      </c>
      <c r="E996" s="237" t="s">
        <v>19</v>
      </c>
      <c r="F996" s="238" t="s">
        <v>159</v>
      </c>
      <c r="G996" s="236"/>
      <c r="H996" s="239">
        <v>24</v>
      </c>
      <c r="I996" s="240"/>
      <c r="J996" s="236"/>
      <c r="K996" s="236"/>
      <c r="L996" s="241"/>
      <c r="M996" s="242"/>
      <c r="N996" s="243"/>
      <c r="O996" s="243"/>
      <c r="P996" s="243"/>
      <c r="Q996" s="243"/>
      <c r="R996" s="243"/>
      <c r="S996" s="243"/>
      <c r="T996" s="24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45" t="s">
        <v>157</v>
      </c>
      <c r="AU996" s="245" t="s">
        <v>81</v>
      </c>
      <c r="AV996" s="14" t="s">
        <v>154</v>
      </c>
      <c r="AW996" s="14" t="s">
        <v>33</v>
      </c>
      <c r="AX996" s="14" t="s">
        <v>79</v>
      </c>
      <c r="AY996" s="245" t="s">
        <v>147</v>
      </c>
    </row>
    <row r="997" spans="1:65" s="2" customFormat="1" ht="21.75" customHeight="1">
      <c r="A997" s="39"/>
      <c r="B997" s="40"/>
      <c r="C997" s="205" t="s">
        <v>1448</v>
      </c>
      <c r="D997" s="205" t="s">
        <v>149</v>
      </c>
      <c r="E997" s="206" t="s">
        <v>1449</v>
      </c>
      <c r="F997" s="207" t="s">
        <v>1450</v>
      </c>
      <c r="G997" s="208" t="s">
        <v>441</v>
      </c>
      <c r="H997" s="209">
        <v>8.6</v>
      </c>
      <c r="I997" s="210"/>
      <c r="J997" s="211">
        <f>ROUND(I997*H997,2)</f>
        <v>0</v>
      </c>
      <c r="K997" s="207" t="s">
        <v>153</v>
      </c>
      <c r="L997" s="45"/>
      <c r="M997" s="212" t="s">
        <v>19</v>
      </c>
      <c r="N997" s="213" t="s">
        <v>42</v>
      </c>
      <c r="O997" s="85"/>
      <c r="P997" s="214">
        <f>O997*H997</f>
        <v>0</v>
      </c>
      <c r="Q997" s="214">
        <v>0.0022775</v>
      </c>
      <c r="R997" s="214">
        <f>Q997*H997</f>
        <v>0.0195865</v>
      </c>
      <c r="S997" s="214">
        <v>0</v>
      </c>
      <c r="T997" s="215">
        <f>S997*H997</f>
        <v>0</v>
      </c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R997" s="216" t="s">
        <v>195</v>
      </c>
      <c r="AT997" s="216" t="s">
        <v>149</v>
      </c>
      <c r="AU997" s="216" t="s">
        <v>81</v>
      </c>
      <c r="AY997" s="18" t="s">
        <v>147</v>
      </c>
      <c r="BE997" s="217">
        <f>IF(N997="základní",J997,0)</f>
        <v>0</v>
      </c>
      <c r="BF997" s="217">
        <f>IF(N997="snížená",J997,0)</f>
        <v>0</v>
      </c>
      <c r="BG997" s="217">
        <f>IF(N997="zákl. přenesená",J997,0)</f>
        <v>0</v>
      </c>
      <c r="BH997" s="217">
        <f>IF(N997="sníž. přenesená",J997,0)</f>
        <v>0</v>
      </c>
      <c r="BI997" s="217">
        <f>IF(N997="nulová",J997,0)</f>
        <v>0</v>
      </c>
      <c r="BJ997" s="18" t="s">
        <v>79</v>
      </c>
      <c r="BK997" s="217">
        <f>ROUND(I997*H997,2)</f>
        <v>0</v>
      </c>
      <c r="BL997" s="18" t="s">
        <v>195</v>
      </c>
      <c r="BM997" s="216" t="s">
        <v>1451</v>
      </c>
    </row>
    <row r="998" spans="1:47" s="2" customFormat="1" ht="12">
      <c r="A998" s="39"/>
      <c r="B998" s="40"/>
      <c r="C998" s="41"/>
      <c r="D998" s="218" t="s">
        <v>155</v>
      </c>
      <c r="E998" s="41"/>
      <c r="F998" s="219" t="s">
        <v>1452</v>
      </c>
      <c r="G998" s="41"/>
      <c r="H998" s="41"/>
      <c r="I998" s="220"/>
      <c r="J998" s="41"/>
      <c r="K998" s="41"/>
      <c r="L998" s="45"/>
      <c r="M998" s="221"/>
      <c r="N998" s="222"/>
      <c r="O998" s="85"/>
      <c r="P998" s="85"/>
      <c r="Q998" s="85"/>
      <c r="R998" s="85"/>
      <c r="S998" s="85"/>
      <c r="T998" s="86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T998" s="18" t="s">
        <v>155</v>
      </c>
      <c r="AU998" s="18" t="s">
        <v>81</v>
      </c>
    </row>
    <row r="999" spans="1:51" s="13" customFormat="1" ht="12">
      <c r="A999" s="13"/>
      <c r="B999" s="223"/>
      <c r="C999" s="224"/>
      <c r="D999" s="225" t="s">
        <v>157</v>
      </c>
      <c r="E999" s="226" t="s">
        <v>19</v>
      </c>
      <c r="F999" s="227" t="s">
        <v>1453</v>
      </c>
      <c r="G999" s="224"/>
      <c r="H999" s="228">
        <v>8.6</v>
      </c>
      <c r="I999" s="229"/>
      <c r="J999" s="224"/>
      <c r="K999" s="224"/>
      <c r="L999" s="230"/>
      <c r="M999" s="231"/>
      <c r="N999" s="232"/>
      <c r="O999" s="232"/>
      <c r="P999" s="232"/>
      <c r="Q999" s="232"/>
      <c r="R999" s="232"/>
      <c r="S999" s="232"/>
      <c r="T999" s="23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34" t="s">
        <v>157</v>
      </c>
      <c r="AU999" s="234" t="s">
        <v>81</v>
      </c>
      <c r="AV999" s="13" t="s">
        <v>81</v>
      </c>
      <c r="AW999" s="13" t="s">
        <v>33</v>
      </c>
      <c r="AX999" s="13" t="s">
        <v>71</v>
      </c>
      <c r="AY999" s="234" t="s">
        <v>147</v>
      </c>
    </row>
    <row r="1000" spans="1:51" s="14" customFormat="1" ht="12">
      <c r="A1000" s="14"/>
      <c r="B1000" s="235"/>
      <c r="C1000" s="236"/>
      <c r="D1000" s="225" t="s">
        <v>157</v>
      </c>
      <c r="E1000" s="237" t="s">
        <v>19</v>
      </c>
      <c r="F1000" s="238" t="s">
        <v>159</v>
      </c>
      <c r="G1000" s="236"/>
      <c r="H1000" s="239">
        <v>8.6</v>
      </c>
      <c r="I1000" s="240"/>
      <c r="J1000" s="236"/>
      <c r="K1000" s="236"/>
      <c r="L1000" s="241"/>
      <c r="M1000" s="242"/>
      <c r="N1000" s="243"/>
      <c r="O1000" s="243"/>
      <c r="P1000" s="243"/>
      <c r="Q1000" s="243"/>
      <c r="R1000" s="243"/>
      <c r="S1000" s="243"/>
      <c r="T1000" s="24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45" t="s">
        <v>157</v>
      </c>
      <c r="AU1000" s="245" t="s">
        <v>81</v>
      </c>
      <c r="AV1000" s="14" t="s">
        <v>154</v>
      </c>
      <c r="AW1000" s="14" t="s">
        <v>33</v>
      </c>
      <c r="AX1000" s="14" t="s">
        <v>79</v>
      </c>
      <c r="AY1000" s="245" t="s">
        <v>147</v>
      </c>
    </row>
    <row r="1001" spans="1:65" s="2" customFormat="1" ht="16.5" customHeight="1">
      <c r="A1001" s="39"/>
      <c r="B1001" s="40"/>
      <c r="C1001" s="205" t="s">
        <v>830</v>
      </c>
      <c r="D1001" s="205" t="s">
        <v>149</v>
      </c>
      <c r="E1001" s="206" t="s">
        <v>1454</v>
      </c>
      <c r="F1001" s="207" t="s">
        <v>1455</v>
      </c>
      <c r="G1001" s="208" t="s">
        <v>329</v>
      </c>
      <c r="H1001" s="209">
        <v>1</v>
      </c>
      <c r="I1001" s="210"/>
      <c r="J1001" s="211">
        <f>ROUND(I1001*H1001,2)</f>
        <v>0</v>
      </c>
      <c r="K1001" s="207" t="s">
        <v>19</v>
      </c>
      <c r="L1001" s="45"/>
      <c r="M1001" s="212" t="s">
        <v>19</v>
      </c>
      <c r="N1001" s="213" t="s">
        <v>42</v>
      </c>
      <c r="O1001" s="85"/>
      <c r="P1001" s="214">
        <f>O1001*H1001</f>
        <v>0</v>
      </c>
      <c r="Q1001" s="214">
        <v>0</v>
      </c>
      <c r="R1001" s="214">
        <f>Q1001*H1001</f>
        <v>0</v>
      </c>
      <c r="S1001" s="214">
        <v>0</v>
      </c>
      <c r="T1001" s="215">
        <f>S1001*H1001</f>
        <v>0</v>
      </c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R1001" s="216" t="s">
        <v>195</v>
      </c>
      <c r="AT1001" s="216" t="s">
        <v>149</v>
      </c>
      <c r="AU1001" s="216" t="s">
        <v>81</v>
      </c>
      <c r="AY1001" s="18" t="s">
        <v>147</v>
      </c>
      <c r="BE1001" s="217">
        <f>IF(N1001="základní",J1001,0)</f>
        <v>0</v>
      </c>
      <c r="BF1001" s="217">
        <f>IF(N1001="snížená",J1001,0)</f>
        <v>0</v>
      </c>
      <c r="BG1001" s="217">
        <f>IF(N1001="zákl. přenesená",J1001,0)</f>
        <v>0</v>
      </c>
      <c r="BH1001" s="217">
        <f>IF(N1001="sníž. přenesená",J1001,0)</f>
        <v>0</v>
      </c>
      <c r="BI1001" s="217">
        <f>IF(N1001="nulová",J1001,0)</f>
        <v>0</v>
      </c>
      <c r="BJ1001" s="18" t="s">
        <v>79</v>
      </c>
      <c r="BK1001" s="217">
        <f>ROUND(I1001*H1001,2)</f>
        <v>0</v>
      </c>
      <c r="BL1001" s="18" t="s">
        <v>195</v>
      </c>
      <c r="BM1001" s="216" t="s">
        <v>1456</v>
      </c>
    </row>
    <row r="1002" spans="1:51" s="13" customFormat="1" ht="12">
      <c r="A1002" s="13"/>
      <c r="B1002" s="223"/>
      <c r="C1002" s="224"/>
      <c r="D1002" s="225" t="s">
        <v>157</v>
      </c>
      <c r="E1002" s="226" t="s">
        <v>19</v>
      </c>
      <c r="F1002" s="227" t="s">
        <v>1457</v>
      </c>
      <c r="G1002" s="224"/>
      <c r="H1002" s="228">
        <v>1</v>
      </c>
      <c r="I1002" s="229"/>
      <c r="J1002" s="224"/>
      <c r="K1002" s="224"/>
      <c r="L1002" s="230"/>
      <c r="M1002" s="231"/>
      <c r="N1002" s="232"/>
      <c r="O1002" s="232"/>
      <c r="P1002" s="232"/>
      <c r="Q1002" s="232"/>
      <c r="R1002" s="232"/>
      <c r="S1002" s="232"/>
      <c r="T1002" s="23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34" t="s">
        <v>157</v>
      </c>
      <c r="AU1002" s="234" t="s">
        <v>81</v>
      </c>
      <c r="AV1002" s="13" t="s">
        <v>81</v>
      </c>
      <c r="AW1002" s="13" t="s">
        <v>33</v>
      </c>
      <c r="AX1002" s="13" t="s">
        <v>71</v>
      </c>
      <c r="AY1002" s="234" t="s">
        <v>147</v>
      </c>
    </row>
    <row r="1003" spans="1:51" s="14" customFormat="1" ht="12">
      <c r="A1003" s="14"/>
      <c r="B1003" s="235"/>
      <c r="C1003" s="236"/>
      <c r="D1003" s="225" t="s">
        <v>157</v>
      </c>
      <c r="E1003" s="237" t="s">
        <v>19</v>
      </c>
      <c r="F1003" s="238" t="s">
        <v>159</v>
      </c>
      <c r="G1003" s="236"/>
      <c r="H1003" s="239">
        <v>1</v>
      </c>
      <c r="I1003" s="240"/>
      <c r="J1003" s="236"/>
      <c r="K1003" s="236"/>
      <c r="L1003" s="241"/>
      <c r="M1003" s="242"/>
      <c r="N1003" s="243"/>
      <c r="O1003" s="243"/>
      <c r="P1003" s="243"/>
      <c r="Q1003" s="243"/>
      <c r="R1003" s="243"/>
      <c r="S1003" s="243"/>
      <c r="T1003" s="24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45" t="s">
        <v>157</v>
      </c>
      <c r="AU1003" s="245" t="s">
        <v>81</v>
      </c>
      <c r="AV1003" s="14" t="s">
        <v>154</v>
      </c>
      <c r="AW1003" s="14" t="s">
        <v>33</v>
      </c>
      <c r="AX1003" s="14" t="s">
        <v>79</v>
      </c>
      <c r="AY1003" s="245" t="s">
        <v>147</v>
      </c>
    </row>
    <row r="1004" spans="1:65" s="2" customFormat="1" ht="24.15" customHeight="1">
      <c r="A1004" s="39"/>
      <c r="B1004" s="40"/>
      <c r="C1004" s="205" t="s">
        <v>1458</v>
      </c>
      <c r="D1004" s="205" t="s">
        <v>149</v>
      </c>
      <c r="E1004" s="206" t="s">
        <v>1459</v>
      </c>
      <c r="F1004" s="207" t="s">
        <v>1460</v>
      </c>
      <c r="G1004" s="208" t="s">
        <v>441</v>
      </c>
      <c r="H1004" s="209">
        <v>3.5</v>
      </c>
      <c r="I1004" s="210"/>
      <c r="J1004" s="211">
        <f>ROUND(I1004*H1004,2)</f>
        <v>0</v>
      </c>
      <c r="K1004" s="207" t="s">
        <v>153</v>
      </c>
      <c r="L1004" s="45"/>
      <c r="M1004" s="212" t="s">
        <v>19</v>
      </c>
      <c r="N1004" s="213" t="s">
        <v>42</v>
      </c>
      <c r="O1004" s="85"/>
      <c r="P1004" s="214">
        <f>O1004*H1004</f>
        <v>0</v>
      </c>
      <c r="Q1004" s="214">
        <v>0.0021656</v>
      </c>
      <c r="R1004" s="214">
        <f>Q1004*H1004</f>
        <v>0.007579600000000001</v>
      </c>
      <c r="S1004" s="214">
        <v>0</v>
      </c>
      <c r="T1004" s="215">
        <f>S1004*H1004</f>
        <v>0</v>
      </c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R1004" s="216" t="s">
        <v>195</v>
      </c>
      <c r="AT1004" s="216" t="s">
        <v>149</v>
      </c>
      <c r="AU1004" s="216" t="s">
        <v>81</v>
      </c>
      <c r="AY1004" s="18" t="s">
        <v>147</v>
      </c>
      <c r="BE1004" s="217">
        <f>IF(N1004="základní",J1004,0)</f>
        <v>0</v>
      </c>
      <c r="BF1004" s="217">
        <f>IF(N1004="snížená",J1004,0)</f>
        <v>0</v>
      </c>
      <c r="BG1004" s="217">
        <f>IF(N1004="zákl. přenesená",J1004,0)</f>
        <v>0</v>
      </c>
      <c r="BH1004" s="217">
        <f>IF(N1004="sníž. přenesená",J1004,0)</f>
        <v>0</v>
      </c>
      <c r="BI1004" s="217">
        <f>IF(N1004="nulová",J1004,0)</f>
        <v>0</v>
      </c>
      <c r="BJ1004" s="18" t="s">
        <v>79</v>
      </c>
      <c r="BK1004" s="217">
        <f>ROUND(I1004*H1004,2)</f>
        <v>0</v>
      </c>
      <c r="BL1004" s="18" t="s">
        <v>195</v>
      </c>
      <c r="BM1004" s="216" t="s">
        <v>1461</v>
      </c>
    </row>
    <row r="1005" spans="1:47" s="2" customFormat="1" ht="12">
      <c r="A1005" s="39"/>
      <c r="B1005" s="40"/>
      <c r="C1005" s="41"/>
      <c r="D1005" s="218" t="s">
        <v>155</v>
      </c>
      <c r="E1005" s="41"/>
      <c r="F1005" s="219" t="s">
        <v>1462</v>
      </c>
      <c r="G1005" s="41"/>
      <c r="H1005" s="41"/>
      <c r="I1005" s="220"/>
      <c r="J1005" s="41"/>
      <c r="K1005" s="41"/>
      <c r="L1005" s="45"/>
      <c r="M1005" s="221"/>
      <c r="N1005" s="222"/>
      <c r="O1005" s="85"/>
      <c r="P1005" s="85"/>
      <c r="Q1005" s="85"/>
      <c r="R1005" s="85"/>
      <c r="S1005" s="85"/>
      <c r="T1005" s="86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T1005" s="18" t="s">
        <v>155</v>
      </c>
      <c r="AU1005" s="18" t="s">
        <v>81</v>
      </c>
    </row>
    <row r="1006" spans="1:51" s="13" customFormat="1" ht="12">
      <c r="A1006" s="13"/>
      <c r="B1006" s="223"/>
      <c r="C1006" s="224"/>
      <c r="D1006" s="225" t="s">
        <v>157</v>
      </c>
      <c r="E1006" s="226" t="s">
        <v>19</v>
      </c>
      <c r="F1006" s="227" t="s">
        <v>1463</v>
      </c>
      <c r="G1006" s="224"/>
      <c r="H1006" s="228">
        <v>3.5</v>
      </c>
      <c r="I1006" s="229"/>
      <c r="J1006" s="224"/>
      <c r="K1006" s="224"/>
      <c r="L1006" s="230"/>
      <c r="M1006" s="231"/>
      <c r="N1006" s="232"/>
      <c r="O1006" s="232"/>
      <c r="P1006" s="232"/>
      <c r="Q1006" s="232"/>
      <c r="R1006" s="232"/>
      <c r="S1006" s="232"/>
      <c r="T1006" s="23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34" t="s">
        <v>157</v>
      </c>
      <c r="AU1006" s="234" t="s">
        <v>81</v>
      </c>
      <c r="AV1006" s="13" t="s">
        <v>81</v>
      </c>
      <c r="AW1006" s="13" t="s">
        <v>33</v>
      </c>
      <c r="AX1006" s="13" t="s">
        <v>71</v>
      </c>
      <c r="AY1006" s="234" t="s">
        <v>147</v>
      </c>
    </row>
    <row r="1007" spans="1:51" s="14" customFormat="1" ht="12">
      <c r="A1007" s="14"/>
      <c r="B1007" s="235"/>
      <c r="C1007" s="236"/>
      <c r="D1007" s="225" t="s">
        <v>157</v>
      </c>
      <c r="E1007" s="237" t="s">
        <v>19</v>
      </c>
      <c r="F1007" s="238" t="s">
        <v>159</v>
      </c>
      <c r="G1007" s="236"/>
      <c r="H1007" s="239">
        <v>3.5</v>
      </c>
      <c r="I1007" s="240"/>
      <c r="J1007" s="236"/>
      <c r="K1007" s="236"/>
      <c r="L1007" s="241"/>
      <c r="M1007" s="242"/>
      <c r="N1007" s="243"/>
      <c r="O1007" s="243"/>
      <c r="P1007" s="243"/>
      <c r="Q1007" s="243"/>
      <c r="R1007" s="243"/>
      <c r="S1007" s="243"/>
      <c r="T1007" s="24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T1007" s="245" t="s">
        <v>157</v>
      </c>
      <c r="AU1007" s="245" t="s">
        <v>81</v>
      </c>
      <c r="AV1007" s="14" t="s">
        <v>154</v>
      </c>
      <c r="AW1007" s="14" t="s">
        <v>33</v>
      </c>
      <c r="AX1007" s="14" t="s">
        <v>79</v>
      </c>
      <c r="AY1007" s="245" t="s">
        <v>147</v>
      </c>
    </row>
    <row r="1008" spans="1:65" s="2" customFormat="1" ht="24.15" customHeight="1">
      <c r="A1008" s="39"/>
      <c r="B1008" s="40"/>
      <c r="C1008" s="205" t="s">
        <v>836</v>
      </c>
      <c r="D1008" s="205" t="s">
        <v>149</v>
      </c>
      <c r="E1008" s="206" t="s">
        <v>1464</v>
      </c>
      <c r="F1008" s="207" t="s">
        <v>1465</v>
      </c>
      <c r="G1008" s="208" t="s">
        <v>190</v>
      </c>
      <c r="H1008" s="209">
        <v>1.156</v>
      </c>
      <c r="I1008" s="210"/>
      <c r="J1008" s="211">
        <f>ROUND(I1008*H1008,2)</f>
        <v>0</v>
      </c>
      <c r="K1008" s="207" t="s">
        <v>153</v>
      </c>
      <c r="L1008" s="45"/>
      <c r="M1008" s="212" t="s">
        <v>19</v>
      </c>
      <c r="N1008" s="213" t="s">
        <v>42</v>
      </c>
      <c r="O1008" s="85"/>
      <c r="P1008" s="214">
        <f>O1008*H1008</f>
        <v>0</v>
      </c>
      <c r="Q1008" s="214">
        <v>0</v>
      </c>
      <c r="R1008" s="214">
        <f>Q1008*H1008</f>
        <v>0</v>
      </c>
      <c r="S1008" s="214">
        <v>0</v>
      </c>
      <c r="T1008" s="215">
        <f>S1008*H1008</f>
        <v>0</v>
      </c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R1008" s="216" t="s">
        <v>195</v>
      </c>
      <c r="AT1008" s="216" t="s">
        <v>149</v>
      </c>
      <c r="AU1008" s="216" t="s">
        <v>81</v>
      </c>
      <c r="AY1008" s="18" t="s">
        <v>147</v>
      </c>
      <c r="BE1008" s="217">
        <f>IF(N1008="základní",J1008,0)</f>
        <v>0</v>
      </c>
      <c r="BF1008" s="217">
        <f>IF(N1008="snížená",J1008,0)</f>
        <v>0</v>
      </c>
      <c r="BG1008" s="217">
        <f>IF(N1008="zákl. přenesená",J1008,0)</f>
        <v>0</v>
      </c>
      <c r="BH1008" s="217">
        <f>IF(N1008="sníž. přenesená",J1008,0)</f>
        <v>0</v>
      </c>
      <c r="BI1008" s="217">
        <f>IF(N1008="nulová",J1008,0)</f>
        <v>0</v>
      </c>
      <c r="BJ1008" s="18" t="s">
        <v>79</v>
      </c>
      <c r="BK1008" s="217">
        <f>ROUND(I1008*H1008,2)</f>
        <v>0</v>
      </c>
      <c r="BL1008" s="18" t="s">
        <v>195</v>
      </c>
      <c r="BM1008" s="216" t="s">
        <v>1466</v>
      </c>
    </row>
    <row r="1009" spans="1:47" s="2" customFormat="1" ht="12">
      <c r="A1009" s="39"/>
      <c r="B1009" s="40"/>
      <c r="C1009" s="41"/>
      <c r="D1009" s="218" t="s">
        <v>155</v>
      </c>
      <c r="E1009" s="41"/>
      <c r="F1009" s="219" t="s">
        <v>1467</v>
      </c>
      <c r="G1009" s="41"/>
      <c r="H1009" s="41"/>
      <c r="I1009" s="220"/>
      <c r="J1009" s="41"/>
      <c r="K1009" s="41"/>
      <c r="L1009" s="45"/>
      <c r="M1009" s="221"/>
      <c r="N1009" s="222"/>
      <c r="O1009" s="85"/>
      <c r="P1009" s="85"/>
      <c r="Q1009" s="85"/>
      <c r="R1009" s="85"/>
      <c r="S1009" s="85"/>
      <c r="T1009" s="86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T1009" s="18" t="s">
        <v>155</v>
      </c>
      <c r="AU1009" s="18" t="s">
        <v>81</v>
      </c>
    </row>
    <row r="1010" spans="1:63" s="12" customFormat="1" ht="22.8" customHeight="1">
      <c r="A1010" s="12"/>
      <c r="B1010" s="189"/>
      <c r="C1010" s="190"/>
      <c r="D1010" s="191" t="s">
        <v>70</v>
      </c>
      <c r="E1010" s="203" t="s">
        <v>1468</v>
      </c>
      <c r="F1010" s="203" t="s">
        <v>1469</v>
      </c>
      <c r="G1010" s="190"/>
      <c r="H1010" s="190"/>
      <c r="I1010" s="193"/>
      <c r="J1010" s="204">
        <f>BK1010</f>
        <v>0</v>
      </c>
      <c r="K1010" s="190"/>
      <c r="L1010" s="195"/>
      <c r="M1010" s="196"/>
      <c r="N1010" s="197"/>
      <c r="O1010" s="197"/>
      <c r="P1010" s="198">
        <f>SUM(P1011:P1091)</f>
        <v>0</v>
      </c>
      <c r="Q1010" s="197"/>
      <c r="R1010" s="198">
        <f>SUM(R1011:R1091)</f>
        <v>0.2887190528</v>
      </c>
      <c r="S1010" s="197"/>
      <c r="T1010" s="199">
        <f>SUM(T1011:T1091)</f>
        <v>0.0006000000000000001</v>
      </c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R1010" s="200" t="s">
        <v>81</v>
      </c>
      <c r="AT1010" s="201" t="s">
        <v>70</v>
      </c>
      <c r="AU1010" s="201" t="s">
        <v>79</v>
      </c>
      <c r="AY1010" s="200" t="s">
        <v>147</v>
      </c>
      <c r="BK1010" s="202">
        <f>SUM(BK1011:BK1091)</f>
        <v>0</v>
      </c>
    </row>
    <row r="1011" spans="1:65" s="2" customFormat="1" ht="16.5" customHeight="1">
      <c r="A1011" s="39"/>
      <c r="B1011" s="40"/>
      <c r="C1011" s="205" t="s">
        <v>1470</v>
      </c>
      <c r="D1011" s="205" t="s">
        <v>149</v>
      </c>
      <c r="E1011" s="206" t="s">
        <v>1471</v>
      </c>
      <c r="F1011" s="207" t="s">
        <v>1472</v>
      </c>
      <c r="G1011" s="208" t="s">
        <v>152</v>
      </c>
      <c r="H1011" s="209">
        <v>238.737</v>
      </c>
      <c r="I1011" s="210"/>
      <c r="J1011" s="211">
        <f>ROUND(I1011*H1011,2)</f>
        <v>0</v>
      </c>
      <c r="K1011" s="207" t="s">
        <v>153</v>
      </c>
      <c r="L1011" s="45"/>
      <c r="M1011" s="212" t="s">
        <v>19</v>
      </c>
      <c r="N1011" s="213" t="s">
        <v>42</v>
      </c>
      <c r="O1011" s="85"/>
      <c r="P1011" s="214">
        <f>O1011*H1011</f>
        <v>0</v>
      </c>
      <c r="Q1011" s="214">
        <v>0</v>
      </c>
      <c r="R1011" s="214">
        <f>Q1011*H1011</f>
        <v>0</v>
      </c>
      <c r="S1011" s="214">
        <v>0</v>
      </c>
      <c r="T1011" s="215">
        <f>S1011*H1011</f>
        <v>0</v>
      </c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R1011" s="216" t="s">
        <v>195</v>
      </c>
      <c r="AT1011" s="216" t="s">
        <v>149</v>
      </c>
      <c r="AU1011" s="216" t="s">
        <v>81</v>
      </c>
      <c r="AY1011" s="18" t="s">
        <v>147</v>
      </c>
      <c r="BE1011" s="217">
        <f>IF(N1011="základní",J1011,0)</f>
        <v>0</v>
      </c>
      <c r="BF1011" s="217">
        <f>IF(N1011="snížená",J1011,0)</f>
        <v>0</v>
      </c>
      <c r="BG1011" s="217">
        <f>IF(N1011="zákl. přenesená",J1011,0)</f>
        <v>0</v>
      </c>
      <c r="BH1011" s="217">
        <f>IF(N1011="sníž. přenesená",J1011,0)</f>
        <v>0</v>
      </c>
      <c r="BI1011" s="217">
        <f>IF(N1011="nulová",J1011,0)</f>
        <v>0</v>
      </c>
      <c r="BJ1011" s="18" t="s">
        <v>79</v>
      </c>
      <c r="BK1011" s="217">
        <f>ROUND(I1011*H1011,2)</f>
        <v>0</v>
      </c>
      <c r="BL1011" s="18" t="s">
        <v>195</v>
      </c>
      <c r="BM1011" s="216" t="s">
        <v>1473</v>
      </c>
    </row>
    <row r="1012" spans="1:47" s="2" customFormat="1" ht="12">
      <c r="A1012" s="39"/>
      <c r="B1012" s="40"/>
      <c r="C1012" s="41"/>
      <c r="D1012" s="218" t="s">
        <v>155</v>
      </c>
      <c r="E1012" s="41"/>
      <c r="F1012" s="219" t="s">
        <v>1474</v>
      </c>
      <c r="G1012" s="41"/>
      <c r="H1012" s="41"/>
      <c r="I1012" s="220"/>
      <c r="J1012" s="41"/>
      <c r="K1012" s="41"/>
      <c r="L1012" s="45"/>
      <c r="M1012" s="221"/>
      <c r="N1012" s="222"/>
      <c r="O1012" s="85"/>
      <c r="P1012" s="85"/>
      <c r="Q1012" s="85"/>
      <c r="R1012" s="85"/>
      <c r="S1012" s="85"/>
      <c r="T1012" s="86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T1012" s="18" t="s">
        <v>155</v>
      </c>
      <c r="AU1012" s="18" t="s">
        <v>81</v>
      </c>
    </row>
    <row r="1013" spans="1:51" s="13" customFormat="1" ht="12">
      <c r="A1013" s="13"/>
      <c r="B1013" s="223"/>
      <c r="C1013" s="224"/>
      <c r="D1013" s="225" t="s">
        <v>157</v>
      </c>
      <c r="E1013" s="226" t="s">
        <v>19</v>
      </c>
      <c r="F1013" s="227" t="s">
        <v>1170</v>
      </c>
      <c r="G1013" s="224"/>
      <c r="H1013" s="228">
        <v>238.737</v>
      </c>
      <c r="I1013" s="229"/>
      <c r="J1013" s="224"/>
      <c r="K1013" s="224"/>
      <c r="L1013" s="230"/>
      <c r="M1013" s="231"/>
      <c r="N1013" s="232"/>
      <c r="O1013" s="232"/>
      <c r="P1013" s="232"/>
      <c r="Q1013" s="232"/>
      <c r="R1013" s="232"/>
      <c r="S1013" s="232"/>
      <c r="T1013" s="23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34" t="s">
        <v>157</v>
      </c>
      <c r="AU1013" s="234" t="s">
        <v>81</v>
      </c>
      <c r="AV1013" s="13" t="s">
        <v>81</v>
      </c>
      <c r="AW1013" s="13" t="s">
        <v>33</v>
      </c>
      <c r="AX1013" s="13" t="s">
        <v>71</v>
      </c>
      <c r="AY1013" s="234" t="s">
        <v>147</v>
      </c>
    </row>
    <row r="1014" spans="1:51" s="14" customFormat="1" ht="12">
      <c r="A1014" s="14"/>
      <c r="B1014" s="235"/>
      <c r="C1014" s="236"/>
      <c r="D1014" s="225" t="s">
        <v>157</v>
      </c>
      <c r="E1014" s="237" t="s">
        <v>19</v>
      </c>
      <c r="F1014" s="238" t="s">
        <v>159</v>
      </c>
      <c r="G1014" s="236"/>
      <c r="H1014" s="239">
        <v>238.737</v>
      </c>
      <c r="I1014" s="240"/>
      <c r="J1014" s="236"/>
      <c r="K1014" s="236"/>
      <c r="L1014" s="241"/>
      <c r="M1014" s="242"/>
      <c r="N1014" s="243"/>
      <c r="O1014" s="243"/>
      <c r="P1014" s="243"/>
      <c r="Q1014" s="243"/>
      <c r="R1014" s="243"/>
      <c r="S1014" s="243"/>
      <c r="T1014" s="24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45" t="s">
        <v>157</v>
      </c>
      <c r="AU1014" s="245" t="s">
        <v>81</v>
      </c>
      <c r="AV1014" s="14" t="s">
        <v>154</v>
      </c>
      <c r="AW1014" s="14" t="s">
        <v>33</v>
      </c>
      <c r="AX1014" s="14" t="s">
        <v>79</v>
      </c>
      <c r="AY1014" s="245" t="s">
        <v>147</v>
      </c>
    </row>
    <row r="1015" spans="1:65" s="2" customFormat="1" ht="24.15" customHeight="1">
      <c r="A1015" s="39"/>
      <c r="B1015" s="40"/>
      <c r="C1015" s="246" t="s">
        <v>842</v>
      </c>
      <c r="D1015" s="246" t="s">
        <v>350</v>
      </c>
      <c r="E1015" s="247" t="s">
        <v>1475</v>
      </c>
      <c r="F1015" s="248" t="s">
        <v>1476</v>
      </c>
      <c r="G1015" s="249" t="s">
        <v>152</v>
      </c>
      <c r="H1015" s="250">
        <v>265.237</v>
      </c>
      <c r="I1015" s="251"/>
      <c r="J1015" s="252">
        <f>ROUND(I1015*H1015,2)</f>
        <v>0</v>
      </c>
      <c r="K1015" s="248" t="s">
        <v>153</v>
      </c>
      <c r="L1015" s="253"/>
      <c r="M1015" s="254" t="s">
        <v>19</v>
      </c>
      <c r="N1015" s="255" t="s">
        <v>42</v>
      </c>
      <c r="O1015" s="85"/>
      <c r="P1015" s="214">
        <f>O1015*H1015</f>
        <v>0</v>
      </c>
      <c r="Q1015" s="214">
        <v>0.00013</v>
      </c>
      <c r="R1015" s="214">
        <f>Q1015*H1015</f>
        <v>0.03448081</v>
      </c>
      <c r="S1015" s="214">
        <v>0</v>
      </c>
      <c r="T1015" s="215">
        <f>S1015*H1015</f>
        <v>0</v>
      </c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R1015" s="216" t="s">
        <v>247</v>
      </c>
      <c r="AT1015" s="216" t="s">
        <v>350</v>
      </c>
      <c r="AU1015" s="216" t="s">
        <v>81</v>
      </c>
      <c r="AY1015" s="18" t="s">
        <v>147</v>
      </c>
      <c r="BE1015" s="217">
        <f>IF(N1015="základní",J1015,0)</f>
        <v>0</v>
      </c>
      <c r="BF1015" s="217">
        <f>IF(N1015="snížená",J1015,0)</f>
        <v>0</v>
      </c>
      <c r="BG1015" s="217">
        <f>IF(N1015="zákl. přenesená",J1015,0)</f>
        <v>0</v>
      </c>
      <c r="BH1015" s="217">
        <f>IF(N1015="sníž. přenesená",J1015,0)</f>
        <v>0</v>
      </c>
      <c r="BI1015" s="217">
        <f>IF(N1015="nulová",J1015,0)</f>
        <v>0</v>
      </c>
      <c r="BJ1015" s="18" t="s">
        <v>79</v>
      </c>
      <c r="BK1015" s="217">
        <f>ROUND(I1015*H1015,2)</f>
        <v>0</v>
      </c>
      <c r="BL1015" s="18" t="s">
        <v>195</v>
      </c>
      <c r="BM1015" s="216" t="s">
        <v>1477</v>
      </c>
    </row>
    <row r="1016" spans="1:51" s="13" customFormat="1" ht="12">
      <c r="A1016" s="13"/>
      <c r="B1016" s="223"/>
      <c r="C1016" s="224"/>
      <c r="D1016" s="225" t="s">
        <v>157</v>
      </c>
      <c r="E1016" s="226" t="s">
        <v>19</v>
      </c>
      <c r="F1016" s="227" t="s">
        <v>1478</v>
      </c>
      <c r="G1016" s="224"/>
      <c r="H1016" s="228">
        <v>265.237</v>
      </c>
      <c r="I1016" s="229"/>
      <c r="J1016" s="224"/>
      <c r="K1016" s="224"/>
      <c r="L1016" s="230"/>
      <c r="M1016" s="231"/>
      <c r="N1016" s="232"/>
      <c r="O1016" s="232"/>
      <c r="P1016" s="232"/>
      <c r="Q1016" s="232"/>
      <c r="R1016" s="232"/>
      <c r="S1016" s="232"/>
      <c r="T1016" s="23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34" t="s">
        <v>157</v>
      </c>
      <c r="AU1016" s="234" t="s">
        <v>81</v>
      </c>
      <c r="AV1016" s="13" t="s">
        <v>81</v>
      </c>
      <c r="AW1016" s="13" t="s">
        <v>33</v>
      </c>
      <c r="AX1016" s="13" t="s">
        <v>71</v>
      </c>
      <c r="AY1016" s="234" t="s">
        <v>147</v>
      </c>
    </row>
    <row r="1017" spans="1:51" s="14" customFormat="1" ht="12">
      <c r="A1017" s="14"/>
      <c r="B1017" s="235"/>
      <c r="C1017" s="236"/>
      <c r="D1017" s="225" t="s">
        <v>157</v>
      </c>
      <c r="E1017" s="237" t="s">
        <v>19</v>
      </c>
      <c r="F1017" s="238" t="s">
        <v>159</v>
      </c>
      <c r="G1017" s="236"/>
      <c r="H1017" s="239">
        <v>265.237</v>
      </c>
      <c r="I1017" s="240"/>
      <c r="J1017" s="236"/>
      <c r="K1017" s="236"/>
      <c r="L1017" s="241"/>
      <c r="M1017" s="242"/>
      <c r="N1017" s="243"/>
      <c r="O1017" s="243"/>
      <c r="P1017" s="243"/>
      <c r="Q1017" s="243"/>
      <c r="R1017" s="243"/>
      <c r="S1017" s="243"/>
      <c r="T1017" s="24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T1017" s="245" t="s">
        <v>157</v>
      </c>
      <c r="AU1017" s="245" t="s">
        <v>81</v>
      </c>
      <c r="AV1017" s="14" t="s">
        <v>154</v>
      </c>
      <c r="AW1017" s="14" t="s">
        <v>33</v>
      </c>
      <c r="AX1017" s="14" t="s">
        <v>79</v>
      </c>
      <c r="AY1017" s="245" t="s">
        <v>147</v>
      </c>
    </row>
    <row r="1018" spans="1:65" s="2" customFormat="1" ht="24.15" customHeight="1">
      <c r="A1018" s="39"/>
      <c r="B1018" s="40"/>
      <c r="C1018" s="205" t="s">
        <v>1479</v>
      </c>
      <c r="D1018" s="205" t="s">
        <v>149</v>
      </c>
      <c r="E1018" s="206" t="s">
        <v>1480</v>
      </c>
      <c r="F1018" s="207" t="s">
        <v>1481</v>
      </c>
      <c r="G1018" s="208" t="s">
        <v>152</v>
      </c>
      <c r="H1018" s="209">
        <v>39.376</v>
      </c>
      <c r="I1018" s="210"/>
      <c r="J1018" s="211">
        <f>ROUND(I1018*H1018,2)</f>
        <v>0</v>
      </c>
      <c r="K1018" s="207" t="s">
        <v>153</v>
      </c>
      <c r="L1018" s="45"/>
      <c r="M1018" s="212" t="s">
        <v>19</v>
      </c>
      <c r="N1018" s="213" t="s">
        <v>42</v>
      </c>
      <c r="O1018" s="85"/>
      <c r="P1018" s="214">
        <f>O1018*H1018</f>
        <v>0</v>
      </c>
      <c r="Q1018" s="214">
        <v>0.0002637375</v>
      </c>
      <c r="R1018" s="214">
        <f>Q1018*H1018</f>
        <v>0.010384927799999999</v>
      </c>
      <c r="S1018" s="214">
        <v>0</v>
      </c>
      <c r="T1018" s="215">
        <f>S1018*H1018</f>
        <v>0</v>
      </c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R1018" s="216" t="s">
        <v>195</v>
      </c>
      <c r="AT1018" s="216" t="s">
        <v>149</v>
      </c>
      <c r="AU1018" s="216" t="s">
        <v>81</v>
      </c>
      <c r="AY1018" s="18" t="s">
        <v>147</v>
      </c>
      <c r="BE1018" s="217">
        <f>IF(N1018="základní",J1018,0)</f>
        <v>0</v>
      </c>
      <c r="BF1018" s="217">
        <f>IF(N1018="snížená",J1018,0)</f>
        <v>0</v>
      </c>
      <c r="BG1018" s="217">
        <f>IF(N1018="zákl. přenesená",J1018,0)</f>
        <v>0</v>
      </c>
      <c r="BH1018" s="217">
        <f>IF(N1018="sníž. přenesená",J1018,0)</f>
        <v>0</v>
      </c>
      <c r="BI1018" s="217">
        <f>IF(N1018="nulová",J1018,0)</f>
        <v>0</v>
      </c>
      <c r="BJ1018" s="18" t="s">
        <v>79</v>
      </c>
      <c r="BK1018" s="217">
        <f>ROUND(I1018*H1018,2)</f>
        <v>0</v>
      </c>
      <c r="BL1018" s="18" t="s">
        <v>195</v>
      </c>
      <c r="BM1018" s="216" t="s">
        <v>1482</v>
      </c>
    </row>
    <row r="1019" spans="1:47" s="2" customFormat="1" ht="12">
      <c r="A1019" s="39"/>
      <c r="B1019" s="40"/>
      <c r="C1019" s="41"/>
      <c r="D1019" s="218" t="s">
        <v>155</v>
      </c>
      <c r="E1019" s="41"/>
      <c r="F1019" s="219" t="s">
        <v>1483</v>
      </c>
      <c r="G1019" s="41"/>
      <c r="H1019" s="41"/>
      <c r="I1019" s="220"/>
      <c r="J1019" s="41"/>
      <c r="K1019" s="41"/>
      <c r="L1019" s="45"/>
      <c r="M1019" s="221"/>
      <c r="N1019" s="222"/>
      <c r="O1019" s="85"/>
      <c r="P1019" s="85"/>
      <c r="Q1019" s="85"/>
      <c r="R1019" s="85"/>
      <c r="S1019" s="85"/>
      <c r="T1019" s="86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T1019" s="18" t="s">
        <v>155</v>
      </c>
      <c r="AU1019" s="18" t="s">
        <v>81</v>
      </c>
    </row>
    <row r="1020" spans="1:51" s="13" customFormat="1" ht="12">
      <c r="A1020" s="13"/>
      <c r="B1020" s="223"/>
      <c r="C1020" s="224"/>
      <c r="D1020" s="225" t="s">
        <v>157</v>
      </c>
      <c r="E1020" s="226" t="s">
        <v>19</v>
      </c>
      <c r="F1020" s="227" t="s">
        <v>1484</v>
      </c>
      <c r="G1020" s="224"/>
      <c r="H1020" s="228">
        <v>35.438</v>
      </c>
      <c r="I1020" s="229"/>
      <c r="J1020" s="224"/>
      <c r="K1020" s="224"/>
      <c r="L1020" s="230"/>
      <c r="M1020" s="231"/>
      <c r="N1020" s="232"/>
      <c r="O1020" s="232"/>
      <c r="P1020" s="232"/>
      <c r="Q1020" s="232"/>
      <c r="R1020" s="232"/>
      <c r="S1020" s="232"/>
      <c r="T1020" s="23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34" t="s">
        <v>157</v>
      </c>
      <c r="AU1020" s="234" t="s">
        <v>81</v>
      </c>
      <c r="AV1020" s="13" t="s">
        <v>81</v>
      </c>
      <c r="AW1020" s="13" t="s">
        <v>33</v>
      </c>
      <c r="AX1020" s="13" t="s">
        <v>71</v>
      </c>
      <c r="AY1020" s="234" t="s">
        <v>147</v>
      </c>
    </row>
    <row r="1021" spans="1:51" s="13" customFormat="1" ht="12">
      <c r="A1021" s="13"/>
      <c r="B1021" s="223"/>
      <c r="C1021" s="224"/>
      <c r="D1021" s="225" t="s">
        <v>157</v>
      </c>
      <c r="E1021" s="226" t="s">
        <v>19</v>
      </c>
      <c r="F1021" s="227" t="s">
        <v>1485</v>
      </c>
      <c r="G1021" s="224"/>
      <c r="H1021" s="228">
        <v>3.938</v>
      </c>
      <c r="I1021" s="229"/>
      <c r="J1021" s="224"/>
      <c r="K1021" s="224"/>
      <c r="L1021" s="230"/>
      <c r="M1021" s="231"/>
      <c r="N1021" s="232"/>
      <c r="O1021" s="232"/>
      <c r="P1021" s="232"/>
      <c r="Q1021" s="232"/>
      <c r="R1021" s="232"/>
      <c r="S1021" s="232"/>
      <c r="T1021" s="23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34" t="s">
        <v>157</v>
      </c>
      <c r="AU1021" s="234" t="s">
        <v>81</v>
      </c>
      <c r="AV1021" s="13" t="s">
        <v>81</v>
      </c>
      <c r="AW1021" s="13" t="s">
        <v>33</v>
      </c>
      <c r="AX1021" s="13" t="s">
        <v>71</v>
      </c>
      <c r="AY1021" s="234" t="s">
        <v>147</v>
      </c>
    </row>
    <row r="1022" spans="1:51" s="14" customFormat="1" ht="12">
      <c r="A1022" s="14"/>
      <c r="B1022" s="235"/>
      <c r="C1022" s="236"/>
      <c r="D1022" s="225" t="s">
        <v>157</v>
      </c>
      <c r="E1022" s="237" t="s">
        <v>19</v>
      </c>
      <c r="F1022" s="238" t="s">
        <v>159</v>
      </c>
      <c r="G1022" s="236"/>
      <c r="H1022" s="239">
        <v>39.376000000000005</v>
      </c>
      <c r="I1022" s="240"/>
      <c r="J1022" s="236"/>
      <c r="K1022" s="236"/>
      <c r="L1022" s="241"/>
      <c r="M1022" s="242"/>
      <c r="N1022" s="243"/>
      <c r="O1022" s="243"/>
      <c r="P1022" s="243"/>
      <c r="Q1022" s="243"/>
      <c r="R1022" s="243"/>
      <c r="S1022" s="243"/>
      <c r="T1022" s="24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T1022" s="245" t="s">
        <v>157</v>
      </c>
      <c r="AU1022" s="245" t="s">
        <v>81</v>
      </c>
      <c r="AV1022" s="14" t="s">
        <v>154</v>
      </c>
      <c r="AW1022" s="14" t="s">
        <v>33</v>
      </c>
      <c r="AX1022" s="14" t="s">
        <v>79</v>
      </c>
      <c r="AY1022" s="245" t="s">
        <v>147</v>
      </c>
    </row>
    <row r="1023" spans="1:65" s="2" customFormat="1" ht="16.5" customHeight="1">
      <c r="A1023" s="39"/>
      <c r="B1023" s="40"/>
      <c r="C1023" s="246" t="s">
        <v>848</v>
      </c>
      <c r="D1023" s="246" t="s">
        <v>350</v>
      </c>
      <c r="E1023" s="247" t="s">
        <v>1486</v>
      </c>
      <c r="F1023" s="248" t="s">
        <v>1487</v>
      </c>
      <c r="G1023" s="249" t="s">
        <v>152</v>
      </c>
      <c r="H1023" s="250">
        <v>3.938</v>
      </c>
      <c r="I1023" s="251"/>
      <c r="J1023" s="252">
        <f>ROUND(I1023*H1023,2)</f>
        <v>0</v>
      </c>
      <c r="K1023" s="248" t="s">
        <v>153</v>
      </c>
      <c r="L1023" s="253"/>
      <c r="M1023" s="254" t="s">
        <v>19</v>
      </c>
      <c r="N1023" s="255" t="s">
        <v>42</v>
      </c>
      <c r="O1023" s="85"/>
      <c r="P1023" s="214">
        <f>O1023*H1023</f>
        <v>0</v>
      </c>
      <c r="Q1023" s="214">
        <v>0.02546</v>
      </c>
      <c r="R1023" s="214">
        <f>Q1023*H1023</f>
        <v>0.10026148</v>
      </c>
      <c r="S1023" s="214">
        <v>0</v>
      </c>
      <c r="T1023" s="215">
        <f>S1023*H1023</f>
        <v>0</v>
      </c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R1023" s="216" t="s">
        <v>247</v>
      </c>
      <c r="AT1023" s="216" t="s">
        <v>350</v>
      </c>
      <c r="AU1023" s="216" t="s">
        <v>81</v>
      </c>
      <c r="AY1023" s="18" t="s">
        <v>147</v>
      </c>
      <c r="BE1023" s="217">
        <f>IF(N1023="základní",J1023,0)</f>
        <v>0</v>
      </c>
      <c r="BF1023" s="217">
        <f>IF(N1023="snížená",J1023,0)</f>
        <v>0</v>
      </c>
      <c r="BG1023" s="217">
        <f>IF(N1023="zákl. přenesená",J1023,0)</f>
        <v>0</v>
      </c>
      <c r="BH1023" s="217">
        <f>IF(N1023="sníž. přenesená",J1023,0)</f>
        <v>0</v>
      </c>
      <c r="BI1023" s="217">
        <f>IF(N1023="nulová",J1023,0)</f>
        <v>0</v>
      </c>
      <c r="BJ1023" s="18" t="s">
        <v>79</v>
      </c>
      <c r="BK1023" s="217">
        <f>ROUND(I1023*H1023,2)</f>
        <v>0</v>
      </c>
      <c r="BL1023" s="18" t="s">
        <v>195</v>
      </c>
      <c r="BM1023" s="216" t="s">
        <v>1488</v>
      </c>
    </row>
    <row r="1024" spans="1:51" s="13" customFormat="1" ht="12">
      <c r="A1024" s="13"/>
      <c r="B1024" s="223"/>
      <c r="C1024" s="224"/>
      <c r="D1024" s="225" t="s">
        <v>157</v>
      </c>
      <c r="E1024" s="226" t="s">
        <v>19</v>
      </c>
      <c r="F1024" s="227" t="s">
        <v>1485</v>
      </c>
      <c r="G1024" s="224"/>
      <c r="H1024" s="228">
        <v>3.938</v>
      </c>
      <c r="I1024" s="229"/>
      <c r="J1024" s="224"/>
      <c r="K1024" s="224"/>
      <c r="L1024" s="230"/>
      <c r="M1024" s="231"/>
      <c r="N1024" s="232"/>
      <c r="O1024" s="232"/>
      <c r="P1024" s="232"/>
      <c r="Q1024" s="232"/>
      <c r="R1024" s="232"/>
      <c r="S1024" s="232"/>
      <c r="T1024" s="23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34" t="s">
        <v>157</v>
      </c>
      <c r="AU1024" s="234" t="s">
        <v>81</v>
      </c>
      <c r="AV1024" s="13" t="s">
        <v>81</v>
      </c>
      <c r="AW1024" s="13" t="s">
        <v>33</v>
      </c>
      <c r="AX1024" s="13" t="s">
        <v>71</v>
      </c>
      <c r="AY1024" s="234" t="s">
        <v>147</v>
      </c>
    </row>
    <row r="1025" spans="1:51" s="14" customFormat="1" ht="12">
      <c r="A1025" s="14"/>
      <c r="B1025" s="235"/>
      <c r="C1025" s="236"/>
      <c r="D1025" s="225" t="s">
        <v>157</v>
      </c>
      <c r="E1025" s="237" t="s">
        <v>19</v>
      </c>
      <c r="F1025" s="238" t="s">
        <v>159</v>
      </c>
      <c r="G1025" s="236"/>
      <c r="H1025" s="239">
        <v>3.938</v>
      </c>
      <c r="I1025" s="240"/>
      <c r="J1025" s="236"/>
      <c r="K1025" s="236"/>
      <c r="L1025" s="241"/>
      <c r="M1025" s="242"/>
      <c r="N1025" s="243"/>
      <c r="O1025" s="243"/>
      <c r="P1025" s="243"/>
      <c r="Q1025" s="243"/>
      <c r="R1025" s="243"/>
      <c r="S1025" s="243"/>
      <c r="T1025" s="24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T1025" s="245" t="s">
        <v>157</v>
      </c>
      <c r="AU1025" s="245" t="s">
        <v>81</v>
      </c>
      <c r="AV1025" s="14" t="s">
        <v>154</v>
      </c>
      <c r="AW1025" s="14" t="s">
        <v>33</v>
      </c>
      <c r="AX1025" s="14" t="s">
        <v>79</v>
      </c>
      <c r="AY1025" s="245" t="s">
        <v>147</v>
      </c>
    </row>
    <row r="1026" spans="1:65" s="2" customFormat="1" ht="24.15" customHeight="1">
      <c r="A1026" s="39"/>
      <c r="B1026" s="40"/>
      <c r="C1026" s="205" t="s">
        <v>1489</v>
      </c>
      <c r="D1026" s="205" t="s">
        <v>149</v>
      </c>
      <c r="E1026" s="206" t="s">
        <v>1490</v>
      </c>
      <c r="F1026" s="207" t="s">
        <v>1491</v>
      </c>
      <c r="G1026" s="208" t="s">
        <v>329</v>
      </c>
      <c r="H1026" s="209">
        <v>3</v>
      </c>
      <c r="I1026" s="210"/>
      <c r="J1026" s="211">
        <f>ROUND(I1026*H1026,2)</f>
        <v>0</v>
      </c>
      <c r="K1026" s="207" t="s">
        <v>153</v>
      </c>
      <c r="L1026" s="45"/>
      <c r="M1026" s="212" t="s">
        <v>19</v>
      </c>
      <c r="N1026" s="213" t="s">
        <v>42</v>
      </c>
      <c r="O1026" s="85"/>
      <c r="P1026" s="214">
        <f>O1026*H1026</f>
        <v>0</v>
      </c>
      <c r="Q1026" s="214">
        <v>0.000267975</v>
      </c>
      <c r="R1026" s="214">
        <f>Q1026*H1026</f>
        <v>0.000803925</v>
      </c>
      <c r="S1026" s="214">
        <v>0</v>
      </c>
      <c r="T1026" s="215">
        <f>S1026*H1026</f>
        <v>0</v>
      </c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R1026" s="216" t="s">
        <v>195</v>
      </c>
      <c r="AT1026" s="216" t="s">
        <v>149</v>
      </c>
      <c r="AU1026" s="216" t="s">
        <v>81</v>
      </c>
      <c r="AY1026" s="18" t="s">
        <v>147</v>
      </c>
      <c r="BE1026" s="217">
        <f>IF(N1026="základní",J1026,0)</f>
        <v>0</v>
      </c>
      <c r="BF1026" s="217">
        <f>IF(N1026="snížená",J1026,0)</f>
        <v>0</v>
      </c>
      <c r="BG1026" s="217">
        <f>IF(N1026="zákl. přenesená",J1026,0)</f>
        <v>0</v>
      </c>
      <c r="BH1026" s="217">
        <f>IF(N1026="sníž. přenesená",J1026,0)</f>
        <v>0</v>
      </c>
      <c r="BI1026" s="217">
        <f>IF(N1026="nulová",J1026,0)</f>
        <v>0</v>
      </c>
      <c r="BJ1026" s="18" t="s">
        <v>79</v>
      </c>
      <c r="BK1026" s="217">
        <f>ROUND(I1026*H1026,2)</f>
        <v>0</v>
      </c>
      <c r="BL1026" s="18" t="s">
        <v>195</v>
      </c>
      <c r="BM1026" s="216" t="s">
        <v>1492</v>
      </c>
    </row>
    <row r="1027" spans="1:47" s="2" customFormat="1" ht="12">
      <c r="A1027" s="39"/>
      <c r="B1027" s="40"/>
      <c r="C1027" s="41"/>
      <c r="D1027" s="218" t="s">
        <v>155</v>
      </c>
      <c r="E1027" s="41"/>
      <c r="F1027" s="219" t="s">
        <v>1493</v>
      </c>
      <c r="G1027" s="41"/>
      <c r="H1027" s="41"/>
      <c r="I1027" s="220"/>
      <c r="J1027" s="41"/>
      <c r="K1027" s="41"/>
      <c r="L1027" s="45"/>
      <c r="M1027" s="221"/>
      <c r="N1027" s="222"/>
      <c r="O1027" s="85"/>
      <c r="P1027" s="85"/>
      <c r="Q1027" s="85"/>
      <c r="R1027" s="85"/>
      <c r="S1027" s="85"/>
      <c r="T1027" s="86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T1027" s="18" t="s">
        <v>155</v>
      </c>
      <c r="AU1027" s="18" t="s">
        <v>81</v>
      </c>
    </row>
    <row r="1028" spans="1:51" s="13" customFormat="1" ht="12">
      <c r="A1028" s="13"/>
      <c r="B1028" s="223"/>
      <c r="C1028" s="224"/>
      <c r="D1028" s="225" t="s">
        <v>157</v>
      </c>
      <c r="E1028" s="226" t="s">
        <v>19</v>
      </c>
      <c r="F1028" s="227" t="s">
        <v>1494</v>
      </c>
      <c r="G1028" s="224"/>
      <c r="H1028" s="228">
        <v>3</v>
      </c>
      <c r="I1028" s="229"/>
      <c r="J1028" s="224"/>
      <c r="K1028" s="224"/>
      <c r="L1028" s="230"/>
      <c r="M1028" s="231"/>
      <c r="N1028" s="232"/>
      <c r="O1028" s="232"/>
      <c r="P1028" s="232"/>
      <c r="Q1028" s="232"/>
      <c r="R1028" s="232"/>
      <c r="S1028" s="232"/>
      <c r="T1028" s="23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34" t="s">
        <v>157</v>
      </c>
      <c r="AU1028" s="234" t="s">
        <v>81</v>
      </c>
      <c r="AV1028" s="13" t="s">
        <v>81</v>
      </c>
      <c r="AW1028" s="13" t="s">
        <v>33</v>
      </c>
      <c r="AX1028" s="13" t="s">
        <v>71</v>
      </c>
      <c r="AY1028" s="234" t="s">
        <v>147</v>
      </c>
    </row>
    <row r="1029" spans="1:51" s="14" customFormat="1" ht="12">
      <c r="A1029" s="14"/>
      <c r="B1029" s="235"/>
      <c r="C1029" s="236"/>
      <c r="D1029" s="225" t="s">
        <v>157</v>
      </c>
      <c r="E1029" s="237" t="s">
        <v>19</v>
      </c>
      <c r="F1029" s="238" t="s">
        <v>159</v>
      </c>
      <c r="G1029" s="236"/>
      <c r="H1029" s="239">
        <v>3</v>
      </c>
      <c r="I1029" s="240"/>
      <c r="J1029" s="236"/>
      <c r="K1029" s="236"/>
      <c r="L1029" s="241"/>
      <c r="M1029" s="242"/>
      <c r="N1029" s="243"/>
      <c r="O1029" s="243"/>
      <c r="P1029" s="243"/>
      <c r="Q1029" s="243"/>
      <c r="R1029" s="243"/>
      <c r="S1029" s="243"/>
      <c r="T1029" s="24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T1029" s="245" t="s">
        <v>157</v>
      </c>
      <c r="AU1029" s="245" t="s">
        <v>81</v>
      </c>
      <c r="AV1029" s="14" t="s">
        <v>154</v>
      </c>
      <c r="AW1029" s="14" t="s">
        <v>33</v>
      </c>
      <c r="AX1029" s="14" t="s">
        <v>79</v>
      </c>
      <c r="AY1029" s="245" t="s">
        <v>147</v>
      </c>
    </row>
    <row r="1030" spans="1:65" s="2" customFormat="1" ht="16.5" customHeight="1">
      <c r="A1030" s="39"/>
      <c r="B1030" s="40"/>
      <c r="C1030" s="246" t="s">
        <v>854</v>
      </c>
      <c r="D1030" s="246" t="s">
        <v>350</v>
      </c>
      <c r="E1030" s="247" t="s">
        <v>1495</v>
      </c>
      <c r="F1030" s="248" t="s">
        <v>1496</v>
      </c>
      <c r="G1030" s="249" t="s">
        <v>152</v>
      </c>
      <c r="H1030" s="250">
        <v>2.813</v>
      </c>
      <c r="I1030" s="251"/>
      <c r="J1030" s="252">
        <f>ROUND(I1030*H1030,2)</f>
        <v>0</v>
      </c>
      <c r="K1030" s="248" t="s">
        <v>153</v>
      </c>
      <c r="L1030" s="253"/>
      <c r="M1030" s="254" t="s">
        <v>19</v>
      </c>
      <c r="N1030" s="255" t="s">
        <v>42</v>
      </c>
      <c r="O1030" s="85"/>
      <c r="P1030" s="214">
        <f>O1030*H1030</f>
        <v>0</v>
      </c>
      <c r="Q1030" s="214">
        <v>0.03472</v>
      </c>
      <c r="R1030" s="214">
        <f>Q1030*H1030</f>
        <v>0.09766736000000001</v>
      </c>
      <c r="S1030" s="214">
        <v>0</v>
      </c>
      <c r="T1030" s="215">
        <f>S1030*H1030</f>
        <v>0</v>
      </c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R1030" s="216" t="s">
        <v>247</v>
      </c>
      <c r="AT1030" s="216" t="s">
        <v>350</v>
      </c>
      <c r="AU1030" s="216" t="s">
        <v>81</v>
      </c>
      <c r="AY1030" s="18" t="s">
        <v>147</v>
      </c>
      <c r="BE1030" s="217">
        <f>IF(N1030="základní",J1030,0)</f>
        <v>0</v>
      </c>
      <c r="BF1030" s="217">
        <f>IF(N1030="snížená",J1030,0)</f>
        <v>0</v>
      </c>
      <c r="BG1030" s="217">
        <f>IF(N1030="zákl. přenesená",J1030,0)</f>
        <v>0</v>
      </c>
      <c r="BH1030" s="217">
        <f>IF(N1030="sníž. přenesená",J1030,0)</f>
        <v>0</v>
      </c>
      <c r="BI1030" s="217">
        <f>IF(N1030="nulová",J1030,0)</f>
        <v>0</v>
      </c>
      <c r="BJ1030" s="18" t="s">
        <v>79</v>
      </c>
      <c r="BK1030" s="217">
        <f>ROUND(I1030*H1030,2)</f>
        <v>0</v>
      </c>
      <c r="BL1030" s="18" t="s">
        <v>195</v>
      </c>
      <c r="BM1030" s="216" t="s">
        <v>1497</v>
      </c>
    </row>
    <row r="1031" spans="1:51" s="13" customFormat="1" ht="12">
      <c r="A1031" s="13"/>
      <c r="B1031" s="223"/>
      <c r="C1031" s="224"/>
      <c r="D1031" s="225" t="s">
        <v>157</v>
      </c>
      <c r="E1031" s="226" t="s">
        <v>19</v>
      </c>
      <c r="F1031" s="227" t="s">
        <v>1498</v>
      </c>
      <c r="G1031" s="224"/>
      <c r="H1031" s="228">
        <v>2.813</v>
      </c>
      <c r="I1031" s="229"/>
      <c r="J1031" s="224"/>
      <c r="K1031" s="224"/>
      <c r="L1031" s="230"/>
      <c r="M1031" s="231"/>
      <c r="N1031" s="232"/>
      <c r="O1031" s="232"/>
      <c r="P1031" s="232"/>
      <c r="Q1031" s="232"/>
      <c r="R1031" s="232"/>
      <c r="S1031" s="232"/>
      <c r="T1031" s="23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34" t="s">
        <v>157</v>
      </c>
      <c r="AU1031" s="234" t="s">
        <v>81</v>
      </c>
      <c r="AV1031" s="13" t="s">
        <v>81</v>
      </c>
      <c r="AW1031" s="13" t="s">
        <v>33</v>
      </c>
      <c r="AX1031" s="13" t="s">
        <v>71</v>
      </c>
      <c r="AY1031" s="234" t="s">
        <v>147</v>
      </c>
    </row>
    <row r="1032" spans="1:51" s="14" customFormat="1" ht="12">
      <c r="A1032" s="14"/>
      <c r="B1032" s="235"/>
      <c r="C1032" s="236"/>
      <c r="D1032" s="225" t="s">
        <v>157</v>
      </c>
      <c r="E1032" s="237" t="s">
        <v>19</v>
      </c>
      <c r="F1032" s="238" t="s">
        <v>159</v>
      </c>
      <c r="G1032" s="236"/>
      <c r="H1032" s="239">
        <v>2.813</v>
      </c>
      <c r="I1032" s="240"/>
      <c r="J1032" s="236"/>
      <c r="K1032" s="236"/>
      <c r="L1032" s="241"/>
      <c r="M1032" s="242"/>
      <c r="N1032" s="243"/>
      <c r="O1032" s="243"/>
      <c r="P1032" s="243"/>
      <c r="Q1032" s="243"/>
      <c r="R1032" s="243"/>
      <c r="S1032" s="243"/>
      <c r="T1032" s="24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245" t="s">
        <v>157</v>
      </c>
      <c r="AU1032" s="245" t="s">
        <v>81</v>
      </c>
      <c r="AV1032" s="14" t="s">
        <v>154</v>
      </c>
      <c r="AW1032" s="14" t="s">
        <v>33</v>
      </c>
      <c r="AX1032" s="14" t="s">
        <v>79</v>
      </c>
      <c r="AY1032" s="245" t="s">
        <v>147</v>
      </c>
    </row>
    <row r="1033" spans="1:65" s="2" customFormat="1" ht="24.15" customHeight="1">
      <c r="A1033" s="39"/>
      <c r="B1033" s="40"/>
      <c r="C1033" s="205" t="s">
        <v>1499</v>
      </c>
      <c r="D1033" s="205" t="s">
        <v>149</v>
      </c>
      <c r="E1033" s="206" t="s">
        <v>1500</v>
      </c>
      <c r="F1033" s="207" t="s">
        <v>1501</v>
      </c>
      <c r="G1033" s="208" t="s">
        <v>329</v>
      </c>
      <c r="H1033" s="209">
        <v>2</v>
      </c>
      <c r="I1033" s="210"/>
      <c r="J1033" s="211">
        <f>ROUND(I1033*H1033,2)</f>
        <v>0</v>
      </c>
      <c r="K1033" s="207" t="s">
        <v>153</v>
      </c>
      <c r="L1033" s="45"/>
      <c r="M1033" s="212" t="s">
        <v>19</v>
      </c>
      <c r="N1033" s="213" t="s">
        <v>42</v>
      </c>
      <c r="O1033" s="85"/>
      <c r="P1033" s="214">
        <f>O1033*H1033</f>
        <v>0</v>
      </c>
      <c r="Q1033" s="214">
        <v>0.0009179</v>
      </c>
      <c r="R1033" s="214">
        <f>Q1033*H1033</f>
        <v>0.0018358</v>
      </c>
      <c r="S1033" s="214">
        <v>0</v>
      </c>
      <c r="T1033" s="215">
        <f>S1033*H1033</f>
        <v>0</v>
      </c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R1033" s="216" t="s">
        <v>195</v>
      </c>
      <c r="AT1033" s="216" t="s">
        <v>149</v>
      </c>
      <c r="AU1033" s="216" t="s">
        <v>81</v>
      </c>
      <c r="AY1033" s="18" t="s">
        <v>147</v>
      </c>
      <c r="BE1033" s="217">
        <f>IF(N1033="základní",J1033,0)</f>
        <v>0</v>
      </c>
      <c r="BF1033" s="217">
        <f>IF(N1033="snížená",J1033,0)</f>
        <v>0</v>
      </c>
      <c r="BG1033" s="217">
        <f>IF(N1033="zákl. přenesená",J1033,0)</f>
        <v>0</v>
      </c>
      <c r="BH1033" s="217">
        <f>IF(N1033="sníž. přenesená",J1033,0)</f>
        <v>0</v>
      </c>
      <c r="BI1033" s="217">
        <f>IF(N1033="nulová",J1033,0)</f>
        <v>0</v>
      </c>
      <c r="BJ1033" s="18" t="s">
        <v>79</v>
      </c>
      <c r="BK1033" s="217">
        <f>ROUND(I1033*H1033,2)</f>
        <v>0</v>
      </c>
      <c r="BL1033" s="18" t="s">
        <v>195</v>
      </c>
      <c r="BM1033" s="216" t="s">
        <v>1502</v>
      </c>
    </row>
    <row r="1034" spans="1:47" s="2" customFormat="1" ht="12">
      <c r="A1034" s="39"/>
      <c r="B1034" s="40"/>
      <c r="C1034" s="41"/>
      <c r="D1034" s="218" t="s">
        <v>155</v>
      </c>
      <c r="E1034" s="41"/>
      <c r="F1034" s="219" t="s">
        <v>1503</v>
      </c>
      <c r="G1034" s="41"/>
      <c r="H1034" s="41"/>
      <c r="I1034" s="220"/>
      <c r="J1034" s="41"/>
      <c r="K1034" s="41"/>
      <c r="L1034" s="45"/>
      <c r="M1034" s="221"/>
      <c r="N1034" s="222"/>
      <c r="O1034" s="85"/>
      <c r="P1034" s="85"/>
      <c r="Q1034" s="85"/>
      <c r="R1034" s="85"/>
      <c r="S1034" s="85"/>
      <c r="T1034" s="86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T1034" s="18" t="s">
        <v>155</v>
      </c>
      <c r="AU1034" s="18" t="s">
        <v>81</v>
      </c>
    </row>
    <row r="1035" spans="1:51" s="13" customFormat="1" ht="12">
      <c r="A1035" s="13"/>
      <c r="B1035" s="223"/>
      <c r="C1035" s="224"/>
      <c r="D1035" s="225" t="s">
        <v>157</v>
      </c>
      <c r="E1035" s="226" t="s">
        <v>19</v>
      </c>
      <c r="F1035" s="227" t="s">
        <v>1504</v>
      </c>
      <c r="G1035" s="224"/>
      <c r="H1035" s="228">
        <v>1</v>
      </c>
      <c r="I1035" s="229"/>
      <c r="J1035" s="224"/>
      <c r="K1035" s="224"/>
      <c r="L1035" s="230"/>
      <c r="M1035" s="231"/>
      <c r="N1035" s="232"/>
      <c r="O1035" s="232"/>
      <c r="P1035" s="232"/>
      <c r="Q1035" s="232"/>
      <c r="R1035" s="232"/>
      <c r="S1035" s="232"/>
      <c r="T1035" s="23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T1035" s="234" t="s">
        <v>157</v>
      </c>
      <c r="AU1035" s="234" t="s">
        <v>81</v>
      </c>
      <c r="AV1035" s="13" t="s">
        <v>81</v>
      </c>
      <c r="AW1035" s="13" t="s">
        <v>33</v>
      </c>
      <c r="AX1035" s="13" t="s">
        <v>71</v>
      </c>
      <c r="AY1035" s="234" t="s">
        <v>147</v>
      </c>
    </row>
    <row r="1036" spans="1:51" s="13" customFormat="1" ht="12">
      <c r="A1036" s="13"/>
      <c r="B1036" s="223"/>
      <c r="C1036" s="224"/>
      <c r="D1036" s="225" t="s">
        <v>157</v>
      </c>
      <c r="E1036" s="226" t="s">
        <v>19</v>
      </c>
      <c r="F1036" s="227" t="s">
        <v>1505</v>
      </c>
      <c r="G1036" s="224"/>
      <c r="H1036" s="228">
        <v>1</v>
      </c>
      <c r="I1036" s="229"/>
      <c r="J1036" s="224"/>
      <c r="K1036" s="224"/>
      <c r="L1036" s="230"/>
      <c r="M1036" s="231"/>
      <c r="N1036" s="232"/>
      <c r="O1036" s="232"/>
      <c r="P1036" s="232"/>
      <c r="Q1036" s="232"/>
      <c r="R1036" s="232"/>
      <c r="S1036" s="232"/>
      <c r="T1036" s="23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34" t="s">
        <v>157</v>
      </c>
      <c r="AU1036" s="234" t="s">
        <v>81</v>
      </c>
      <c r="AV1036" s="13" t="s">
        <v>81</v>
      </c>
      <c r="AW1036" s="13" t="s">
        <v>33</v>
      </c>
      <c r="AX1036" s="13" t="s">
        <v>71</v>
      </c>
      <c r="AY1036" s="234" t="s">
        <v>147</v>
      </c>
    </row>
    <row r="1037" spans="1:51" s="14" customFormat="1" ht="12">
      <c r="A1037" s="14"/>
      <c r="B1037" s="235"/>
      <c r="C1037" s="236"/>
      <c r="D1037" s="225" t="s">
        <v>157</v>
      </c>
      <c r="E1037" s="237" t="s">
        <v>19</v>
      </c>
      <c r="F1037" s="238" t="s">
        <v>159</v>
      </c>
      <c r="G1037" s="236"/>
      <c r="H1037" s="239">
        <v>2</v>
      </c>
      <c r="I1037" s="240"/>
      <c r="J1037" s="236"/>
      <c r="K1037" s="236"/>
      <c r="L1037" s="241"/>
      <c r="M1037" s="242"/>
      <c r="N1037" s="243"/>
      <c r="O1037" s="243"/>
      <c r="P1037" s="243"/>
      <c r="Q1037" s="243"/>
      <c r="R1037" s="243"/>
      <c r="S1037" s="243"/>
      <c r="T1037" s="24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245" t="s">
        <v>157</v>
      </c>
      <c r="AU1037" s="245" t="s">
        <v>81</v>
      </c>
      <c r="AV1037" s="14" t="s">
        <v>154</v>
      </c>
      <c r="AW1037" s="14" t="s">
        <v>33</v>
      </c>
      <c r="AX1037" s="14" t="s">
        <v>79</v>
      </c>
      <c r="AY1037" s="245" t="s">
        <v>147</v>
      </c>
    </row>
    <row r="1038" spans="1:65" s="2" customFormat="1" ht="21.75" customHeight="1">
      <c r="A1038" s="39"/>
      <c r="B1038" s="40"/>
      <c r="C1038" s="246" t="s">
        <v>860</v>
      </c>
      <c r="D1038" s="246" t="s">
        <v>350</v>
      </c>
      <c r="E1038" s="247" t="s">
        <v>1506</v>
      </c>
      <c r="F1038" s="248" t="s">
        <v>1507</v>
      </c>
      <c r="G1038" s="249" t="s">
        <v>152</v>
      </c>
      <c r="H1038" s="250">
        <v>2.813</v>
      </c>
      <c r="I1038" s="251"/>
      <c r="J1038" s="252">
        <f>ROUND(I1038*H1038,2)</f>
        <v>0</v>
      </c>
      <c r="K1038" s="248" t="s">
        <v>19</v>
      </c>
      <c r="L1038" s="253"/>
      <c r="M1038" s="254" t="s">
        <v>19</v>
      </c>
      <c r="N1038" s="255" t="s">
        <v>42</v>
      </c>
      <c r="O1038" s="85"/>
      <c r="P1038" s="214">
        <f>O1038*H1038</f>
        <v>0</v>
      </c>
      <c r="Q1038" s="214">
        <v>0</v>
      </c>
      <c r="R1038" s="214">
        <f>Q1038*H1038</f>
        <v>0</v>
      </c>
      <c r="S1038" s="214">
        <v>0</v>
      </c>
      <c r="T1038" s="215">
        <f>S1038*H1038</f>
        <v>0</v>
      </c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R1038" s="216" t="s">
        <v>247</v>
      </c>
      <c r="AT1038" s="216" t="s">
        <v>350</v>
      </c>
      <c r="AU1038" s="216" t="s">
        <v>81</v>
      </c>
      <c r="AY1038" s="18" t="s">
        <v>147</v>
      </c>
      <c r="BE1038" s="217">
        <f>IF(N1038="základní",J1038,0)</f>
        <v>0</v>
      </c>
      <c r="BF1038" s="217">
        <f>IF(N1038="snížená",J1038,0)</f>
        <v>0</v>
      </c>
      <c r="BG1038" s="217">
        <f>IF(N1038="zákl. přenesená",J1038,0)</f>
        <v>0</v>
      </c>
      <c r="BH1038" s="217">
        <f>IF(N1038="sníž. přenesená",J1038,0)</f>
        <v>0</v>
      </c>
      <c r="BI1038" s="217">
        <f>IF(N1038="nulová",J1038,0)</f>
        <v>0</v>
      </c>
      <c r="BJ1038" s="18" t="s">
        <v>79</v>
      </c>
      <c r="BK1038" s="217">
        <f>ROUND(I1038*H1038,2)</f>
        <v>0</v>
      </c>
      <c r="BL1038" s="18" t="s">
        <v>195</v>
      </c>
      <c r="BM1038" s="216" t="s">
        <v>1508</v>
      </c>
    </row>
    <row r="1039" spans="1:51" s="13" customFormat="1" ht="12">
      <c r="A1039" s="13"/>
      <c r="B1039" s="223"/>
      <c r="C1039" s="224"/>
      <c r="D1039" s="225" t="s">
        <v>157</v>
      </c>
      <c r="E1039" s="226" t="s">
        <v>19</v>
      </c>
      <c r="F1039" s="227" t="s">
        <v>1509</v>
      </c>
      <c r="G1039" s="224"/>
      <c r="H1039" s="228">
        <v>2.813</v>
      </c>
      <c r="I1039" s="229"/>
      <c r="J1039" s="224"/>
      <c r="K1039" s="224"/>
      <c r="L1039" s="230"/>
      <c r="M1039" s="231"/>
      <c r="N1039" s="232"/>
      <c r="O1039" s="232"/>
      <c r="P1039" s="232"/>
      <c r="Q1039" s="232"/>
      <c r="R1039" s="232"/>
      <c r="S1039" s="232"/>
      <c r="T1039" s="23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T1039" s="234" t="s">
        <v>157</v>
      </c>
      <c r="AU1039" s="234" t="s">
        <v>81</v>
      </c>
      <c r="AV1039" s="13" t="s">
        <v>81</v>
      </c>
      <c r="AW1039" s="13" t="s">
        <v>33</v>
      </c>
      <c r="AX1039" s="13" t="s">
        <v>71</v>
      </c>
      <c r="AY1039" s="234" t="s">
        <v>147</v>
      </c>
    </row>
    <row r="1040" spans="1:51" s="14" customFormat="1" ht="12">
      <c r="A1040" s="14"/>
      <c r="B1040" s="235"/>
      <c r="C1040" s="236"/>
      <c r="D1040" s="225" t="s">
        <v>157</v>
      </c>
      <c r="E1040" s="237" t="s">
        <v>19</v>
      </c>
      <c r="F1040" s="238" t="s">
        <v>159</v>
      </c>
      <c r="G1040" s="236"/>
      <c r="H1040" s="239">
        <v>2.813</v>
      </c>
      <c r="I1040" s="240"/>
      <c r="J1040" s="236"/>
      <c r="K1040" s="236"/>
      <c r="L1040" s="241"/>
      <c r="M1040" s="242"/>
      <c r="N1040" s="243"/>
      <c r="O1040" s="243"/>
      <c r="P1040" s="243"/>
      <c r="Q1040" s="243"/>
      <c r="R1040" s="243"/>
      <c r="S1040" s="243"/>
      <c r="T1040" s="24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45" t="s">
        <v>157</v>
      </c>
      <c r="AU1040" s="245" t="s">
        <v>81</v>
      </c>
      <c r="AV1040" s="14" t="s">
        <v>154</v>
      </c>
      <c r="AW1040" s="14" t="s">
        <v>33</v>
      </c>
      <c r="AX1040" s="14" t="s">
        <v>79</v>
      </c>
      <c r="AY1040" s="245" t="s">
        <v>147</v>
      </c>
    </row>
    <row r="1041" spans="1:65" s="2" customFormat="1" ht="21.75" customHeight="1">
      <c r="A1041" s="39"/>
      <c r="B1041" s="40"/>
      <c r="C1041" s="246" t="s">
        <v>1510</v>
      </c>
      <c r="D1041" s="246" t="s">
        <v>350</v>
      </c>
      <c r="E1041" s="247" t="s">
        <v>1511</v>
      </c>
      <c r="F1041" s="248" t="s">
        <v>1512</v>
      </c>
      <c r="G1041" s="249" t="s">
        <v>152</v>
      </c>
      <c r="H1041" s="250">
        <v>1.927</v>
      </c>
      <c r="I1041" s="251"/>
      <c r="J1041" s="252">
        <f>ROUND(I1041*H1041,2)</f>
        <v>0</v>
      </c>
      <c r="K1041" s="248" t="s">
        <v>19</v>
      </c>
      <c r="L1041" s="253"/>
      <c r="M1041" s="254" t="s">
        <v>19</v>
      </c>
      <c r="N1041" s="255" t="s">
        <v>42</v>
      </c>
      <c r="O1041" s="85"/>
      <c r="P1041" s="214">
        <f>O1041*H1041</f>
        <v>0</v>
      </c>
      <c r="Q1041" s="214">
        <v>0</v>
      </c>
      <c r="R1041" s="214">
        <f>Q1041*H1041</f>
        <v>0</v>
      </c>
      <c r="S1041" s="214">
        <v>0</v>
      </c>
      <c r="T1041" s="215">
        <f>S1041*H1041</f>
        <v>0</v>
      </c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R1041" s="216" t="s">
        <v>247</v>
      </c>
      <c r="AT1041" s="216" t="s">
        <v>350</v>
      </c>
      <c r="AU1041" s="216" t="s">
        <v>81</v>
      </c>
      <c r="AY1041" s="18" t="s">
        <v>147</v>
      </c>
      <c r="BE1041" s="217">
        <f>IF(N1041="základní",J1041,0)</f>
        <v>0</v>
      </c>
      <c r="BF1041" s="217">
        <f>IF(N1041="snížená",J1041,0)</f>
        <v>0</v>
      </c>
      <c r="BG1041" s="217">
        <f>IF(N1041="zákl. přenesená",J1041,0)</f>
        <v>0</v>
      </c>
      <c r="BH1041" s="217">
        <f>IF(N1041="sníž. přenesená",J1041,0)</f>
        <v>0</v>
      </c>
      <c r="BI1041" s="217">
        <f>IF(N1041="nulová",J1041,0)</f>
        <v>0</v>
      </c>
      <c r="BJ1041" s="18" t="s">
        <v>79</v>
      </c>
      <c r="BK1041" s="217">
        <f>ROUND(I1041*H1041,2)</f>
        <v>0</v>
      </c>
      <c r="BL1041" s="18" t="s">
        <v>195</v>
      </c>
      <c r="BM1041" s="216" t="s">
        <v>1513</v>
      </c>
    </row>
    <row r="1042" spans="1:51" s="13" customFormat="1" ht="12">
      <c r="A1042" s="13"/>
      <c r="B1042" s="223"/>
      <c r="C1042" s="224"/>
      <c r="D1042" s="225" t="s">
        <v>157</v>
      </c>
      <c r="E1042" s="226" t="s">
        <v>19</v>
      </c>
      <c r="F1042" s="227" t="s">
        <v>1514</v>
      </c>
      <c r="G1042" s="224"/>
      <c r="H1042" s="228">
        <v>1.927</v>
      </c>
      <c r="I1042" s="229"/>
      <c r="J1042" s="224"/>
      <c r="K1042" s="224"/>
      <c r="L1042" s="230"/>
      <c r="M1042" s="231"/>
      <c r="N1042" s="232"/>
      <c r="O1042" s="232"/>
      <c r="P1042" s="232"/>
      <c r="Q1042" s="232"/>
      <c r="R1042" s="232"/>
      <c r="S1042" s="232"/>
      <c r="T1042" s="23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34" t="s">
        <v>157</v>
      </c>
      <c r="AU1042" s="234" t="s">
        <v>81</v>
      </c>
      <c r="AV1042" s="13" t="s">
        <v>81</v>
      </c>
      <c r="AW1042" s="13" t="s">
        <v>33</v>
      </c>
      <c r="AX1042" s="13" t="s">
        <v>71</v>
      </c>
      <c r="AY1042" s="234" t="s">
        <v>147</v>
      </c>
    </row>
    <row r="1043" spans="1:51" s="14" customFormat="1" ht="12">
      <c r="A1043" s="14"/>
      <c r="B1043" s="235"/>
      <c r="C1043" s="236"/>
      <c r="D1043" s="225" t="s">
        <v>157</v>
      </c>
      <c r="E1043" s="237" t="s">
        <v>19</v>
      </c>
      <c r="F1043" s="238" t="s">
        <v>159</v>
      </c>
      <c r="G1043" s="236"/>
      <c r="H1043" s="239">
        <v>1.927</v>
      </c>
      <c r="I1043" s="240"/>
      <c r="J1043" s="236"/>
      <c r="K1043" s="236"/>
      <c r="L1043" s="241"/>
      <c r="M1043" s="242"/>
      <c r="N1043" s="243"/>
      <c r="O1043" s="243"/>
      <c r="P1043" s="243"/>
      <c r="Q1043" s="243"/>
      <c r="R1043" s="243"/>
      <c r="S1043" s="243"/>
      <c r="T1043" s="24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45" t="s">
        <v>157</v>
      </c>
      <c r="AU1043" s="245" t="s">
        <v>81</v>
      </c>
      <c r="AV1043" s="14" t="s">
        <v>154</v>
      </c>
      <c r="AW1043" s="14" t="s">
        <v>33</v>
      </c>
      <c r="AX1043" s="14" t="s">
        <v>79</v>
      </c>
      <c r="AY1043" s="245" t="s">
        <v>147</v>
      </c>
    </row>
    <row r="1044" spans="1:65" s="2" customFormat="1" ht="24.15" customHeight="1">
      <c r="A1044" s="39"/>
      <c r="B1044" s="40"/>
      <c r="C1044" s="205" t="s">
        <v>867</v>
      </c>
      <c r="D1044" s="205" t="s">
        <v>149</v>
      </c>
      <c r="E1044" s="206" t="s">
        <v>1515</v>
      </c>
      <c r="F1044" s="207" t="s">
        <v>1516</v>
      </c>
      <c r="G1044" s="208" t="s">
        <v>329</v>
      </c>
      <c r="H1044" s="209">
        <v>1</v>
      </c>
      <c r="I1044" s="210"/>
      <c r="J1044" s="211">
        <f>ROUND(I1044*H1044,2)</f>
        <v>0</v>
      </c>
      <c r="K1044" s="207" t="s">
        <v>153</v>
      </c>
      <c r="L1044" s="45"/>
      <c r="M1044" s="212" t="s">
        <v>19</v>
      </c>
      <c r="N1044" s="213" t="s">
        <v>42</v>
      </c>
      <c r="O1044" s="85"/>
      <c r="P1044" s="214">
        <f>O1044*H1044</f>
        <v>0</v>
      </c>
      <c r="Q1044" s="214">
        <v>0.00088475</v>
      </c>
      <c r="R1044" s="214">
        <f>Q1044*H1044</f>
        <v>0.00088475</v>
      </c>
      <c r="S1044" s="214">
        <v>0</v>
      </c>
      <c r="T1044" s="215">
        <f>S1044*H1044</f>
        <v>0</v>
      </c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R1044" s="216" t="s">
        <v>195</v>
      </c>
      <c r="AT1044" s="216" t="s">
        <v>149</v>
      </c>
      <c r="AU1044" s="216" t="s">
        <v>81</v>
      </c>
      <c r="AY1044" s="18" t="s">
        <v>147</v>
      </c>
      <c r="BE1044" s="217">
        <f>IF(N1044="základní",J1044,0)</f>
        <v>0</v>
      </c>
      <c r="BF1044" s="217">
        <f>IF(N1044="snížená",J1044,0)</f>
        <v>0</v>
      </c>
      <c r="BG1044" s="217">
        <f>IF(N1044="zákl. přenesená",J1044,0)</f>
        <v>0</v>
      </c>
      <c r="BH1044" s="217">
        <f>IF(N1044="sníž. přenesená",J1044,0)</f>
        <v>0</v>
      </c>
      <c r="BI1044" s="217">
        <f>IF(N1044="nulová",J1044,0)</f>
        <v>0</v>
      </c>
      <c r="BJ1044" s="18" t="s">
        <v>79</v>
      </c>
      <c r="BK1044" s="217">
        <f>ROUND(I1044*H1044,2)</f>
        <v>0</v>
      </c>
      <c r="BL1044" s="18" t="s">
        <v>195</v>
      </c>
      <c r="BM1044" s="216" t="s">
        <v>1517</v>
      </c>
    </row>
    <row r="1045" spans="1:47" s="2" customFormat="1" ht="12">
      <c r="A1045" s="39"/>
      <c r="B1045" s="40"/>
      <c r="C1045" s="41"/>
      <c r="D1045" s="218" t="s">
        <v>155</v>
      </c>
      <c r="E1045" s="41"/>
      <c r="F1045" s="219" t="s">
        <v>1518</v>
      </c>
      <c r="G1045" s="41"/>
      <c r="H1045" s="41"/>
      <c r="I1045" s="220"/>
      <c r="J1045" s="41"/>
      <c r="K1045" s="41"/>
      <c r="L1045" s="45"/>
      <c r="M1045" s="221"/>
      <c r="N1045" s="222"/>
      <c r="O1045" s="85"/>
      <c r="P1045" s="85"/>
      <c r="Q1045" s="85"/>
      <c r="R1045" s="85"/>
      <c r="S1045" s="85"/>
      <c r="T1045" s="86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T1045" s="18" t="s">
        <v>155</v>
      </c>
      <c r="AU1045" s="18" t="s">
        <v>81</v>
      </c>
    </row>
    <row r="1046" spans="1:51" s="13" customFormat="1" ht="12">
      <c r="A1046" s="13"/>
      <c r="B1046" s="223"/>
      <c r="C1046" s="224"/>
      <c r="D1046" s="225" t="s">
        <v>157</v>
      </c>
      <c r="E1046" s="226" t="s">
        <v>19</v>
      </c>
      <c r="F1046" s="227" t="s">
        <v>1519</v>
      </c>
      <c r="G1046" s="224"/>
      <c r="H1046" s="228">
        <v>1</v>
      </c>
      <c r="I1046" s="229"/>
      <c r="J1046" s="224"/>
      <c r="K1046" s="224"/>
      <c r="L1046" s="230"/>
      <c r="M1046" s="231"/>
      <c r="N1046" s="232"/>
      <c r="O1046" s="232"/>
      <c r="P1046" s="232"/>
      <c r="Q1046" s="232"/>
      <c r="R1046" s="232"/>
      <c r="S1046" s="232"/>
      <c r="T1046" s="23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34" t="s">
        <v>157</v>
      </c>
      <c r="AU1046" s="234" t="s">
        <v>81</v>
      </c>
      <c r="AV1046" s="13" t="s">
        <v>81</v>
      </c>
      <c r="AW1046" s="13" t="s">
        <v>33</v>
      </c>
      <c r="AX1046" s="13" t="s">
        <v>71</v>
      </c>
      <c r="AY1046" s="234" t="s">
        <v>147</v>
      </c>
    </row>
    <row r="1047" spans="1:51" s="14" customFormat="1" ht="12">
      <c r="A1047" s="14"/>
      <c r="B1047" s="235"/>
      <c r="C1047" s="236"/>
      <c r="D1047" s="225" t="s">
        <v>157</v>
      </c>
      <c r="E1047" s="237" t="s">
        <v>19</v>
      </c>
      <c r="F1047" s="238" t="s">
        <v>159</v>
      </c>
      <c r="G1047" s="236"/>
      <c r="H1047" s="239">
        <v>1</v>
      </c>
      <c r="I1047" s="240"/>
      <c r="J1047" s="236"/>
      <c r="K1047" s="236"/>
      <c r="L1047" s="241"/>
      <c r="M1047" s="242"/>
      <c r="N1047" s="243"/>
      <c r="O1047" s="243"/>
      <c r="P1047" s="243"/>
      <c r="Q1047" s="243"/>
      <c r="R1047" s="243"/>
      <c r="S1047" s="243"/>
      <c r="T1047" s="24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45" t="s">
        <v>157</v>
      </c>
      <c r="AU1047" s="245" t="s">
        <v>81</v>
      </c>
      <c r="AV1047" s="14" t="s">
        <v>154</v>
      </c>
      <c r="AW1047" s="14" t="s">
        <v>33</v>
      </c>
      <c r="AX1047" s="14" t="s">
        <v>79</v>
      </c>
      <c r="AY1047" s="245" t="s">
        <v>147</v>
      </c>
    </row>
    <row r="1048" spans="1:65" s="2" customFormat="1" ht="21.75" customHeight="1">
      <c r="A1048" s="39"/>
      <c r="B1048" s="40"/>
      <c r="C1048" s="246" t="s">
        <v>1520</v>
      </c>
      <c r="D1048" s="246" t="s">
        <v>350</v>
      </c>
      <c r="E1048" s="247" t="s">
        <v>1521</v>
      </c>
      <c r="F1048" s="248" t="s">
        <v>1522</v>
      </c>
      <c r="G1048" s="249" t="s">
        <v>152</v>
      </c>
      <c r="H1048" s="250">
        <v>4.382</v>
      </c>
      <c r="I1048" s="251"/>
      <c r="J1048" s="252">
        <f>ROUND(I1048*H1048,2)</f>
        <v>0</v>
      </c>
      <c r="K1048" s="248" t="s">
        <v>19</v>
      </c>
      <c r="L1048" s="253"/>
      <c r="M1048" s="254" t="s">
        <v>19</v>
      </c>
      <c r="N1048" s="255" t="s">
        <v>42</v>
      </c>
      <c r="O1048" s="85"/>
      <c r="P1048" s="214">
        <f>O1048*H1048</f>
        <v>0</v>
      </c>
      <c r="Q1048" s="214">
        <v>0</v>
      </c>
      <c r="R1048" s="214">
        <f>Q1048*H1048</f>
        <v>0</v>
      </c>
      <c r="S1048" s="214">
        <v>0</v>
      </c>
      <c r="T1048" s="215">
        <f>S1048*H1048</f>
        <v>0</v>
      </c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R1048" s="216" t="s">
        <v>247</v>
      </c>
      <c r="AT1048" s="216" t="s">
        <v>350</v>
      </c>
      <c r="AU1048" s="216" t="s">
        <v>81</v>
      </c>
      <c r="AY1048" s="18" t="s">
        <v>147</v>
      </c>
      <c r="BE1048" s="217">
        <f>IF(N1048="základní",J1048,0)</f>
        <v>0</v>
      </c>
      <c r="BF1048" s="217">
        <f>IF(N1048="snížená",J1048,0)</f>
        <v>0</v>
      </c>
      <c r="BG1048" s="217">
        <f>IF(N1048="zákl. přenesená",J1048,0)</f>
        <v>0</v>
      </c>
      <c r="BH1048" s="217">
        <f>IF(N1048="sníž. přenesená",J1048,0)</f>
        <v>0</v>
      </c>
      <c r="BI1048" s="217">
        <f>IF(N1048="nulová",J1048,0)</f>
        <v>0</v>
      </c>
      <c r="BJ1048" s="18" t="s">
        <v>79</v>
      </c>
      <c r="BK1048" s="217">
        <f>ROUND(I1048*H1048,2)</f>
        <v>0</v>
      </c>
      <c r="BL1048" s="18" t="s">
        <v>195</v>
      </c>
      <c r="BM1048" s="216" t="s">
        <v>1523</v>
      </c>
    </row>
    <row r="1049" spans="1:51" s="13" customFormat="1" ht="12">
      <c r="A1049" s="13"/>
      <c r="B1049" s="223"/>
      <c r="C1049" s="224"/>
      <c r="D1049" s="225" t="s">
        <v>157</v>
      </c>
      <c r="E1049" s="226" t="s">
        <v>19</v>
      </c>
      <c r="F1049" s="227" t="s">
        <v>1524</v>
      </c>
      <c r="G1049" s="224"/>
      <c r="H1049" s="228">
        <v>4.382</v>
      </c>
      <c r="I1049" s="229"/>
      <c r="J1049" s="224"/>
      <c r="K1049" s="224"/>
      <c r="L1049" s="230"/>
      <c r="M1049" s="231"/>
      <c r="N1049" s="232"/>
      <c r="O1049" s="232"/>
      <c r="P1049" s="232"/>
      <c r="Q1049" s="232"/>
      <c r="R1049" s="232"/>
      <c r="S1049" s="232"/>
      <c r="T1049" s="23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T1049" s="234" t="s">
        <v>157</v>
      </c>
      <c r="AU1049" s="234" t="s">
        <v>81</v>
      </c>
      <c r="AV1049" s="13" t="s">
        <v>81</v>
      </c>
      <c r="AW1049" s="13" t="s">
        <v>33</v>
      </c>
      <c r="AX1049" s="13" t="s">
        <v>71</v>
      </c>
      <c r="AY1049" s="234" t="s">
        <v>147</v>
      </c>
    </row>
    <row r="1050" spans="1:51" s="14" customFormat="1" ht="12">
      <c r="A1050" s="14"/>
      <c r="B1050" s="235"/>
      <c r="C1050" s="236"/>
      <c r="D1050" s="225" t="s">
        <v>157</v>
      </c>
      <c r="E1050" s="237" t="s">
        <v>19</v>
      </c>
      <c r="F1050" s="238" t="s">
        <v>159</v>
      </c>
      <c r="G1050" s="236"/>
      <c r="H1050" s="239">
        <v>4.382</v>
      </c>
      <c r="I1050" s="240"/>
      <c r="J1050" s="236"/>
      <c r="K1050" s="236"/>
      <c r="L1050" s="241"/>
      <c r="M1050" s="242"/>
      <c r="N1050" s="243"/>
      <c r="O1050" s="243"/>
      <c r="P1050" s="243"/>
      <c r="Q1050" s="243"/>
      <c r="R1050" s="243"/>
      <c r="S1050" s="243"/>
      <c r="T1050" s="24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T1050" s="245" t="s">
        <v>157</v>
      </c>
      <c r="AU1050" s="245" t="s">
        <v>81</v>
      </c>
      <c r="AV1050" s="14" t="s">
        <v>154</v>
      </c>
      <c r="AW1050" s="14" t="s">
        <v>33</v>
      </c>
      <c r="AX1050" s="14" t="s">
        <v>79</v>
      </c>
      <c r="AY1050" s="245" t="s">
        <v>147</v>
      </c>
    </row>
    <row r="1051" spans="1:65" s="2" customFormat="1" ht="16.5" customHeight="1">
      <c r="A1051" s="39"/>
      <c r="B1051" s="40"/>
      <c r="C1051" s="205" t="s">
        <v>873</v>
      </c>
      <c r="D1051" s="205" t="s">
        <v>149</v>
      </c>
      <c r="E1051" s="206" t="s">
        <v>1525</v>
      </c>
      <c r="F1051" s="207" t="s">
        <v>1526</v>
      </c>
      <c r="G1051" s="208" t="s">
        <v>329</v>
      </c>
      <c r="H1051" s="209">
        <v>4</v>
      </c>
      <c r="I1051" s="210"/>
      <c r="J1051" s="211">
        <f>ROUND(I1051*H1051,2)</f>
        <v>0</v>
      </c>
      <c r="K1051" s="207" t="s">
        <v>153</v>
      </c>
      <c r="L1051" s="45"/>
      <c r="M1051" s="212" t="s">
        <v>19</v>
      </c>
      <c r="N1051" s="213" t="s">
        <v>42</v>
      </c>
      <c r="O1051" s="85"/>
      <c r="P1051" s="214">
        <f>O1051*H1051</f>
        <v>0</v>
      </c>
      <c r="Q1051" s="214">
        <v>0</v>
      </c>
      <c r="R1051" s="214">
        <f>Q1051*H1051</f>
        <v>0</v>
      </c>
      <c r="S1051" s="214">
        <v>0</v>
      </c>
      <c r="T1051" s="215">
        <f>S1051*H1051</f>
        <v>0</v>
      </c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R1051" s="216" t="s">
        <v>195</v>
      </c>
      <c r="AT1051" s="216" t="s">
        <v>149</v>
      </c>
      <c r="AU1051" s="216" t="s">
        <v>81</v>
      </c>
      <c r="AY1051" s="18" t="s">
        <v>147</v>
      </c>
      <c r="BE1051" s="217">
        <f>IF(N1051="základní",J1051,0)</f>
        <v>0</v>
      </c>
      <c r="BF1051" s="217">
        <f>IF(N1051="snížená",J1051,0)</f>
        <v>0</v>
      </c>
      <c r="BG1051" s="217">
        <f>IF(N1051="zákl. přenesená",J1051,0)</f>
        <v>0</v>
      </c>
      <c r="BH1051" s="217">
        <f>IF(N1051="sníž. přenesená",J1051,0)</f>
        <v>0</v>
      </c>
      <c r="BI1051" s="217">
        <f>IF(N1051="nulová",J1051,0)</f>
        <v>0</v>
      </c>
      <c r="BJ1051" s="18" t="s">
        <v>79</v>
      </c>
      <c r="BK1051" s="217">
        <f>ROUND(I1051*H1051,2)</f>
        <v>0</v>
      </c>
      <c r="BL1051" s="18" t="s">
        <v>195</v>
      </c>
      <c r="BM1051" s="216" t="s">
        <v>1527</v>
      </c>
    </row>
    <row r="1052" spans="1:47" s="2" customFormat="1" ht="12">
      <c r="A1052" s="39"/>
      <c r="B1052" s="40"/>
      <c r="C1052" s="41"/>
      <c r="D1052" s="218" t="s">
        <v>155</v>
      </c>
      <c r="E1052" s="41"/>
      <c r="F1052" s="219" t="s">
        <v>1528</v>
      </c>
      <c r="G1052" s="41"/>
      <c r="H1052" s="41"/>
      <c r="I1052" s="220"/>
      <c r="J1052" s="41"/>
      <c r="K1052" s="41"/>
      <c r="L1052" s="45"/>
      <c r="M1052" s="221"/>
      <c r="N1052" s="222"/>
      <c r="O1052" s="85"/>
      <c r="P1052" s="85"/>
      <c r="Q1052" s="85"/>
      <c r="R1052" s="85"/>
      <c r="S1052" s="85"/>
      <c r="T1052" s="86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T1052" s="18" t="s">
        <v>155</v>
      </c>
      <c r="AU1052" s="18" t="s">
        <v>81</v>
      </c>
    </row>
    <row r="1053" spans="1:51" s="13" customFormat="1" ht="12">
      <c r="A1053" s="13"/>
      <c r="B1053" s="223"/>
      <c r="C1053" s="224"/>
      <c r="D1053" s="225" t="s">
        <v>157</v>
      </c>
      <c r="E1053" s="226" t="s">
        <v>19</v>
      </c>
      <c r="F1053" s="227" t="s">
        <v>1504</v>
      </c>
      <c r="G1053" s="224"/>
      <c r="H1053" s="228">
        <v>1</v>
      </c>
      <c r="I1053" s="229"/>
      <c r="J1053" s="224"/>
      <c r="K1053" s="224"/>
      <c r="L1053" s="230"/>
      <c r="M1053" s="231"/>
      <c r="N1053" s="232"/>
      <c r="O1053" s="232"/>
      <c r="P1053" s="232"/>
      <c r="Q1053" s="232"/>
      <c r="R1053" s="232"/>
      <c r="S1053" s="232"/>
      <c r="T1053" s="23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34" t="s">
        <v>157</v>
      </c>
      <c r="AU1053" s="234" t="s">
        <v>81</v>
      </c>
      <c r="AV1053" s="13" t="s">
        <v>81</v>
      </c>
      <c r="AW1053" s="13" t="s">
        <v>33</v>
      </c>
      <c r="AX1053" s="13" t="s">
        <v>71</v>
      </c>
      <c r="AY1053" s="234" t="s">
        <v>147</v>
      </c>
    </row>
    <row r="1054" spans="1:51" s="13" customFormat="1" ht="12">
      <c r="A1054" s="13"/>
      <c r="B1054" s="223"/>
      <c r="C1054" s="224"/>
      <c r="D1054" s="225" t="s">
        <v>157</v>
      </c>
      <c r="E1054" s="226" t="s">
        <v>19</v>
      </c>
      <c r="F1054" s="227" t="s">
        <v>1529</v>
      </c>
      <c r="G1054" s="224"/>
      <c r="H1054" s="228">
        <v>1</v>
      </c>
      <c r="I1054" s="229"/>
      <c r="J1054" s="224"/>
      <c r="K1054" s="224"/>
      <c r="L1054" s="230"/>
      <c r="M1054" s="231"/>
      <c r="N1054" s="232"/>
      <c r="O1054" s="232"/>
      <c r="P1054" s="232"/>
      <c r="Q1054" s="232"/>
      <c r="R1054" s="232"/>
      <c r="S1054" s="232"/>
      <c r="T1054" s="23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T1054" s="234" t="s">
        <v>157</v>
      </c>
      <c r="AU1054" s="234" t="s">
        <v>81</v>
      </c>
      <c r="AV1054" s="13" t="s">
        <v>81</v>
      </c>
      <c r="AW1054" s="13" t="s">
        <v>33</v>
      </c>
      <c r="AX1054" s="13" t="s">
        <v>71</v>
      </c>
      <c r="AY1054" s="234" t="s">
        <v>147</v>
      </c>
    </row>
    <row r="1055" spans="1:51" s="13" customFormat="1" ht="12">
      <c r="A1055" s="13"/>
      <c r="B1055" s="223"/>
      <c r="C1055" s="224"/>
      <c r="D1055" s="225" t="s">
        <v>157</v>
      </c>
      <c r="E1055" s="226" t="s">
        <v>19</v>
      </c>
      <c r="F1055" s="227" t="s">
        <v>1505</v>
      </c>
      <c r="G1055" s="224"/>
      <c r="H1055" s="228">
        <v>1</v>
      </c>
      <c r="I1055" s="229"/>
      <c r="J1055" s="224"/>
      <c r="K1055" s="224"/>
      <c r="L1055" s="230"/>
      <c r="M1055" s="231"/>
      <c r="N1055" s="232"/>
      <c r="O1055" s="232"/>
      <c r="P1055" s="232"/>
      <c r="Q1055" s="232"/>
      <c r="R1055" s="232"/>
      <c r="S1055" s="232"/>
      <c r="T1055" s="23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34" t="s">
        <v>157</v>
      </c>
      <c r="AU1055" s="234" t="s">
        <v>81</v>
      </c>
      <c r="AV1055" s="13" t="s">
        <v>81</v>
      </c>
      <c r="AW1055" s="13" t="s">
        <v>33</v>
      </c>
      <c r="AX1055" s="13" t="s">
        <v>71</v>
      </c>
      <c r="AY1055" s="234" t="s">
        <v>147</v>
      </c>
    </row>
    <row r="1056" spans="1:51" s="13" customFormat="1" ht="12">
      <c r="A1056" s="13"/>
      <c r="B1056" s="223"/>
      <c r="C1056" s="224"/>
      <c r="D1056" s="225" t="s">
        <v>157</v>
      </c>
      <c r="E1056" s="226" t="s">
        <v>19</v>
      </c>
      <c r="F1056" s="227" t="s">
        <v>1519</v>
      </c>
      <c r="G1056" s="224"/>
      <c r="H1056" s="228">
        <v>1</v>
      </c>
      <c r="I1056" s="229"/>
      <c r="J1056" s="224"/>
      <c r="K1056" s="224"/>
      <c r="L1056" s="230"/>
      <c r="M1056" s="231"/>
      <c r="N1056" s="232"/>
      <c r="O1056" s="232"/>
      <c r="P1056" s="232"/>
      <c r="Q1056" s="232"/>
      <c r="R1056" s="232"/>
      <c r="S1056" s="232"/>
      <c r="T1056" s="23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34" t="s">
        <v>157</v>
      </c>
      <c r="AU1056" s="234" t="s">
        <v>81</v>
      </c>
      <c r="AV1056" s="13" t="s">
        <v>81</v>
      </c>
      <c r="AW1056" s="13" t="s">
        <v>33</v>
      </c>
      <c r="AX1056" s="13" t="s">
        <v>71</v>
      </c>
      <c r="AY1056" s="234" t="s">
        <v>147</v>
      </c>
    </row>
    <row r="1057" spans="1:51" s="14" customFormat="1" ht="12">
      <c r="A1057" s="14"/>
      <c r="B1057" s="235"/>
      <c r="C1057" s="236"/>
      <c r="D1057" s="225" t="s">
        <v>157</v>
      </c>
      <c r="E1057" s="237" t="s">
        <v>19</v>
      </c>
      <c r="F1057" s="238" t="s">
        <v>159</v>
      </c>
      <c r="G1057" s="236"/>
      <c r="H1057" s="239">
        <v>4</v>
      </c>
      <c r="I1057" s="240"/>
      <c r="J1057" s="236"/>
      <c r="K1057" s="236"/>
      <c r="L1057" s="241"/>
      <c r="M1057" s="242"/>
      <c r="N1057" s="243"/>
      <c r="O1057" s="243"/>
      <c r="P1057" s="243"/>
      <c r="Q1057" s="243"/>
      <c r="R1057" s="243"/>
      <c r="S1057" s="243"/>
      <c r="T1057" s="24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45" t="s">
        <v>157</v>
      </c>
      <c r="AU1057" s="245" t="s">
        <v>81</v>
      </c>
      <c r="AV1057" s="14" t="s">
        <v>154</v>
      </c>
      <c r="AW1057" s="14" t="s">
        <v>33</v>
      </c>
      <c r="AX1057" s="14" t="s">
        <v>79</v>
      </c>
      <c r="AY1057" s="245" t="s">
        <v>147</v>
      </c>
    </row>
    <row r="1058" spans="1:65" s="2" customFormat="1" ht="16.5" customHeight="1">
      <c r="A1058" s="39"/>
      <c r="B1058" s="40"/>
      <c r="C1058" s="246" t="s">
        <v>1530</v>
      </c>
      <c r="D1058" s="246" t="s">
        <v>350</v>
      </c>
      <c r="E1058" s="247" t="s">
        <v>1531</v>
      </c>
      <c r="F1058" s="248" t="s">
        <v>1532</v>
      </c>
      <c r="G1058" s="249" t="s">
        <v>329</v>
      </c>
      <c r="H1058" s="250">
        <v>4</v>
      </c>
      <c r="I1058" s="251"/>
      <c r="J1058" s="252">
        <f>ROUND(I1058*H1058,2)</f>
        <v>0</v>
      </c>
      <c r="K1058" s="248" t="s">
        <v>153</v>
      </c>
      <c r="L1058" s="253"/>
      <c r="M1058" s="254" t="s">
        <v>19</v>
      </c>
      <c r="N1058" s="255" t="s">
        <v>42</v>
      </c>
      <c r="O1058" s="85"/>
      <c r="P1058" s="214">
        <f>O1058*H1058</f>
        <v>0</v>
      </c>
      <c r="Q1058" s="214">
        <v>0.00015</v>
      </c>
      <c r="R1058" s="214">
        <f>Q1058*H1058</f>
        <v>0.0006</v>
      </c>
      <c r="S1058" s="214">
        <v>0</v>
      </c>
      <c r="T1058" s="215">
        <f>S1058*H1058</f>
        <v>0</v>
      </c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R1058" s="216" t="s">
        <v>247</v>
      </c>
      <c r="AT1058" s="216" t="s">
        <v>350</v>
      </c>
      <c r="AU1058" s="216" t="s">
        <v>81</v>
      </c>
      <c r="AY1058" s="18" t="s">
        <v>147</v>
      </c>
      <c r="BE1058" s="217">
        <f>IF(N1058="základní",J1058,0)</f>
        <v>0</v>
      </c>
      <c r="BF1058" s="217">
        <f>IF(N1058="snížená",J1058,0)</f>
        <v>0</v>
      </c>
      <c r="BG1058" s="217">
        <f>IF(N1058="zákl. přenesená",J1058,0)</f>
        <v>0</v>
      </c>
      <c r="BH1058" s="217">
        <f>IF(N1058="sníž. přenesená",J1058,0)</f>
        <v>0</v>
      </c>
      <c r="BI1058" s="217">
        <f>IF(N1058="nulová",J1058,0)</f>
        <v>0</v>
      </c>
      <c r="BJ1058" s="18" t="s">
        <v>79</v>
      </c>
      <c r="BK1058" s="217">
        <f>ROUND(I1058*H1058,2)</f>
        <v>0</v>
      </c>
      <c r="BL1058" s="18" t="s">
        <v>195</v>
      </c>
      <c r="BM1058" s="216" t="s">
        <v>1533</v>
      </c>
    </row>
    <row r="1059" spans="1:65" s="2" customFormat="1" ht="16.5" customHeight="1">
      <c r="A1059" s="39"/>
      <c r="B1059" s="40"/>
      <c r="C1059" s="205" t="s">
        <v>879</v>
      </c>
      <c r="D1059" s="205" t="s">
        <v>149</v>
      </c>
      <c r="E1059" s="206" t="s">
        <v>1534</v>
      </c>
      <c r="F1059" s="207" t="s">
        <v>1535</v>
      </c>
      <c r="G1059" s="208" t="s">
        <v>329</v>
      </c>
      <c r="H1059" s="209">
        <v>4</v>
      </c>
      <c r="I1059" s="210"/>
      <c r="J1059" s="211">
        <f>ROUND(I1059*H1059,2)</f>
        <v>0</v>
      </c>
      <c r="K1059" s="207" t="s">
        <v>153</v>
      </c>
      <c r="L1059" s="45"/>
      <c r="M1059" s="212" t="s">
        <v>19</v>
      </c>
      <c r="N1059" s="213" t="s">
        <v>42</v>
      </c>
      <c r="O1059" s="85"/>
      <c r="P1059" s="214">
        <f>O1059*H1059</f>
        <v>0</v>
      </c>
      <c r="Q1059" s="214">
        <v>0</v>
      </c>
      <c r="R1059" s="214">
        <f>Q1059*H1059</f>
        <v>0</v>
      </c>
      <c r="S1059" s="214">
        <v>0</v>
      </c>
      <c r="T1059" s="215">
        <f>S1059*H1059</f>
        <v>0</v>
      </c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R1059" s="216" t="s">
        <v>195</v>
      </c>
      <c r="AT1059" s="216" t="s">
        <v>149</v>
      </c>
      <c r="AU1059" s="216" t="s">
        <v>81</v>
      </c>
      <c r="AY1059" s="18" t="s">
        <v>147</v>
      </c>
      <c r="BE1059" s="217">
        <f>IF(N1059="základní",J1059,0)</f>
        <v>0</v>
      </c>
      <c r="BF1059" s="217">
        <f>IF(N1059="snížená",J1059,0)</f>
        <v>0</v>
      </c>
      <c r="BG1059" s="217">
        <f>IF(N1059="zákl. přenesená",J1059,0)</f>
        <v>0</v>
      </c>
      <c r="BH1059" s="217">
        <f>IF(N1059="sníž. přenesená",J1059,0)</f>
        <v>0</v>
      </c>
      <c r="BI1059" s="217">
        <f>IF(N1059="nulová",J1059,0)</f>
        <v>0</v>
      </c>
      <c r="BJ1059" s="18" t="s">
        <v>79</v>
      </c>
      <c r="BK1059" s="217">
        <f>ROUND(I1059*H1059,2)</f>
        <v>0</v>
      </c>
      <c r="BL1059" s="18" t="s">
        <v>195</v>
      </c>
      <c r="BM1059" s="216" t="s">
        <v>1536</v>
      </c>
    </row>
    <row r="1060" spans="1:47" s="2" customFormat="1" ht="12">
      <c r="A1060" s="39"/>
      <c r="B1060" s="40"/>
      <c r="C1060" s="41"/>
      <c r="D1060" s="218" t="s">
        <v>155</v>
      </c>
      <c r="E1060" s="41"/>
      <c r="F1060" s="219" t="s">
        <v>1537</v>
      </c>
      <c r="G1060" s="41"/>
      <c r="H1060" s="41"/>
      <c r="I1060" s="220"/>
      <c r="J1060" s="41"/>
      <c r="K1060" s="41"/>
      <c r="L1060" s="45"/>
      <c r="M1060" s="221"/>
      <c r="N1060" s="222"/>
      <c r="O1060" s="85"/>
      <c r="P1060" s="85"/>
      <c r="Q1060" s="85"/>
      <c r="R1060" s="85"/>
      <c r="S1060" s="85"/>
      <c r="T1060" s="86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T1060" s="18" t="s">
        <v>155</v>
      </c>
      <c r="AU1060" s="18" t="s">
        <v>81</v>
      </c>
    </row>
    <row r="1061" spans="1:51" s="13" customFormat="1" ht="12">
      <c r="A1061" s="13"/>
      <c r="B1061" s="223"/>
      <c r="C1061" s="224"/>
      <c r="D1061" s="225" t="s">
        <v>157</v>
      </c>
      <c r="E1061" s="226" t="s">
        <v>19</v>
      </c>
      <c r="F1061" s="227" t="s">
        <v>1504</v>
      </c>
      <c r="G1061" s="224"/>
      <c r="H1061" s="228">
        <v>1</v>
      </c>
      <c r="I1061" s="229"/>
      <c r="J1061" s="224"/>
      <c r="K1061" s="224"/>
      <c r="L1061" s="230"/>
      <c r="M1061" s="231"/>
      <c r="N1061" s="232"/>
      <c r="O1061" s="232"/>
      <c r="P1061" s="232"/>
      <c r="Q1061" s="232"/>
      <c r="R1061" s="232"/>
      <c r="S1061" s="232"/>
      <c r="T1061" s="23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T1061" s="234" t="s">
        <v>157</v>
      </c>
      <c r="AU1061" s="234" t="s">
        <v>81</v>
      </c>
      <c r="AV1061" s="13" t="s">
        <v>81</v>
      </c>
      <c r="AW1061" s="13" t="s">
        <v>33</v>
      </c>
      <c r="AX1061" s="13" t="s">
        <v>71</v>
      </c>
      <c r="AY1061" s="234" t="s">
        <v>147</v>
      </c>
    </row>
    <row r="1062" spans="1:51" s="13" customFormat="1" ht="12">
      <c r="A1062" s="13"/>
      <c r="B1062" s="223"/>
      <c r="C1062" s="224"/>
      <c r="D1062" s="225" t="s">
        <v>157</v>
      </c>
      <c r="E1062" s="226" t="s">
        <v>19</v>
      </c>
      <c r="F1062" s="227" t="s">
        <v>1529</v>
      </c>
      <c r="G1062" s="224"/>
      <c r="H1062" s="228">
        <v>1</v>
      </c>
      <c r="I1062" s="229"/>
      <c r="J1062" s="224"/>
      <c r="K1062" s="224"/>
      <c r="L1062" s="230"/>
      <c r="M1062" s="231"/>
      <c r="N1062" s="232"/>
      <c r="O1062" s="232"/>
      <c r="P1062" s="232"/>
      <c r="Q1062" s="232"/>
      <c r="R1062" s="232"/>
      <c r="S1062" s="232"/>
      <c r="T1062" s="23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T1062" s="234" t="s">
        <v>157</v>
      </c>
      <c r="AU1062" s="234" t="s">
        <v>81</v>
      </c>
      <c r="AV1062" s="13" t="s">
        <v>81</v>
      </c>
      <c r="AW1062" s="13" t="s">
        <v>33</v>
      </c>
      <c r="AX1062" s="13" t="s">
        <v>71</v>
      </c>
      <c r="AY1062" s="234" t="s">
        <v>147</v>
      </c>
    </row>
    <row r="1063" spans="1:51" s="13" customFormat="1" ht="12">
      <c r="A1063" s="13"/>
      <c r="B1063" s="223"/>
      <c r="C1063" s="224"/>
      <c r="D1063" s="225" t="s">
        <v>157</v>
      </c>
      <c r="E1063" s="226" t="s">
        <v>19</v>
      </c>
      <c r="F1063" s="227" t="s">
        <v>1505</v>
      </c>
      <c r="G1063" s="224"/>
      <c r="H1063" s="228">
        <v>1</v>
      </c>
      <c r="I1063" s="229"/>
      <c r="J1063" s="224"/>
      <c r="K1063" s="224"/>
      <c r="L1063" s="230"/>
      <c r="M1063" s="231"/>
      <c r="N1063" s="232"/>
      <c r="O1063" s="232"/>
      <c r="P1063" s="232"/>
      <c r="Q1063" s="232"/>
      <c r="R1063" s="232"/>
      <c r="S1063" s="232"/>
      <c r="T1063" s="23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34" t="s">
        <v>157</v>
      </c>
      <c r="AU1063" s="234" t="s">
        <v>81</v>
      </c>
      <c r="AV1063" s="13" t="s">
        <v>81</v>
      </c>
      <c r="AW1063" s="13" t="s">
        <v>33</v>
      </c>
      <c r="AX1063" s="13" t="s">
        <v>71</v>
      </c>
      <c r="AY1063" s="234" t="s">
        <v>147</v>
      </c>
    </row>
    <row r="1064" spans="1:51" s="13" customFormat="1" ht="12">
      <c r="A1064" s="13"/>
      <c r="B1064" s="223"/>
      <c r="C1064" s="224"/>
      <c r="D1064" s="225" t="s">
        <v>157</v>
      </c>
      <c r="E1064" s="226" t="s">
        <v>19</v>
      </c>
      <c r="F1064" s="227" t="s">
        <v>1519</v>
      </c>
      <c r="G1064" s="224"/>
      <c r="H1064" s="228">
        <v>1</v>
      </c>
      <c r="I1064" s="229"/>
      <c r="J1064" s="224"/>
      <c r="K1064" s="224"/>
      <c r="L1064" s="230"/>
      <c r="M1064" s="231"/>
      <c r="N1064" s="232"/>
      <c r="O1064" s="232"/>
      <c r="P1064" s="232"/>
      <c r="Q1064" s="232"/>
      <c r="R1064" s="232"/>
      <c r="S1064" s="232"/>
      <c r="T1064" s="23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34" t="s">
        <v>157</v>
      </c>
      <c r="AU1064" s="234" t="s">
        <v>81</v>
      </c>
      <c r="AV1064" s="13" t="s">
        <v>81</v>
      </c>
      <c r="AW1064" s="13" t="s">
        <v>33</v>
      </c>
      <c r="AX1064" s="13" t="s">
        <v>71</v>
      </c>
      <c r="AY1064" s="234" t="s">
        <v>147</v>
      </c>
    </row>
    <row r="1065" spans="1:51" s="14" customFormat="1" ht="12">
      <c r="A1065" s="14"/>
      <c r="B1065" s="235"/>
      <c r="C1065" s="236"/>
      <c r="D1065" s="225" t="s">
        <v>157</v>
      </c>
      <c r="E1065" s="237" t="s">
        <v>19</v>
      </c>
      <c r="F1065" s="238" t="s">
        <v>159</v>
      </c>
      <c r="G1065" s="236"/>
      <c r="H1065" s="239">
        <v>4</v>
      </c>
      <c r="I1065" s="240"/>
      <c r="J1065" s="236"/>
      <c r="K1065" s="236"/>
      <c r="L1065" s="241"/>
      <c r="M1065" s="242"/>
      <c r="N1065" s="243"/>
      <c r="O1065" s="243"/>
      <c r="P1065" s="243"/>
      <c r="Q1065" s="243"/>
      <c r="R1065" s="243"/>
      <c r="S1065" s="243"/>
      <c r="T1065" s="24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T1065" s="245" t="s">
        <v>157</v>
      </c>
      <c r="AU1065" s="245" t="s">
        <v>81</v>
      </c>
      <c r="AV1065" s="14" t="s">
        <v>154</v>
      </c>
      <c r="AW1065" s="14" t="s">
        <v>33</v>
      </c>
      <c r="AX1065" s="14" t="s">
        <v>79</v>
      </c>
      <c r="AY1065" s="245" t="s">
        <v>147</v>
      </c>
    </row>
    <row r="1066" spans="1:65" s="2" customFormat="1" ht="16.5" customHeight="1">
      <c r="A1066" s="39"/>
      <c r="B1066" s="40"/>
      <c r="C1066" s="246" t="s">
        <v>1538</v>
      </c>
      <c r="D1066" s="246" t="s">
        <v>350</v>
      </c>
      <c r="E1066" s="247" t="s">
        <v>1539</v>
      </c>
      <c r="F1066" s="248" t="s">
        <v>1540</v>
      </c>
      <c r="G1066" s="249" t="s">
        <v>329</v>
      </c>
      <c r="H1066" s="250">
        <v>4</v>
      </c>
      <c r="I1066" s="251"/>
      <c r="J1066" s="252">
        <f>ROUND(I1066*H1066,2)</f>
        <v>0</v>
      </c>
      <c r="K1066" s="248" t="s">
        <v>153</v>
      </c>
      <c r="L1066" s="253"/>
      <c r="M1066" s="254" t="s">
        <v>19</v>
      </c>
      <c r="N1066" s="255" t="s">
        <v>42</v>
      </c>
      <c r="O1066" s="85"/>
      <c r="P1066" s="214">
        <f>O1066*H1066</f>
        <v>0</v>
      </c>
      <c r="Q1066" s="214">
        <v>0.0022</v>
      </c>
      <c r="R1066" s="214">
        <f>Q1066*H1066</f>
        <v>0.0088</v>
      </c>
      <c r="S1066" s="214">
        <v>0</v>
      </c>
      <c r="T1066" s="215">
        <f>S1066*H1066</f>
        <v>0</v>
      </c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R1066" s="216" t="s">
        <v>247</v>
      </c>
      <c r="AT1066" s="216" t="s">
        <v>350</v>
      </c>
      <c r="AU1066" s="216" t="s">
        <v>81</v>
      </c>
      <c r="AY1066" s="18" t="s">
        <v>147</v>
      </c>
      <c r="BE1066" s="217">
        <f>IF(N1066="základní",J1066,0)</f>
        <v>0</v>
      </c>
      <c r="BF1066" s="217">
        <f>IF(N1066="snížená",J1066,0)</f>
        <v>0</v>
      </c>
      <c r="BG1066" s="217">
        <f>IF(N1066="zákl. přenesená",J1066,0)</f>
        <v>0</v>
      </c>
      <c r="BH1066" s="217">
        <f>IF(N1066="sníž. přenesená",J1066,0)</f>
        <v>0</v>
      </c>
      <c r="BI1066" s="217">
        <f>IF(N1066="nulová",J1066,0)</f>
        <v>0</v>
      </c>
      <c r="BJ1066" s="18" t="s">
        <v>79</v>
      </c>
      <c r="BK1066" s="217">
        <f>ROUND(I1066*H1066,2)</f>
        <v>0</v>
      </c>
      <c r="BL1066" s="18" t="s">
        <v>195</v>
      </c>
      <c r="BM1066" s="216" t="s">
        <v>1541</v>
      </c>
    </row>
    <row r="1067" spans="1:65" s="2" customFormat="1" ht="16.5" customHeight="1">
      <c r="A1067" s="39"/>
      <c r="B1067" s="40"/>
      <c r="C1067" s="205" t="s">
        <v>884</v>
      </c>
      <c r="D1067" s="205" t="s">
        <v>149</v>
      </c>
      <c r="E1067" s="206" t="s">
        <v>1542</v>
      </c>
      <c r="F1067" s="207" t="s">
        <v>1543</v>
      </c>
      <c r="G1067" s="208" t="s">
        <v>329</v>
      </c>
      <c r="H1067" s="209">
        <v>6</v>
      </c>
      <c r="I1067" s="210"/>
      <c r="J1067" s="211">
        <f>ROUND(I1067*H1067,2)</f>
        <v>0</v>
      </c>
      <c r="K1067" s="207" t="s">
        <v>153</v>
      </c>
      <c r="L1067" s="45"/>
      <c r="M1067" s="212" t="s">
        <v>19</v>
      </c>
      <c r="N1067" s="213" t="s">
        <v>42</v>
      </c>
      <c r="O1067" s="85"/>
      <c r="P1067" s="214">
        <f>O1067*H1067</f>
        <v>0</v>
      </c>
      <c r="Q1067" s="214">
        <v>0</v>
      </c>
      <c r="R1067" s="214">
        <f>Q1067*H1067</f>
        <v>0</v>
      </c>
      <c r="S1067" s="214">
        <v>0.0001</v>
      </c>
      <c r="T1067" s="215">
        <f>S1067*H1067</f>
        <v>0.0006000000000000001</v>
      </c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R1067" s="216" t="s">
        <v>195</v>
      </c>
      <c r="AT1067" s="216" t="s">
        <v>149</v>
      </c>
      <c r="AU1067" s="216" t="s">
        <v>81</v>
      </c>
      <c r="AY1067" s="18" t="s">
        <v>147</v>
      </c>
      <c r="BE1067" s="217">
        <f>IF(N1067="základní",J1067,0)</f>
        <v>0</v>
      </c>
      <c r="BF1067" s="217">
        <f>IF(N1067="snížená",J1067,0)</f>
        <v>0</v>
      </c>
      <c r="BG1067" s="217">
        <f>IF(N1067="zákl. přenesená",J1067,0)</f>
        <v>0</v>
      </c>
      <c r="BH1067" s="217">
        <f>IF(N1067="sníž. přenesená",J1067,0)</f>
        <v>0</v>
      </c>
      <c r="BI1067" s="217">
        <f>IF(N1067="nulová",J1067,0)</f>
        <v>0</v>
      </c>
      <c r="BJ1067" s="18" t="s">
        <v>79</v>
      </c>
      <c r="BK1067" s="217">
        <f>ROUND(I1067*H1067,2)</f>
        <v>0</v>
      </c>
      <c r="BL1067" s="18" t="s">
        <v>195</v>
      </c>
      <c r="BM1067" s="216" t="s">
        <v>1544</v>
      </c>
    </row>
    <row r="1068" spans="1:47" s="2" customFormat="1" ht="12">
      <c r="A1068" s="39"/>
      <c r="B1068" s="40"/>
      <c r="C1068" s="41"/>
      <c r="D1068" s="218" t="s">
        <v>155</v>
      </c>
      <c r="E1068" s="41"/>
      <c r="F1068" s="219" t="s">
        <v>1545</v>
      </c>
      <c r="G1068" s="41"/>
      <c r="H1068" s="41"/>
      <c r="I1068" s="220"/>
      <c r="J1068" s="41"/>
      <c r="K1068" s="41"/>
      <c r="L1068" s="45"/>
      <c r="M1068" s="221"/>
      <c r="N1068" s="222"/>
      <c r="O1068" s="85"/>
      <c r="P1068" s="85"/>
      <c r="Q1068" s="85"/>
      <c r="R1068" s="85"/>
      <c r="S1068" s="85"/>
      <c r="T1068" s="86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T1068" s="18" t="s">
        <v>155</v>
      </c>
      <c r="AU1068" s="18" t="s">
        <v>81</v>
      </c>
    </row>
    <row r="1069" spans="1:51" s="13" customFormat="1" ht="12">
      <c r="A1069" s="13"/>
      <c r="B1069" s="223"/>
      <c r="C1069" s="224"/>
      <c r="D1069" s="225" t="s">
        <v>157</v>
      </c>
      <c r="E1069" s="226" t="s">
        <v>19</v>
      </c>
      <c r="F1069" s="227" t="s">
        <v>1546</v>
      </c>
      <c r="G1069" s="224"/>
      <c r="H1069" s="228">
        <v>1</v>
      </c>
      <c r="I1069" s="229"/>
      <c r="J1069" s="224"/>
      <c r="K1069" s="224"/>
      <c r="L1069" s="230"/>
      <c r="M1069" s="231"/>
      <c r="N1069" s="232"/>
      <c r="O1069" s="232"/>
      <c r="P1069" s="232"/>
      <c r="Q1069" s="232"/>
      <c r="R1069" s="232"/>
      <c r="S1069" s="232"/>
      <c r="T1069" s="23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T1069" s="234" t="s">
        <v>157</v>
      </c>
      <c r="AU1069" s="234" t="s">
        <v>81</v>
      </c>
      <c r="AV1069" s="13" t="s">
        <v>81</v>
      </c>
      <c r="AW1069" s="13" t="s">
        <v>33</v>
      </c>
      <c r="AX1069" s="13" t="s">
        <v>71</v>
      </c>
      <c r="AY1069" s="234" t="s">
        <v>147</v>
      </c>
    </row>
    <row r="1070" spans="1:51" s="13" customFormat="1" ht="12">
      <c r="A1070" s="13"/>
      <c r="B1070" s="223"/>
      <c r="C1070" s="224"/>
      <c r="D1070" s="225" t="s">
        <v>157</v>
      </c>
      <c r="E1070" s="226" t="s">
        <v>19</v>
      </c>
      <c r="F1070" s="227" t="s">
        <v>1547</v>
      </c>
      <c r="G1070" s="224"/>
      <c r="H1070" s="228">
        <v>1</v>
      </c>
      <c r="I1070" s="229"/>
      <c r="J1070" s="224"/>
      <c r="K1070" s="224"/>
      <c r="L1070" s="230"/>
      <c r="M1070" s="231"/>
      <c r="N1070" s="232"/>
      <c r="O1070" s="232"/>
      <c r="P1070" s="232"/>
      <c r="Q1070" s="232"/>
      <c r="R1070" s="232"/>
      <c r="S1070" s="232"/>
      <c r="T1070" s="23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34" t="s">
        <v>157</v>
      </c>
      <c r="AU1070" s="234" t="s">
        <v>81</v>
      </c>
      <c r="AV1070" s="13" t="s">
        <v>81</v>
      </c>
      <c r="AW1070" s="13" t="s">
        <v>33</v>
      </c>
      <c r="AX1070" s="13" t="s">
        <v>71</v>
      </c>
      <c r="AY1070" s="234" t="s">
        <v>147</v>
      </c>
    </row>
    <row r="1071" spans="1:51" s="13" customFormat="1" ht="12">
      <c r="A1071" s="13"/>
      <c r="B1071" s="223"/>
      <c r="C1071" s="224"/>
      <c r="D1071" s="225" t="s">
        <v>157</v>
      </c>
      <c r="E1071" s="226" t="s">
        <v>19</v>
      </c>
      <c r="F1071" s="227" t="s">
        <v>1548</v>
      </c>
      <c r="G1071" s="224"/>
      <c r="H1071" s="228">
        <v>1</v>
      </c>
      <c r="I1071" s="229"/>
      <c r="J1071" s="224"/>
      <c r="K1071" s="224"/>
      <c r="L1071" s="230"/>
      <c r="M1071" s="231"/>
      <c r="N1071" s="232"/>
      <c r="O1071" s="232"/>
      <c r="P1071" s="232"/>
      <c r="Q1071" s="232"/>
      <c r="R1071" s="232"/>
      <c r="S1071" s="232"/>
      <c r="T1071" s="23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T1071" s="234" t="s">
        <v>157</v>
      </c>
      <c r="AU1071" s="234" t="s">
        <v>81</v>
      </c>
      <c r="AV1071" s="13" t="s">
        <v>81</v>
      </c>
      <c r="AW1071" s="13" t="s">
        <v>33</v>
      </c>
      <c r="AX1071" s="13" t="s">
        <v>71</v>
      </c>
      <c r="AY1071" s="234" t="s">
        <v>147</v>
      </c>
    </row>
    <row r="1072" spans="1:51" s="13" customFormat="1" ht="12">
      <c r="A1072" s="13"/>
      <c r="B1072" s="223"/>
      <c r="C1072" s="224"/>
      <c r="D1072" s="225" t="s">
        <v>157</v>
      </c>
      <c r="E1072" s="226" t="s">
        <v>19</v>
      </c>
      <c r="F1072" s="227" t="s">
        <v>1549</v>
      </c>
      <c r="G1072" s="224"/>
      <c r="H1072" s="228">
        <v>2</v>
      </c>
      <c r="I1072" s="229"/>
      <c r="J1072" s="224"/>
      <c r="K1072" s="224"/>
      <c r="L1072" s="230"/>
      <c r="M1072" s="231"/>
      <c r="N1072" s="232"/>
      <c r="O1072" s="232"/>
      <c r="P1072" s="232"/>
      <c r="Q1072" s="232"/>
      <c r="R1072" s="232"/>
      <c r="S1072" s="232"/>
      <c r="T1072" s="23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34" t="s">
        <v>157</v>
      </c>
      <c r="AU1072" s="234" t="s">
        <v>81</v>
      </c>
      <c r="AV1072" s="13" t="s">
        <v>81</v>
      </c>
      <c r="AW1072" s="13" t="s">
        <v>33</v>
      </c>
      <c r="AX1072" s="13" t="s">
        <v>71</v>
      </c>
      <c r="AY1072" s="234" t="s">
        <v>147</v>
      </c>
    </row>
    <row r="1073" spans="1:51" s="13" customFormat="1" ht="12">
      <c r="A1073" s="13"/>
      <c r="B1073" s="223"/>
      <c r="C1073" s="224"/>
      <c r="D1073" s="225" t="s">
        <v>157</v>
      </c>
      <c r="E1073" s="226" t="s">
        <v>19</v>
      </c>
      <c r="F1073" s="227" t="s">
        <v>1550</v>
      </c>
      <c r="G1073" s="224"/>
      <c r="H1073" s="228">
        <v>1</v>
      </c>
      <c r="I1073" s="229"/>
      <c r="J1073" s="224"/>
      <c r="K1073" s="224"/>
      <c r="L1073" s="230"/>
      <c r="M1073" s="231"/>
      <c r="N1073" s="232"/>
      <c r="O1073" s="232"/>
      <c r="P1073" s="232"/>
      <c r="Q1073" s="232"/>
      <c r="R1073" s="232"/>
      <c r="S1073" s="232"/>
      <c r="T1073" s="23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34" t="s">
        <v>157</v>
      </c>
      <c r="AU1073" s="234" t="s">
        <v>81</v>
      </c>
      <c r="AV1073" s="13" t="s">
        <v>81</v>
      </c>
      <c r="AW1073" s="13" t="s">
        <v>33</v>
      </c>
      <c r="AX1073" s="13" t="s">
        <v>71</v>
      </c>
      <c r="AY1073" s="234" t="s">
        <v>147</v>
      </c>
    </row>
    <row r="1074" spans="1:51" s="14" customFormat="1" ht="12">
      <c r="A1074" s="14"/>
      <c r="B1074" s="235"/>
      <c r="C1074" s="236"/>
      <c r="D1074" s="225" t="s">
        <v>157</v>
      </c>
      <c r="E1074" s="237" t="s">
        <v>19</v>
      </c>
      <c r="F1074" s="238" t="s">
        <v>159</v>
      </c>
      <c r="G1074" s="236"/>
      <c r="H1074" s="239">
        <v>6</v>
      </c>
      <c r="I1074" s="240"/>
      <c r="J1074" s="236"/>
      <c r="K1074" s="236"/>
      <c r="L1074" s="241"/>
      <c r="M1074" s="242"/>
      <c r="N1074" s="243"/>
      <c r="O1074" s="243"/>
      <c r="P1074" s="243"/>
      <c r="Q1074" s="243"/>
      <c r="R1074" s="243"/>
      <c r="S1074" s="243"/>
      <c r="T1074" s="24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T1074" s="245" t="s">
        <v>157</v>
      </c>
      <c r="AU1074" s="245" t="s">
        <v>81</v>
      </c>
      <c r="AV1074" s="14" t="s">
        <v>154</v>
      </c>
      <c r="AW1074" s="14" t="s">
        <v>33</v>
      </c>
      <c r="AX1074" s="14" t="s">
        <v>79</v>
      </c>
      <c r="AY1074" s="245" t="s">
        <v>147</v>
      </c>
    </row>
    <row r="1075" spans="1:65" s="2" customFormat="1" ht="16.5" customHeight="1">
      <c r="A1075" s="39"/>
      <c r="B1075" s="40"/>
      <c r="C1075" s="246" t="s">
        <v>1551</v>
      </c>
      <c r="D1075" s="246" t="s">
        <v>350</v>
      </c>
      <c r="E1075" s="247" t="s">
        <v>1552</v>
      </c>
      <c r="F1075" s="248" t="s">
        <v>1553</v>
      </c>
      <c r="G1075" s="249" t="s">
        <v>329</v>
      </c>
      <c r="H1075" s="250">
        <v>6</v>
      </c>
      <c r="I1075" s="251"/>
      <c r="J1075" s="252">
        <f>ROUND(I1075*H1075,2)</f>
        <v>0</v>
      </c>
      <c r="K1075" s="248" t="s">
        <v>153</v>
      </c>
      <c r="L1075" s="253"/>
      <c r="M1075" s="254" t="s">
        <v>19</v>
      </c>
      <c r="N1075" s="255" t="s">
        <v>42</v>
      </c>
      <c r="O1075" s="85"/>
      <c r="P1075" s="214">
        <f>O1075*H1075</f>
        <v>0</v>
      </c>
      <c r="Q1075" s="214">
        <v>0.0022</v>
      </c>
      <c r="R1075" s="214">
        <f>Q1075*H1075</f>
        <v>0.0132</v>
      </c>
      <c r="S1075" s="214">
        <v>0</v>
      </c>
      <c r="T1075" s="215">
        <f>S1075*H1075</f>
        <v>0</v>
      </c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R1075" s="216" t="s">
        <v>247</v>
      </c>
      <c r="AT1075" s="216" t="s">
        <v>350</v>
      </c>
      <c r="AU1075" s="216" t="s">
        <v>81</v>
      </c>
      <c r="AY1075" s="18" t="s">
        <v>147</v>
      </c>
      <c r="BE1075" s="217">
        <f>IF(N1075="základní",J1075,0)</f>
        <v>0</v>
      </c>
      <c r="BF1075" s="217">
        <f>IF(N1075="snížená",J1075,0)</f>
        <v>0</v>
      </c>
      <c r="BG1075" s="217">
        <f>IF(N1075="zákl. přenesená",J1075,0)</f>
        <v>0</v>
      </c>
      <c r="BH1075" s="217">
        <f>IF(N1075="sníž. přenesená",J1075,0)</f>
        <v>0</v>
      </c>
      <c r="BI1075" s="217">
        <f>IF(N1075="nulová",J1075,0)</f>
        <v>0</v>
      </c>
      <c r="BJ1075" s="18" t="s">
        <v>79</v>
      </c>
      <c r="BK1075" s="217">
        <f>ROUND(I1075*H1075,2)</f>
        <v>0</v>
      </c>
      <c r="BL1075" s="18" t="s">
        <v>195</v>
      </c>
      <c r="BM1075" s="216" t="s">
        <v>1554</v>
      </c>
    </row>
    <row r="1076" spans="1:65" s="2" customFormat="1" ht="21.75" customHeight="1">
      <c r="A1076" s="39"/>
      <c r="B1076" s="40"/>
      <c r="C1076" s="205" t="s">
        <v>890</v>
      </c>
      <c r="D1076" s="205" t="s">
        <v>149</v>
      </c>
      <c r="E1076" s="206" t="s">
        <v>1555</v>
      </c>
      <c r="F1076" s="207" t="s">
        <v>1556</v>
      </c>
      <c r="G1076" s="208" t="s">
        <v>441</v>
      </c>
      <c r="H1076" s="209">
        <v>22.5</v>
      </c>
      <c r="I1076" s="210"/>
      <c r="J1076" s="211">
        <f>ROUND(I1076*H1076,2)</f>
        <v>0</v>
      </c>
      <c r="K1076" s="207" t="s">
        <v>153</v>
      </c>
      <c r="L1076" s="45"/>
      <c r="M1076" s="212" t="s">
        <v>19</v>
      </c>
      <c r="N1076" s="213" t="s">
        <v>42</v>
      </c>
      <c r="O1076" s="85"/>
      <c r="P1076" s="214">
        <f>O1076*H1076</f>
        <v>0</v>
      </c>
      <c r="Q1076" s="214">
        <v>0</v>
      </c>
      <c r="R1076" s="214">
        <f>Q1076*H1076</f>
        <v>0</v>
      </c>
      <c r="S1076" s="214">
        <v>0</v>
      </c>
      <c r="T1076" s="215">
        <f>S1076*H1076</f>
        <v>0</v>
      </c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R1076" s="216" t="s">
        <v>195</v>
      </c>
      <c r="AT1076" s="216" t="s">
        <v>149</v>
      </c>
      <c r="AU1076" s="216" t="s">
        <v>81</v>
      </c>
      <c r="AY1076" s="18" t="s">
        <v>147</v>
      </c>
      <c r="BE1076" s="217">
        <f>IF(N1076="základní",J1076,0)</f>
        <v>0</v>
      </c>
      <c r="BF1076" s="217">
        <f>IF(N1076="snížená",J1076,0)</f>
        <v>0</v>
      </c>
      <c r="BG1076" s="217">
        <f>IF(N1076="zákl. přenesená",J1076,0)</f>
        <v>0</v>
      </c>
      <c r="BH1076" s="217">
        <f>IF(N1076="sníž. přenesená",J1076,0)</f>
        <v>0</v>
      </c>
      <c r="BI1076" s="217">
        <f>IF(N1076="nulová",J1076,0)</f>
        <v>0</v>
      </c>
      <c r="BJ1076" s="18" t="s">
        <v>79</v>
      </c>
      <c r="BK1076" s="217">
        <f>ROUND(I1076*H1076,2)</f>
        <v>0</v>
      </c>
      <c r="BL1076" s="18" t="s">
        <v>195</v>
      </c>
      <c r="BM1076" s="216" t="s">
        <v>1557</v>
      </c>
    </row>
    <row r="1077" spans="1:47" s="2" customFormat="1" ht="12">
      <c r="A1077" s="39"/>
      <c r="B1077" s="40"/>
      <c r="C1077" s="41"/>
      <c r="D1077" s="218" t="s">
        <v>155</v>
      </c>
      <c r="E1077" s="41"/>
      <c r="F1077" s="219" t="s">
        <v>1558</v>
      </c>
      <c r="G1077" s="41"/>
      <c r="H1077" s="41"/>
      <c r="I1077" s="220"/>
      <c r="J1077" s="41"/>
      <c r="K1077" s="41"/>
      <c r="L1077" s="45"/>
      <c r="M1077" s="221"/>
      <c r="N1077" s="222"/>
      <c r="O1077" s="85"/>
      <c r="P1077" s="85"/>
      <c r="Q1077" s="85"/>
      <c r="R1077" s="85"/>
      <c r="S1077" s="85"/>
      <c r="T1077" s="86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T1077" s="18" t="s">
        <v>155</v>
      </c>
      <c r="AU1077" s="18" t="s">
        <v>81</v>
      </c>
    </row>
    <row r="1078" spans="1:51" s="13" customFormat="1" ht="12">
      <c r="A1078" s="13"/>
      <c r="B1078" s="223"/>
      <c r="C1078" s="224"/>
      <c r="D1078" s="225" t="s">
        <v>157</v>
      </c>
      <c r="E1078" s="226" t="s">
        <v>19</v>
      </c>
      <c r="F1078" s="227" t="s">
        <v>1559</v>
      </c>
      <c r="G1078" s="224"/>
      <c r="H1078" s="228">
        <v>20.25</v>
      </c>
      <c r="I1078" s="229"/>
      <c r="J1078" s="224"/>
      <c r="K1078" s="224"/>
      <c r="L1078" s="230"/>
      <c r="M1078" s="231"/>
      <c r="N1078" s="232"/>
      <c r="O1078" s="232"/>
      <c r="P1078" s="232"/>
      <c r="Q1078" s="232"/>
      <c r="R1078" s="232"/>
      <c r="S1078" s="232"/>
      <c r="T1078" s="23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34" t="s">
        <v>157</v>
      </c>
      <c r="AU1078" s="234" t="s">
        <v>81</v>
      </c>
      <c r="AV1078" s="13" t="s">
        <v>81</v>
      </c>
      <c r="AW1078" s="13" t="s">
        <v>33</v>
      </c>
      <c r="AX1078" s="13" t="s">
        <v>71</v>
      </c>
      <c r="AY1078" s="234" t="s">
        <v>147</v>
      </c>
    </row>
    <row r="1079" spans="1:51" s="13" customFormat="1" ht="12">
      <c r="A1079" s="13"/>
      <c r="B1079" s="223"/>
      <c r="C1079" s="224"/>
      <c r="D1079" s="225" t="s">
        <v>157</v>
      </c>
      <c r="E1079" s="226" t="s">
        <v>19</v>
      </c>
      <c r="F1079" s="227" t="s">
        <v>1560</v>
      </c>
      <c r="G1079" s="224"/>
      <c r="H1079" s="228">
        <v>2.25</v>
      </c>
      <c r="I1079" s="229"/>
      <c r="J1079" s="224"/>
      <c r="K1079" s="224"/>
      <c r="L1079" s="230"/>
      <c r="M1079" s="231"/>
      <c r="N1079" s="232"/>
      <c r="O1079" s="232"/>
      <c r="P1079" s="232"/>
      <c r="Q1079" s="232"/>
      <c r="R1079" s="232"/>
      <c r="S1079" s="232"/>
      <c r="T1079" s="23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T1079" s="234" t="s">
        <v>157</v>
      </c>
      <c r="AU1079" s="234" t="s">
        <v>81</v>
      </c>
      <c r="AV1079" s="13" t="s">
        <v>81</v>
      </c>
      <c r="AW1079" s="13" t="s">
        <v>33</v>
      </c>
      <c r="AX1079" s="13" t="s">
        <v>71</v>
      </c>
      <c r="AY1079" s="234" t="s">
        <v>147</v>
      </c>
    </row>
    <row r="1080" spans="1:51" s="14" customFormat="1" ht="12">
      <c r="A1080" s="14"/>
      <c r="B1080" s="235"/>
      <c r="C1080" s="236"/>
      <c r="D1080" s="225" t="s">
        <v>157</v>
      </c>
      <c r="E1080" s="237" t="s">
        <v>19</v>
      </c>
      <c r="F1080" s="238" t="s">
        <v>159</v>
      </c>
      <c r="G1080" s="236"/>
      <c r="H1080" s="239">
        <v>22.5</v>
      </c>
      <c r="I1080" s="240"/>
      <c r="J1080" s="236"/>
      <c r="K1080" s="236"/>
      <c r="L1080" s="241"/>
      <c r="M1080" s="242"/>
      <c r="N1080" s="243"/>
      <c r="O1080" s="243"/>
      <c r="P1080" s="243"/>
      <c r="Q1080" s="243"/>
      <c r="R1080" s="243"/>
      <c r="S1080" s="243"/>
      <c r="T1080" s="24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T1080" s="245" t="s">
        <v>157</v>
      </c>
      <c r="AU1080" s="245" t="s">
        <v>81</v>
      </c>
      <c r="AV1080" s="14" t="s">
        <v>154</v>
      </c>
      <c r="AW1080" s="14" t="s">
        <v>33</v>
      </c>
      <c r="AX1080" s="14" t="s">
        <v>79</v>
      </c>
      <c r="AY1080" s="245" t="s">
        <v>147</v>
      </c>
    </row>
    <row r="1081" spans="1:65" s="2" customFormat="1" ht="16.5" customHeight="1">
      <c r="A1081" s="39"/>
      <c r="B1081" s="40"/>
      <c r="C1081" s="246" t="s">
        <v>1561</v>
      </c>
      <c r="D1081" s="246" t="s">
        <v>350</v>
      </c>
      <c r="E1081" s="247" t="s">
        <v>1562</v>
      </c>
      <c r="F1081" s="248" t="s">
        <v>1563</v>
      </c>
      <c r="G1081" s="249" t="s">
        <v>441</v>
      </c>
      <c r="H1081" s="250">
        <v>22.5</v>
      </c>
      <c r="I1081" s="251"/>
      <c r="J1081" s="252">
        <f>ROUND(I1081*H1081,2)</f>
        <v>0</v>
      </c>
      <c r="K1081" s="248" t="s">
        <v>153</v>
      </c>
      <c r="L1081" s="253"/>
      <c r="M1081" s="254" t="s">
        <v>19</v>
      </c>
      <c r="N1081" s="255" t="s">
        <v>42</v>
      </c>
      <c r="O1081" s="85"/>
      <c r="P1081" s="214">
        <f>O1081*H1081</f>
        <v>0</v>
      </c>
      <c r="Q1081" s="214">
        <v>0.0008</v>
      </c>
      <c r="R1081" s="214">
        <f>Q1081*H1081</f>
        <v>0.018000000000000002</v>
      </c>
      <c r="S1081" s="214">
        <v>0</v>
      </c>
      <c r="T1081" s="215">
        <f>S1081*H1081</f>
        <v>0</v>
      </c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R1081" s="216" t="s">
        <v>247</v>
      </c>
      <c r="AT1081" s="216" t="s">
        <v>350</v>
      </c>
      <c r="AU1081" s="216" t="s">
        <v>81</v>
      </c>
      <c r="AY1081" s="18" t="s">
        <v>147</v>
      </c>
      <c r="BE1081" s="217">
        <f>IF(N1081="základní",J1081,0)</f>
        <v>0</v>
      </c>
      <c r="BF1081" s="217">
        <f>IF(N1081="snížená",J1081,0)</f>
        <v>0</v>
      </c>
      <c r="BG1081" s="217">
        <f>IF(N1081="zákl. přenesená",J1081,0)</f>
        <v>0</v>
      </c>
      <c r="BH1081" s="217">
        <f>IF(N1081="sníž. přenesená",J1081,0)</f>
        <v>0</v>
      </c>
      <c r="BI1081" s="217">
        <f>IF(N1081="nulová",J1081,0)</f>
        <v>0</v>
      </c>
      <c r="BJ1081" s="18" t="s">
        <v>79</v>
      </c>
      <c r="BK1081" s="217">
        <f>ROUND(I1081*H1081,2)</f>
        <v>0</v>
      </c>
      <c r="BL1081" s="18" t="s">
        <v>195</v>
      </c>
      <c r="BM1081" s="216" t="s">
        <v>1564</v>
      </c>
    </row>
    <row r="1082" spans="1:51" s="13" customFormat="1" ht="12">
      <c r="A1082" s="13"/>
      <c r="B1082" s="223"/>
      <c r="C1082" s="224"/>
      <c r="D1082" s="225" t="s">
        <v>157</v>
      </c>
      <c r="E1082" s="226" t="s">
        <v>19</v>
      </c>
      <c r="F1082" s="227" t="s">
        <v>1559</v>
      </c>
      <c r="G1082" s="224"/>
      <c r="H1082" s="228">
        <v>20.25</v>
      </c>
      <c r="I1082" s="229"/>
      <c r="J1082" s="224"/>
      <c r="K1082" s="224"/>
      <c r="L1082" s="230"/>
      <c r="M1082" s="231"/>
      <c r="N1082" s="232"/>
      <c r="O1082" s="232"/>
      <c r="P1082" s="232"/>
      <c r="Q1082" s="232"/>
      <c r="R1082" s="232"/>
      <c r="S1082" s="232"/>
      <c r="T1082" s="23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34" t="s">
        <v>157</v>
      </c>
      <c r="AU1082" s="234" t="s">
        <v>81</v>
      </c>
      <c r="AV1082" s="13" t="s">
        <v>81</v>
      </c>
      <c r="AW1082" s="13" t="s">
        <v>33</v>
      </c>
      <c r="AX1082" s="13" t="s">
        <v>71</v>
      </c>
      <c r="AY1082" s="234" t="s">
        <v>147</v>
      </c>
    </row>
    <row r="1083" spans="1:51" s="13" customFormat="1" ht="12">
      <c r="A1083" s="13"/>
      <c r="B1083" s="223"/>
      <c r="C1083" s="224"/>
      <c r="D1083" s="225" t="s">
        <v>157</v>
      </c>
      <c r="E1083" s="226" t="s">
        <v>19</v>
      </c>
      <c r="F1083" s="227" t="s">
        <v>1560</v>
      </c>
      <c r="G1083" s="224"/>
      <c r="H1083" s="228">
        <v>2.25</v>
      </c>
      <c r="I1083" s="229"/>
      <c r="J1083" s="224"/>
      <c r="K1083" s="224"/>
      <c r="L1083" s="230"/>
      <c r="M1083" s="231"/>
      <c r="N1083" s="232"/>
      <c r="O1083" s="232"/>
      <c r="P1083" s="232"/>
      <c r="Q1083" s="232"/>
      <c r="R1083" s="232"/>
      <c r="S1083" s="232"/>
      <c r="T1083" s="23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T1083" s="234" t="s">
        <v>157</v>
      </c>
      <c r="AU1083" s="234" t="s">
        <v>81</v>
      </c>
      <c r="AV1083" s="13" t="s">
        <v>81</v>
      </c>
      <c r="AW1083" s="13" t="s">
        <v>33</v>
      </c>
      <c r="AX1083" s="13" t="s">
        <v>71</v>
      </c>
      <c r="AY1083" s="234" t="s">
        <v>147</v>
      </c>
    </row>
    <row r="1084" spans="1:51" s="14" customFormat="1" ht="12">
      <c r="A1084" s="14"/>
      <c r="B1084" s="235"/>
      <c r="C1084" s="236"/>
      <c r="D1084" s="225" t="s">
        <v>157</v>
      </c>
      <c r="E1084" s="237" t="s">
        <v>19</v>
      </c>
      <c r="F1084" s="238" t="s">
        <v>159</v>
      </c>
      <c r="G1084" s="236"/>
      <c r="H1084" s="239">
        <v>22.5</v>
      </c>
      <c r="I1084" s="240"/>
      <c r="J1084" s="236"/>
      <c r="K1084" s="236"/>
      <c r="L1084" s="241"/>
      <c r="M1084" s="242"/>
      <c r="N1084" s="243"/>
      <c r="O1084" s="243"/>
      <c r="P1084" s="243"/>
      <c r="Q1084" s="243"/>
      <c r="R1084" s="243"/>
      <c r="S1084" s="243"/>
      <c r="T1084" s="24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45" t="s">
        <v>157</v>
      </c>
      <c r="AU1084" s="245" t="s">
        <v>81</v>
      </c>
      <c r="AV1084" s="14" t="s">
        <v>154</v>
      </c>
      <c r="AW1084" s="14" t="s">
        <v>33</v>
      </c>
      <c r="AX1084" s="14" t="s">
        <v>79</v>
      </c>
      <c r="AY1084" s="245" t="s">
        <v>147</v>
      </c>
    </row>
    <row r="1085" spans="1:65" s="2" customFormat="1" ht="16.5" customHeight="1">
      <c r="A1085" s="39"/>
      <c r="B1085" s="40"/>
      <c r="C1085" s="246" t="s">
        <v>895</v>
      </c>
      <c r="D1085" s="246" t="s">
        <v>350</v>
      </c>
      <c r="E1085" s="247" t="s">
        <v>1565</v>
      </c>
      <c r="F1085" s="248" t="s">
        <v>1566</v>
      </c>
      <c r="G1085" s="249" t="s">
        <v>329</v>
      </c>
      <c r="H1085" s="250">
        <v>30</v>
      </c>
      <c r="I1085" s="251"/>
      <c r="J1085" s="252">
        <f>ROUND(I1085*H1085,2)</f>
        <v>0</v>
      </c>
      <c r="K1085" s="248" t="s">
        <v>153</v>
      </c>
      <c r="L1085" s="253"/>
      <c r="M1085" s="254" t="s">
        <v>19</v>
      </c>
      <c r="N1085" s="255" t="s">
        <v>42</v>
      </c>
      <c r="O1085" s="85"/>
      <c r="P1085" s="214">
        <f>O1085*H1085</f>
        <v>0</v>
      </c>
      <c r="Q1085" s="214">
        <v>6E-05</v>
      </c>
      <c r="R1085" s="214">
        <f>Q1085*H1085</f>
        <v>0.0018</v>
      </c>
      <c r="S1085" s="214">
        <v>0</v>
      </c>
      <c r="T1085" s="215">
        <f>S1085*H1085</f>
        <v>0</v>
      </c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R1085" s="216" t="s">
        <v>247</v>
      </c>
      <c r="AT1085" s="216" t="s">
        <v>350</v>
      </c>
      <c r="AU1085" s="216" t="s">
        <v>81</v>
      </c>
      <c r="AY1085" s="18" t="s">
        <v>147</v>
      </c>
      <c r="BE1085" s="217">
        <f>IF(N1085="základní",J1085,0)</f>
        <v>0</v>
      </c>
      <c r="BF1085" s="217">
        <f>IF(N1085="snížená",J1085,0)</f>
        <v>0</v>
      </c>
      <c r="BG1085" s="217">
        <f>IF(N1085="zákl. přenesená",J1085,0)</f>
        <v>0</v>
      </c>
      <c r="BH1085" s="217">
        <f>IF(N1085="sníž. přenesená",J1085,0)</f>
        <v>0</v>
      </c>
      <c r="BI1085" s="217">
        <f>IF(N1085="nulová",J1085,0)</f>
        <v>0</v>
      </c>
      <c r="BJ1085" s="18" t="s">
        <v>79</v>
      </c>
      <c r="BK1085" s="217">
        <f>ROUND(I1085*H1085,2)</f>
        <v>0</v>
      </c>
      <c r="BL1085" s="18" t="s">
        <v>195</v>
      </c>
      <c r="BM1085" s="216" t="s">
        <v>1567</v>
      </c>
    </row>
    <row r="1086" spans="1:51" s="13" customFormat="1" ht="12">
      <c r="A1086" s="13"/>
      <c r="B1086" s="223"/>
      <c r="C1086" s="224"/>
      <c r="D1086" s="225" t="s">
        <v>157</v>
      </c>
      <c r="E1086" s="226" t="s">
        <v>19</v>
      </c>
      <c r="F1086" s="227" t="s">
        <v>1568</v>
      </c>
      <c r="G1086" s="224"/>
      <c r="H1086" s="228">
        <v>27</v>
      </c>
      <c r="I1086" s="229"/>
      <c r="J1086" s="224"/>
      <c r="K1086" s="224"/>
      <c r="L1086" s="230"/>
      <c r="M1086" s="231"/>
      <c r="N1086" s="232"/>
      <c r="O1086" s="232"/>
      <c r="P1086" s="232"/>
      <c r="Q1086" s="232"/>
      <c r="R1086" s="232"/>
      <c r="S1086" s="232"/>
      <c r="T1086" s="23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34" t="s">
        <v>157</v>
      </c>
      <c r="AU1086" s="234" t="s">
        <v>81</v>
      </c>
      <c r="AV1086" s="13" t="s">
        <v>81</v>
      </c>
      <c r="AW1086" s="13" t="s">
        <v>33</v>
      </c>
      <c r="AX1086" s="13" t="s">
        <v>71</v>
      </c>
      <c r="AY1086" s="234" t="s">
        <v>147</v>
      </c>
    </row>
    <row r="1087" spans="1:51" s="13" customFormat="1" ht="12">
      <c r="A1087" s="13"/>
      <c r="B1087" s="223"/>
      <c r="C1087" s="224"/>
      <c r="D1087" s="225" t="s">
        <v>157</v>
      </c>
      <c r="E1087" s="226" t="s">
        <v>19</v>
      </c>
      <c r="F1087" s="227" t="s">
        <v>1569</v>
      </c>
      <c r="G1087" s="224"/>
      <c r="H1087" s="228">
        <v>3</v>
      </c>
      <c r="I1087" s="229"/>
      <c r="J1087" s="224"/>
      <c r="K1087" s="224"/>
      <c r="L1087" s="230"/>
      <c r="M1087" s="231"/>
      <c r="N1087" s="232"/>
      <c r="O1087" s="232"/>
      <c r="P1087" s="232"/>
      <c r="Q1087" s="232"/>
      <c r="R1087" s="232"/>
      <c r="S1087" s="232"/>
      <c r="T1087" s="23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34" t="s">
        <v>157</v>
      </c>
      <c r="AU1087" s="234" t="s">
        <v>81</v>
      </c>
      <c r="AV1087" s="13" t="s">
        <v>81</v>
      </c>
      <c r="AW1087" s="13" t="s">
        <v>33</v>
      </c>
      <c r="AX1087" s="13" t="s">
        <v>71</v>
      </c>
      <c r="AY1087" s="234" t="s">
        <v>147</v>
      </c>
    </row>
    <row r="1088" spans="1:51" s="14" customFormat="1" ht="12">
      <c r="A1088" s="14"/>
      <c r="B1088" s="235"/>
      <c r="C1088" s="236"/>
      <c r="D1088" s="225" t="s">
        <v>157</v>
      </c>
      <c r="E1088" s="237" t="s">
        <v>19</v>
      </c>
      <c r="F1088" s="238" t="s">
        <v>159</v>
      </c>
      <c r="G1088" s="236"/>
      <c r="H1088" s="239">
        <v>30</v>
      </c>
      <c r="I1088" s="240"/>
      <c r="J1088" s="236"/>
      <c r="K1088" s="236"/>
      <c r="L1088" s="241"/>
      <c r="M1088" s="242"/>
      <c r="N1088" s="243"/>
      <c r="O1088" s="243"/>
      <c r="P1088" s="243"/>
      <c r="Q1088" s="243"/>
      <c r="R1088" s="243"/>
      <c r="S1088" s="243"/>
      <c r="T1088" s="24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45" t="s">
        <v>157</v>
      </c>
      <c r="AU1088" s="245" t="s">
        <v>81</v>
      </c>
      <c r="AV1088" s="14" t="s">
        <v>154</v>
      </c>
      <c r="AW1088" s="14" t="s">
        <v>33</v>
      </c>
      <c r="AX1088" s="14" t="s">
        <v>79</v>
      </c>
      <c r="AY1088" s="245" t="s">
        <v>147</v>
      </c>
    </row>
    <row r="1089" spans="1:65" s="2" customFormat="1" ht="16.5" customHeight="1">
      <c r="A1089" s="39"/>
      <c r="B1089" s="40"/>
      <c r="C1089" s="205" t="s">
        <v>1570</v>
      </c>
      <c r="D1089" s="205" t="s">
        <v>149</v>
      </c>
      <c r="E1089" s="206" t="s">
        <v>1571</v>
      </c>
      <c r="F1089" s="207" t="s">
        <v>1572</v>
      </c>
      <c r="G1089" s="208" t="s">
        <v>1024</v>
      </c>
      <c r="H1089" s="209">
        <v>1</v>
      </c>
      <c r="I1089" s="210"/>
      <c r="J1089" s="211">
        <f>ROUND(I1089*H1089,2)</f>
        <v>0</v>
      </c>
      <c r="K1089" s="207" t="s">
        <v>19</v>
      </c>
      <c r="L1089" s="45"/>
      <c r="M1089" s="212" t="s">
        <v>19</v>
      </c>
      <c r="N1089" s="213" t="s">
        <v>42</v>
      </c>
      <c r="O1089" s="85"/>
      <c r="P1089" s="214">
        <f>O1089*H1089</f>
        <v>0</v>
      </c>
      <c r="Q1089" s="214">
        <v>0</v>
      </c>
      <c r="R1089" s="214">
        <f>Q1089*H1089</f>
        <v>0</v>
      </c>
      <c r="S1089" s="214">
        <v>0</v>
      </c>
      <c r="T1089" s="215">
        <f>S1089*H1089</f>
        <v>0</v>
      </c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R1089" s="216" t="s">
        <v>195</v>
      </c>
      <c r="AT1089" s="216" t="s">
        <v>149</v>
      </c>
      <c r="AU1089" s="216" t="s">
        <v>81</v>
      </c>
      <c r="AY1089" s="18" t="s">
        <v>147</v>
      </c>
      <c r="BE1089" s="217">
        <f>IF(N1089="základní",J1089,0)</f>
        <v>0</v>
      </c>
      <c r="BF1089" s="217">
        <f>IF(N1089="snížená",J1089,0)</f>
        <v>0</v>
      </c>
      <c r="BG1089" s="217">
        <f>IF(N1089="zákl. přenesená",J1089,0)</f>
        <v>0</v>
      </c>
      <c r="BH1089" s="217">
        <f>IF(N1089="sníž. přenesená",J1089,0)</f>
        <v>0</v>
      </c>
      <c r="BI1089" s="217">
        <f>IF(N1089="nulová",J1089,0)</f>
        <v>0</v>
      </c>
      <c r="BJ1089" s="18" t="s">
        <v>79</v>
      </c>
      <c r="BK1089" s="217">
        <f>ROUND(I1089*H1089,2)</f>
        <v>0</v>
      </c>
      <c r="BL1089" s="18" t="s">
        <v>195</v>
      </c>
      <c r="BM1089" s="216" t="s">
        <v>1573</v>
      </c>
    </row>
    <row r="1090" spans="1:65" s="2" customFormat="1" ht="24.15" customHeight="1">
      <c r="A1090" s="39"/>
      <c r="B1090" s="40"/>
      <c r="C1090" s="205" t="s">
        <v>901</v>
      </c>
      <c r="D1090" s="205" t="s">
        <v>149</v>
      </c>
      <c r="E1090" s="206" t="s">
        <v>1574</v>
      </c>
      <c r="F1090" s="207" t="s">
        <v>1575</v>
      </c>
      <c r="G1090" s="208" t="s">
        <v>190</v>
      </c>
      <c r="H1090" s="209">
        <v>0.509</v>
      </c>
      <c r="I1090" s="210"/>
      <c r="J1090" s="211">
        <f>ROUND(I1090*H1090,2)</f>
        <v>0</v>
      </c>
      <c r="K1090" s="207" t="s">
        <v>153</v>
      </c>
      <c r="L1090" s="45"/>
      <c r="M1090" s="212" t="s">
        <v>19</v>
      </c>
      <c r="N1090" s="213" t="s">
        <v>42</v>
      </c>
      <c r="O1090" s="85"/>
      <c r="P1090" s="214">
        <f>O1090*H1090</f>
        <v>0</v>
      </c>
      <c r="Q1090" s="214">
        <v>0</v>
      </c>
      <c r="R1090" s="214">
        <f>Q1090*H1090</f>
        <v>0</v>
      </c>
      <c r="S1090" s="214">
        <v>0</v>
      </c>
      <c r="T1090" s="215">
        <f>S1090*H1090</f>
        <v>0</v>
      </c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  <c r="AR1090" s="216" t="s">
        <v>195</v>
      </c>
      <c r="AT1090" s="216" t="s">
        <v>149</v>
      </c>
      <c r="AU1090" s="216" t="s">
        <v>81</v>
      </c>
      <c r="AY1090" s="18" t="s">
        <v>147</v>
      </c>
      <c r="BE1090" s="217">
        <f>IF(N1090="základní",J1090,0)</f>
        <v>0</v>
      </c>
      <c r="BF1090" s="217">
        <f>IF(N1090="snížená",J1090,0)</f>
        <v>0</v>
      </c>
      <c r="BG1090" s="217">
        <f>IF(N1090="zákl. přenesená",J1090,0)</f>
        <v>0</v>
      </c>
      <c r="BH1090" s="217">
        <f>IF(N1090="sníž. přenesená",J1090,0)</f>
        <v>0</v>
      </c>
      <c r="BI1090" s="217">
        <f>IF(N1090="nulová",J1090,0)</f>
        <v>0</v>
      </c>
      <c r="BJ1090" s="18" t="s">
        <v>79</v>
      </c>
      <c r="BK1090" s="217">
        <f>ROUND(I1090*H1090,2)</f>
        <v>0</v>
      </c>
      <c r="BL1090" s="18" t="s">
        <v>195</v>
      </c>
      <c r="BM1090" s="216" t="s">
        <v>1576</v>
      </c>
    </row>
    <row r="1091" spans="1:47" s="2" customFormat="1" ht="12">
      <c r="A1091" s="39"/>
      <c r="B1091" s="40"/>
      <c r="C1091" s="41"/>
      <c r="D1091" s="218" t="s">
        <v>155</v>
      </c>
      <c r="E1091" s="41"/>
      <c r="F1091" s="219" t="s">
        <v>1577</v>
      </c>
      <c r="G1091" s="41"/>
      <c r="H1091" s="41"/>
      <c r="I1091" s="220"/>
      <c r="J1091" s="41"/>
      <c r="K1091" s="41"/>
      <c r="L1091" s="45"/>
      <c r="M1091" s="221"/>
      <c r="N1091" s="222"/>
      <c r="O1091" s="85"/>
      <c r="P1091" s="85"/>
      <c r="Q1091" s="85"/>
      <c r="R1091" s="85"/>
      <c r="S1091" s="85"/>
      <c r="T1091" s="86"/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T1091" s="18" t="s">
        <v>155</v>
      </c>
      <c r="AU1091" s="18" t="s">
        <v>81</v>
      </c>
    </row>
    <row r="1092" spans="1:63" s="12" customFormat="1" ht="22.8" customHeight="1">
      <c r="A1092" s="12"/>
      <c r="B1092" s="189"/>
      <c r="C1092" s="190"/>
      <c r="D1092" s="191" t="s">
        <v>70</v>
      </c>
      <c r="E1092" s="203" t="s">
        <v>1578</v>
      </c>
      <c r="F1092" s="203" t="s">
        <v>1579</v>
      </c>
      <c r="G1092" s="190"/>
      <c r="H1092" s="190"/>
      <c r="I1092" s="193"/>
      <c r="J1092" s="204">
        <f>BK1092</f>
        <v>0</v>
      </c>
      <c r="K1092" s="190"/>
      <c r="L1092" s="195"/>
      <c r="M1092" s="196"/>
      <c r="N1092" s="197"/>
      <c r="O1092" s="197"/>
      <c r="P1092" s="198">
        <f>SUM(P1093:P1188)</f>
        <v>0</v>
      </c>
      <c r="Q1092" s="197"/>
      <c r="R1092" s="198">
        <f>SUM(R1093:R1188)</f>
        <v>0.3099319556</v>
      </c>
      <c r="S1092" s="197"/>
      <c r="T1092" s="199">
        <f>SUM(T1093:T1188)</f>
        <v>0.24736</v>
      </c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R1092" s="200" t="s">
        <v>81</v>
      </c>
      <c r="AT1092" s="201" t="s">
        <v>70</v>
      </c>
      <c r="AU1092" s="201" t="s">
        <v>79</v>
      </c>
      <c r="AY1092" s="200" t="s">
        <v>147</v>
      </c>
      <c r="BK1092" s="202">
        <f>SUM(BK1093:BK1188)</f>
        <v>0</v>
      </c>
    </row>
    <row r="1093" spans="1:65" s="2" customFormat="1" ht="21.75" customHeight="1">
      <c r="A1093" s="39"/>
      <c r="B1093" s="40"/>
      <c r="C1093" s="205" t="s">
        <v>1580</v>
      </c>
      <c r="D1093" s="205" t="s">
        <v>149</v>
      </c>
      <c r="E1093" s="206" t="s">
        <v>1581</v>
      </c>
      <c r="F1093" s="207" t="s">
        <v>1582</v>
      </c>
      <c r="G1093" s="208" t="s">
        <v>441</v>
      </c>
      <c r="H1093" s="209">
        <v>3.32</v>
      </c>
      <c r="I1093" s="210"/>
      <c r="J1093" s="211">
        <f>ROUND(I1093*H1093,2)</f>
        <v>0</v>
      </c>
      <c r="K1093" s="207" t="s">
        <v>153</v>
      </c>
      <c r="L1093" s="45"/>
      <c r="M1093" s="212" t="s">
        <v>19</v>
      </c>
      <c r="N1093" s="213" t="s">
        <v>42</v>
      </c>
      <c r="O1093" s="85"/>
      <c r="P1093" s="214">
        <f>O1093*H1093</f>
        <v>0</v>
      </c>
      <c r="Q1093" s="214">
        <v>5.64E-05</v>
      </c>
      <c r="R1093" s="214">
        <f>Q1093*H1093</f>
        <v>0.000187248</v>
      </c>
      <c r="S1093" s="214">
        <v>0</v>
      </c>
      <c r="T1093" s="215">
        <f>S1093*H1093</f>
        <v>0</v>
      </c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R1093" s="216" t="s">
        <v>195</v>
      </c>
      <c r="AT1093" s="216" t="s">
        <v>149</v>
      </c>
      <c r="AU1093" s="216" t="s">
        <v>81</v>
      </c>
      <c r="AY1093" s="18" t="s">
        <v>147</v>
      </c>
      <c r="BE1093" s="217">
        <f>IF(N1093="základní",J1093,0)</f>
        <v>0</v>
      </c>
      <c r="BF1093" s="217">
        <f>IF(N1093="snížená",J1093,0)</f>
        <v>0</v>
      </c>
      <c r="BG1093" s="217">
        <f>IF(N1093="zákl. přenesená",J1093,0)</f>
        <v>0</v>
      </c>
      <c r="BH1093" s="217">
        <f>IF(N1093="sníž. přenesená",J1093,0)</f>
        <v>0</v>
      </c>
      <c r="BI1093" s="217">
        <f>IF(N1093="nulová",J1093,0)</f>
        <v>0</v>
      </c>
      <c r="BJ1093" s="18" t="s">
        <v>79</v>
      </c>
      <c r="BK1093" s="217">
        <f>ROUND(I1093*H1093,2)</f>
        <v>0</v>
      </c>
      <c r="BL1093" s="18" t="s">
        <v>195</v>
      </c>
      <c r="BM1093" s="216" t="s">
        <v>1583</v>
      </c>
    </row>
    <row r="1094" spans="1:47" s="2" customFormat="1" ht="12">
      <c r="A1094" s="39"/>
      <c r="B1094" s="40"/>
      <c r="C1094" s="41"/>
      <c r="D1094" s="218" t="s">
        <v>155</v>
      </c>
      <c r="E1094" s="41"/>
      <c r="F1094" s="219" t="s">
        <v>1584</v>
      </c>
      <c r="G1094" s="41"/>
      <c r="H1094" s="41"/>
      <c r="I1094" s="220"/>
      <c r="J1094" s="41"/>
      <c r="K1094" s="41"/>
      <c r="L1094" s="45"/>
      <c r="M1094" s="221"/>
      <c r="N1094" s="222"/>
      <c r="O1094" s="85"/>
      <c r="P1094" s="85"/>
      <c r="Q1094" s="85"/>
      <c r="R1094" s="85"/>
      <c r="S1094" s="85"/>
      <c r="T1094" s="86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T1094" s="18" t="s">
        <v>155</v>
      </c>
      <c r="AU1094" s="18" t="s">
        <v>81</v>
      </c>
    </row>
    <row r="1095" spans="1:51" s="13" customFormat="1" ht="12">
      <c r="A1095" s="13"/>
      <c r="B1095" s="223"/>
      <c r="C1095" s="224"/>
      <c r="D1095" s="225" t="s">
        <v>157</v>
      </c>
      <c r="E1095" s="226" t="s">
        <v>19</v>
      </c>
      <c r="F1095" s="227" t="s">
        <v>1585</v>
      </c>
      <c r="G1095" s="224"/>
      <c r="H1095" s="228">
        <v>3.32</v>
      </c>
      <c r="I1095" s="229"/>
      <c r="J1095" s="224"/>
      <c r="K1095" s="224"/>
      <c r="L1095" s="230"/>
      <c r="M1095" s="231"/>
      <c r="N1095" s="232"/>
      <c r="O1095" s="232"/>
      <c r="P1095" s="232"/>
      <c r="Q1095" s="232"/>
      <c r="R1095" s="232"/>
      <c r="S1095" s="232"/>
      <c r="T1095" s="23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T1095" s="234" t="s">
        <v>157</v>
      </c>
      <c r="AU1095" s="234" t="s">
        <v>81</v>
      </c>
      <c r="AV1095" s="13" t="s">
        <v>81</v>
      </c>
      <c r="AW1095" s="13" t="s">
        <v>33</v>
      </c>
      <c r="AX1095" s="13" t="s">
        <v>71</v>
      </c>
      <c r="AY1095" s="234" t="s">
        <v>147</v>
      </c>
    </row>
    <row r="1096" spans="1:51" s="14" customFormat="1" ht="12">
      <c r="A1096" s="14"/>
      <c r="B1096" s="235"/>
      <c r="C1096" s="236"/>
      <c r="D1096" s="225" t="s">
        <v>157</v>
      </c>
      <c r="E1096" s="237" t="s">
        <v>19</v>
      </c>
      <c r="F1096" s="238" t="s">
        <v>159</v>
      </c>
      <c r="G1096" s="236"/>
      <c r="H1096" s="239">
        <v>3.32</v>
      </c>
      <c r="I1096" s="240"/>
      <c r="J1096" s="236"/>
      <c r="K1096" s="236"/>
      <c r="L1096" s="241"/>
      <c r="M1096" s="242"/>
      <c r="N1096" s="243"/>
      <c r="O1096" s="243"/>
      <c r="P1096" s="243"/>
      <c r="Q1096" s="243"/>
      <c r="R1096" s="243"/>
      <c r="S1096" s="243"/>
      <c r="T1096" s="244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T1096" s="245" t="s">
        <v>157</v>
      </c>
      <c r="AU1096" s="245" t="s">
        <v>81</v>
      </c>
      <c r="AV1096" s="14" t="s">
        <v>154</v>
      </c>
      <c r="AW1096" s="14" t="s">
        <v>33</v>
      </c>
      <c r="AX1096" s="14" t="s">
        <v>79</v>
      </c>
      <c r="AY1096" s="245" t="s">
        <v>147</v>
      </c>
    </row>
    <row r="1097" spans="1:65" s="2" customFormat="1" ht="16.5" customHeight="1">
      <c r="A1097" s="39"/>
      <c r="B1097" s="40"/>
      <c r="C1097" s="246" t="s">
        <v>905</v>
      </c>
      <c r="D1097" s="246" t="s">
        <v>350</v>
      </c>
      <c r="E1097" s="247" t="s">
        <v>1586</v>
      </c>
      <c r="F1097" s="248" t="s">
        <v>1587</v>
      </c>
      <c r="G1097" s="249" t="s">
        <v>441</v>
      </c>
      <c r="H1097" s="250">
        <v>3.32</v>
      </c>
      <c r="I1097" s="251"/>
      <c r="J1097" s="252">
        <f>ROUND(I1097*H1097,2)</f>
        <v>0</v>
      </c>
      <c r="K1097" s="248" t="s">
        <v>19</v>
      </c>
      <c r="L1097" s="253"/>
      <c r="M1097" s="254" t="s">
        <v>19</v>
      </c>
      <c r="N1097" s="255" t="s">
        <v>42</v>
      </c>
      <c r="O1097" s="85"/>
      <c r="P1097" s="214">
        <f>O1097*H1097</f>
        <v>0</v>
      </c>
      <c r="Q1097" s="214">
        <v>0</v>
      </c>
      <c r="R1097" s="214">
        <f>Q1097*H1097</f>
        <v>0</v>
      </c>
      <c r="S1097" s="214">
        <v>0</v>
      </c>
      <c r="T1097" s="215">
        <f>S1097*H1097</f>
        <v>0</v>
      </c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R1097" s="216" t="s">
        <v>247</v>
      </c>
      <c r="AT1097" s="216" t="s">
        <v>350</v>
      </c>
      <c r="AU1097" s="216" t="s">
        <v>81</v>
      </c>
      <c r="AY1097" s="18" t="s">
        <v>147</v>
      </c>
      <c r="BE1097" s="217">
        <f>IF(N1097="základní",J1097,0)</f>
        <v>0</v>
      </c>
      <c r="BF1097" s="217">
        <f>IF(N1097="snížená",J1097,0)</f>
        <v>0</v>
      </c>
      <c r="BG1097" s="217">
        <f>IF(N1097="zákl. přenesená",J1097,0)</f>
        <v>0</v>
      </c>
      <c r="BH1097" s="217">
        <f>IF(N1097="sníž. přenesená",J1097,0)</f>
        <v>0</v>
      </c>
      <c r="BI1097" s="217">
        <f>IF(N1097="nulová",J1097,0)</f>
        <v>0</v>
      </c>
      <c r="BJ1097" s="18" t="s">
        <v>79</v>
      </c>
      <c r="BK1097" s="217">
        <f>ROUND(I1097*H1097,2)</f>
        <v>0</v>
      </c>
      <c r="BL1097" s="18" t="s">
        <v>195</v>
      </c>
      <c r="BM1097" s="216" t="s">
        <v>1588</v>
      </c>
    </row>
    <row r="1098" spans="1:65" s="2" customFormat="1" ht="16.5" customHeight="1">
      <c r="A1098" s="39"/>
      <c r="B1098" s="40"/>
      <c r="C1098" s="205" t="s">
        <v>1589</v>
      </c>
      <c r="D1098" s="205" t="s">
        <v>149</v>
      </c>
      <c r="E1098" s="206" t="s">
        <v>1590</v>
      </c>
      <c r="F1098" s="207" t="s">
        <v>1591</v>
      </c>
      <c r="G1098" s="208" t="s">
        <v>441</v>
      </c>
      <c r="H1098" s="209">
        <v>4.4</v>
      </c>
      <c r="I1098" s="210"/>
      <c r="J1098" s="211">
        <f>ROUND(I1098*H1098,2)</f>
        <v>0</v>
      </c>
      <c r="K1098" s="207" t="s">
        <v>153</v>
      </c>
      <c r="L1098" s="45"/>
      <c r="M1098" s="212" t="s">
        <v>19</v>
      </c>
      <c r="N1098" s="213" t="s">
        <v>42</v>
      </c>
      <c r="O1098" s="85"/>
      <c r="P1098" s="214">
        <f>O1098*H1098</f>
        <v>0</v>
      </c>
      <c r="Q1098" s="214">
        <v>0</v>
      </c>
      <c r="R1098" s="214">
        <f>Q1098*H1098</f>
        <v>0</v>
      </c>
      <c r="S1098" s="214">
        <v>0.016</v>
      </c>
      <c r="T1098" s="215">
        <f>S1098*H1098</f>
        <v>0.0704</v>
      </c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R1098" s="216" t="s">
        <v>195</v>
      </c>
      <c r="AT1098" s="216" t="s">
        <v>149</v>
      </c>
      <c r="AU1098" s="216" t="s">
        <v>81</v>
      </c>
      <c r="AY1098" s="18" t="s">
        <v>147</v>
      </c>
      <c r="BE1098" s="217">
        <f>IF(N1098="základní",J1098,0)</f>
        <v>0</v>
      </c>
      <c r="BF1098" s="217">
        <f>IF(N1098="snížená",J1098,0)</f>
        <v>0</v>
      </c>
      <c r="BG1098" s="217">
        <f>IF(N1098="zákl. přenesená",J1098,0)</f>
        <v>0</v>
      </c>
      <c r="BH1098" s="217">
        <f>IF(N1098="sníž. přenesená",J1098,0)</f>
        <v>0</v>
      </c>
      <c r="BI1098" s="217">
        <f>IF(N1098="nulová",J1098,0)</f>
        <v>0</v>
      </c>
      <c r="BJ1098" s="18" t="s">
        <v>79</v>
      </c>
      <c r="BK1098" s="217">
        <f>ROUND(I1098*H1098,2)</f>
        <v>0</v>
      </c>
      <c r="BL1098" s="18" t="s">
        <v>195</v>
      </c>
      <c r="BM1098" s="216" t="s">
        <v>1592</v>
      </c>
    </row>
    <row r="1099" spans="1:47" s="2" customFormat="1" ht="12">
      <c r="A1099" s="39"/>
      <c r="B1099" s="40"/>
      <c r="C1099" s="41"/>
      <c r="D1099" s="218" t="s">
        <v>155</v>
      </c>
      <c r="E1099" s="41"/>
      <c r="F1099" s="219" t="s">
        <v>1593</v>
      </c>
      <c r="G1099" s="41"/>
      <c r="H1099" s="41"/>
      <c r="I1099" s="220"/>
      <c r="J1099" s="41"/>
      <c r="K1099" s="41"/>
      <c r="L1099" s="45"/>
      <c r="M1099" s="221"/>
      <c r="N1099" s="222"/>
      <c r="O1099" s="85"/>
      <c r="P1099" s="85"/>
      <c r="Q1099" s="85"/>
      <c r="R1099" s="85"/>
      <c r="S1099" s="85"/>
      <c r="T1099" s="86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T1099" s="18" t="s">
        <v>155</v>
      </c>
      <c r="AU1099" s="18" t="s">
        <v>81</v>
      </c>
    </row>
    <row r="1100" spans="1:51" s="13" customFormat="1" ht="12">
      <c r="A1100" s="13"/>
      <c r="B1100" s="223"/>
      <c r="C1100" s="224"/>
      <c r="D1100" s="225" t="s">
        <v>157</v>
      </c>
      <c r="E1100" s="226" t="s">
        <v>19</v>
      </c>
      <c r="F1100" s="227" t="s">
        <v>1594</v>
      </c>
      <c r="G1100" s="224"/>
      <c r="H1100" s="228">
        <v>4.4</v>
      </c>
      <c r="I1100" s="229"/>
      <c r="J1100" s="224"/>
      <c r="K1100" s="224"/>
      <c r="L1100" s="230"/>
      <c r="M1100" s="231"/>
      <c r="N1100" s="232"/>
      <c r="O1100" s="232"/>
      <c r="P1100" s="232"/>
      <c r="Q1100" s="232"/>
      <c r="R1100" s="232"/>
      <c r="S1100" s="232"/>
      <c r="T1100" s="23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T1100" s="234" t="s">
        <v>157</v>
      </c>
      <c r="AU1100" s="234" t="s">
        <v>81</v>
      </c>
      <c r="AV1100" s="13" t="s">
        <v>81</v>
      </c>
      <c r="AW1100" s="13" t="s">
        <v>33</v>
      </c>
      <c r="AX1100" s="13" t="s">
        <v>71</v>
      </c>
      <c r="AY1100" s="234" t="s">
        <v>147</v>
      </c>
    </row>
    <row r="1101" spans="1:51" s="14" customFormat="1" ht="12">
      <c r="A1101" s="14"/>
      <c r="B1101" s="235"/>
      <c r="C1101" s="236"/>
      <c r="D1101" s="225" t="s">
        <v>157</v>
      </c>
      <c r="E1101" s="237" t="s">
        <v>19</v>
      </c>
      <c r="F1101" s="238" t="s">
        <v>159</v>
      </c>
      <c r="G1101" s="236"/>
      <c r="H1101" s="239">
        <v>4.4</v>
      </c>
      <c r="I1101" s="240"/>
      <c r="J1101" s="236"/>
      <c r="K1101" s="236"/>
      <c r="L1101" s="241"/>
      <c r="M1101" s="242"/>
      <c r="N1101" s="243"/>
      <c r="O1101" s="243"/>
      <c r="P1101" s="243"/>
      <c r="Q1101" s="243"/>
      <c r="R1101" s="243"/>
      <c r="S1101" s="243"/>
      <c r="T1101" s="244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T1101" s="245" t="s">
        <v>157</v>
      </c>
      <c r="AU1101" s="245" t="s">
        <v>81</v>
      </c>
      <c r="AV1101" s="14" t="s">
        <v>154</v>
      </c>
      <c r="AW1101" s="14" t="s">
        <v>33</v>
      </c>
      <c r="AX1101" s="14" t="s">
        <v>79</v>
      </c>
      <c r="AY1101" s="245" t="s">
        <v>147</v>
      </c>
    </row>
    <row r="1102" spans="1:65" s="2" customFormat="1" ht="16.5" customHeight="1">
      <c r="A1102" s="39"/>
      <c r="B1102" s="40"/>
      <c r="C1102" s="205" t="s">
        <v>911</v>
      </c>
      <c r="D1102" s="205" t="s">
        <v>149</v>
      </c>
      <c r="E1102" s="206" t="s">
        <v>1595</v>
      </c>
      <c r="F1102" s="207" t="s">
        <v>1596</v>
      </c>
      <c r="G1102" s="208" t="s">
        <v>152</v>
      </c>
      <c r="H1102" s="209">
        <v>0.748</v>
      </c>
      <c r="I1102" s="210"/>
      <c r="J1102" s="211">
        <f>ROUND(I1102*H1102,2)</f>
        <v>0</v>
      </c>
      <c r="K1102" s="207" t="s">
        <v>153</v>
      </c>
      <c r="L1102" s="45"/>
      <c r="M1102" s="212" t="s">
        <v>19</v>
      </c>
      <c r="N1102" s="213" t="s">
        <v>42</v>
      </c>
      <c r="O1102" s="85"/>
      <c r="P1102" s="214">
        <f>O1102*H1102</f>
        <v>0</v>
      </c>
      <c r="Q1102" s="214">
        <v>0</v>
      </c>
      <c r="R1102" s="214">
        <f>Q1102*H1102</f>
        <v>0</v>
      </c>
      <c r="S1102" s="214">
        <v>0.02</v>
      </c>
      <c r="T1102" s="215">
        <f>S1102*H1102</f>
        <v>0.014960000000000001</v>
      </c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R1102" s="216" t="s">
        <v>195</v>
      </c>
      <c r="AT1102" s="216" t="s">
        <v>149</v>
      </c>
      <c r="AU1102" s="216" t="s">
        <v>81</v>
      </c>
      <c r="AY1102" s="18" t="s">
        <v>147</v>
      </c>
      <c r="BE1102" s="217">
        <f>IF(N1102="základní",J1102,0)</f>
        <v>0</v>
      </c>
      <c r="BF1102" s="217">
        <f>IF(N1102="snížená",J1102,0)</f>
        <v>0</v>
      </c>
      <c r="BG1102" s="217">
        <f>IF(N1102="zákl. přenesená",J1102,0)</f>
        <v>0</v>
      </c>
      <c r="BH1102" s="217">
        <f>IF(N1102="sníž. přenesená",J1102,0)</f>
        <v>0</v>
      </c>
      <c r="BI1102" s="217">
        <f>IF(N1102="nulová",J1102,0)</f>
        <v>0</v>
      </c>
      <c r="BJ1102" s="18" t="s">
        <v>79</v>
      </c>
      <c r="BK1102" s="217">
        <f>ROUND(I1102*H1102,2)</f>
        <v>0</v>
      </c>
      <c r="BL1102" s="18" t="s">
        <v>195</v>
      </c>
      <c r="BM1102" s="216" t="s">
        <v>1597</v>
      </c>
    </row>
    <row r="1103" spans="1:47" s="2" customFormat="1" ht="12">
      <c r="A1103" s="39"/>
      <c r="B1103" s="40"/>
      <c r="C1103" s="41"/>
      <c r="D1103" s="218" t="s">
        <v>155</v>
      </c>
      <c r="E1103" s="41"/>
      <c r="F1103" s="219" t="s">
        <v>1598</v>
      </c>
      <c r="G1103" s="41"/>
      <c r="H1103" s="41"/>
      <c r="I1103" s="220"/>
      <c r="J1103" s="41"/>
      <c r="K1103" s="41"/>
      <c r="L1103" s="45"/>
      <c r="M1103" s="221"/>
      <c r="N1103" s="222"/>
      <c r="O1103" s="85"/>
      <c r="P1103" s="85"/>
      <c r="Q1103" s="85"/>
      <c r="R1103" s="85"/>
      <c r="S1103" s="85"/>
      <c r="T1103" s="86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T1103" s="18" t="s">
        <v>155</v>
      </c>
      <c r="AU1103" s="18" t="s">
        <v>81</v>
      </c>
    </row>
    <row r="1104" spans="1:51" s="13" customFormat="1" ht="12">
      <c r="A1104" s="13"/>
      <c r="B1104" s="223"/>
      <c r="C1104" s="224"/>
      <c r="D1104" s="225" t="s">
        <v>157</v>
      </c>
      <c r="E1104" s="226" t="s">
        <v>19</v>
      </c>
      <c r="F1104" s="227" t="s">
        <v>1599</v>
      </c>
      <c r="G1104" s="224"/>
      <c r="H1104" s="228">
        <v>0.748</v>
      </c>
      <c r="I1104" s="229"/>
      <c r="J1104" s="224"/>
      <c r="K1104" s="224"/>
      <c r="L1104" s="230"/>
      <c r="M1104" s="231"/>
      <c r="N1104" s="232"/>
      <c r="O1104" s="232"/>
      <c r="P1104" s="232"/>
      <c r="Q1104" s="232"/>
      <c r="R1104" s="232"/>
      <c r="S1104" s="232"/>
      <c r="T1104" s="23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T1104" s="234" t="s">
        <v>157</v>
      </c>
      <c r="AU1104" s="234" t="s">
        <v>81</v>
      </c>
      <c r="AV1104" s="13" t="s">
        <v>81</v>
      </c>
      <c r="AW1104" s="13" t="s">
        <v>33</v>
      </c>
      <c r="AX1104" s="13" t="s">
        <v>71</v>
      </c>
      <c r="AY1104" s="234" t="s">
        <v>147</v>
      </c>
    </row>
    <row r="1105" spans="1:51" s="14" customFormat="1" ht="12">
      <c r="A1105" s="14"/>
      <c r="B1105" s="235"/>
      <c r="C1105" s="236"/>
      <c r="D1105" s="225" t="s">
        <v>157</v>
      </c>
      <c r="E1105" s="237" t="s">
        <v>19</v>
      </c>
      <c r="F1105" s="238" t="s">
        <v>159</v>
      </c>
      <c r="G1105" s="236"/>
      <c r="H1105" s="239">
        <v>0.748</v>
      </c>
      <c r="I1105" s="240"/>
      <c r="J1105" s="236"/>
      <c r="K1105" s="236"/>
      <c r="L1105" s="241"/>
      <c r="M1105" s="242"/>
      <c r="N1105" s="243"/>
      <c r="O1105" s="243"/>
      <c r="P1105" s="243"/>
      <c r="Q1105" s="243"/>
      <c r="R1105" s="243"/>
      <c r="S1105" s="243"/>
      <c r="T1105" s="24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T1105" s="245" t="s">
        <v>157</v>
      </c>
      <c r="AU1105" s="245" t="s">
        <v>81</v>
      </c>
      <c r="AV1105" s="14" t="s">
        <v>154</v>
      </c>
      <c r="AW1105" s="14" t="s">
        <v>33</v>
      </c>
      <c r="AX1105" s="14" t="s">
        <v>79</v>
      </c>
      <c r="AY1105" s="245" t="s">
        <v>147</v>
      </c>
    </row>
    <row r="1106" spans="1:65" s="2" customFormat="1" ht="24.15" customHeight="1">
      <c r="A1106" s="39"/>
      <c r="B1106" s="40"/>
      <c r="C1106" s="205" t="s">
        <v>1600</v>
      </c>
      <c r="D1106" s="205" t="s">
        <v>149</v>
      </c>
      <c r="E1106" s="206" t="s">
        <v>1601</v>
      </c>
      <c r="F1106" s="207" t="s">
        <v>1602</v>
      </c>
      <c r="G1106" s="208" t="s">
        <v>152</v>
      </c>
      <c r="H1106" s="209">
        <v>14.918</v>
      </c>
      <c r="I1106" s="210"/>
      <c r="J1106" s="211">
        <f>ROUND(I1106*H1106,2)</f>
        <v>0</v>
      </c>
      <c r="K1106" s="207" t="s">
        <v>153</v>
      </c>
      <c r="L1106" s="45"/>
      <c r="M1106" s="212" t="s">
        <v>19</v>
      </c>
      <c r="N1106" s="213" t="s">
        <v>42</v>
      </c>
      <c r="O1106" s="85"/>
      <c r="P1106" s="214">
        <f>O1106*H1106</f>
        <v>0</v>
      </c>
      <c r="Q1106" s="214">
        <v>0.0004932</v>
      </c>
      <c r="R1106" s="214">
        <f>Q1106*H1106</f>
        <v>0.007357557599999999</v>
      </c>
      <c r="S1106" s="214">
        <v>0</v>
      </c>
      <c r="T1106" s="215">
        <f>S1106*H1106</f>
        <v>0</v>
      </c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R1106" s="216" t="s">
        <v>195</v>
      </c>
      <c r="AT1106" s="216" t="s">
        <v>149</v>
      </c>
      <c r="AU1106" s="216" t="s">
        <v>81</v>
      </c>
      <c r="AY1106" s="18" t="s">
        <v>147</v>
      </c>
      <c r="BE1106" s="217">
        <f>IF(N1106="základní",J1106,0)</f>
        <v>0</v>
      </c>
      <c r="BF1106" s="217">
        <f>IF(N1106="snížená",J1106,0)</f>
        <v>0</v>
      </c>
      <c r="BG1106" s="217">
        <f>IF(N1106="zákl. přenesená",J1106,0)</f>
        <v>0</v>
      </c>
      <c r="BH1106" s="217">
        <f>IF(N1106="sníž. přenesená",J1106,0)</f>
        <v>0</v>
      </c>
      <c r="BI1106" s="217">
        <f>IF(N1106="nulová",J1106,0)</f>
        <v>0</v>
      </c>
      <c r="BJ1106" s="18" t="s">
        <v>79</v>
      </c>
      <c r="BK1106" s="217">
        <f>ROUND(I1106*H1106,2)</f>
        <v>0</v>
      </c>
      <c r="BL1106" s="18" t="s">
        <v>195</v>
      </c>
      <c r="BM1106" s="216" t="s">
        <v>1603</v>
      </c>
    </row>
    <row r="1107" spans="1:47" s="2" customFormat="1" ht="12">
      <c r="A1107" s="39"/>
      <c r="B1107" s="40"/>
      <c r="C1107" s="41"/>
      <c r="D1107" s="218" t="s">
        <v>155</v>
      </c>
      <c r="E1107" s="41"/>
      <c r="F1107" s="219" t="s">
        <v>1604</v>
      </c>
      <c r="G1107" s="41"/>
      <c r="H1107" s="41"/>
      <c r="I1107" s="220"/>
      <c r="J1107" s="41"/>
      <c r="K1107" s="41"/>
      <c r="L1107" s="45"/>
      <c r="M1107" s="221"/>
      <c r="N1107" s="222"/>
      <c r="O1107" s="85"/>
      <c r="P1107" s="85"/>
      <c r="Q1107" s="85"/>
      <c r="R1107" s="85"/>
      <c r="S1107" s="85"/>
      <c r="T1107" s="86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T1107" s="18" t="s">
        <v>155</v>
      </c>
      <c r="AU1107" s="18" t="s">
        <v>81</v>
      </c>
    </row>
    <row r="1108" spans="1:51" s="13" customFormat="1" ht="12">
      <c r="A1108" s="13"/>
      <c r="B1108" s="223"/>
      <c r="C1108" s="224"/>
      <c r="D1108" s="225" t="s">
        <v>157</v>
      </c>
      <c r="E1108" s="226" t="s">
        <v>19</v>
      </c>
      <c r="F1108" s="227" t="s">
        <v>1605</v>
      </c>
      <c r="G1108" s="224"/>
      <c r="H1108" s="228">
        <v>14.918</v>
      </c>
      <c r="I1108" s="229"/>
      <c r="J1108" s="224"/>
      <c r="K1108" s="224"/>
      <c r="L1108" s="230"/>
      <c r="M1108" s="231"/>
      <c r="N1108" s="232"/>
      <c r="O1108" s="232"/>
      <c r="P1108" s="232"/>
      <c r="Q1108" s="232"/>
      <c r="R1108" s="232"/>
      <c r="S1108" s="232"/>
      <c r="T1108" s="23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34" t="s">
        <v>157</v>
      </c>
      <c r="AU1108" s="234" t="s">
        <v>81</v>
      </c>
      <c r="AV1108" s="13" t="s">
        <v>81</v>
      </c>
      <c r="AW1108" s="13" t="s">
        <v>33</v>
      </c>
      <c r="AX1108" s="13" t="s">
        <v>71</v>
      </c>
      <c r="AY1108" s="234" t="s">
        <v>147</v>
      </c>
    </row>
    <row r="1109" spans="1:51" s="14" customFormat="1" ht="12">
      <c r="A1109" s="14"/>
      <c r="B1109" s="235"/>
      <c r="C1109" s="236"/>
      <c r="D1109" s="225" t="s">
        <v>157</v>
      </c>
      <c r="E1109" s="237" t="s">
        <v>19</v>
      </c>
      <c r="F1109" s="238" t="s">
        <v>159</v>
      </c>
      <c r="G1109" s="236"/>
      <c r="H1109" s="239">
        <v>14.918</v>
      </c>
      <c r="I1109" s="240"/>
      <c r="J1109" s="236"/>
      <c r="K1109" s="236"/>
      <c r="L1109" s="241"/>
      <c r="M1109" s="242"/>
      <c r="N1109" s="243"/>
      <c r="O1109" s="243"/>
      <c r="P1109" s="243"/>
      <c r="Q1109" s="243"/>
      <c r="R1109" s="243"/>
      <c r="S1109" s="243"/>
      <c r="T1109" s="24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T1109" s="245" t="s">
        <v>157</v>
      </c>
      <c r="AU1109" s="245" t="s">
        <v>81</v>
      </c>
      <c r="AV1109" s="14" t="s">
        <v>154</v>
      </c>
      <c r="AW1109" s="14" t="s">
        <v>33</v>
      </c>
      <c r="AX1109" s="14" t="s">
        <v>79</v>
      </c>
      <c r="AY1109" s="245" t="s">
        <v>147</v>
      </c>
    </row>
    <row r="1110" spans="1:65" s="2" customFormat="1" ht="16.5" customHeight="1">
      <c r="A1110" s="39"/>
      <c r="B1110" s="40"/>
      <c r="C1110" s="246" t="s">
        <v>916</v>
      </c>
      <c r="D1110" s="246" t="s">
        <v>350</v>
      </c>
      <c r="E1110" s="247" t="s">
        <v>1606</v>
      </c>
      <c r="F1110" s="248" t="s">
        <v>1607</v>
      </c>
      <c r="G1110" s="249" t="s">
        <v>152</v>
      </c>
      <c r="H1110" s="250">
        <v>14.918</v>
      </c>
      <c r="I1110" s="251"/>
      <c r="J1110" s="252">
        <f>ROUND(I1110*H1110,2)</f>
        <v>0</v>
      </c>
      <c r="K1110" s="248" t="s">
        <v>19</v>
      </c>
      <c r="L1110" s="253"/>
      <c r="M1110" s="254" t="s">
        <v>19</v>
      </c>
      <c r="N1110" s="255" t="s">
        <v>42</v>
      </c>
      <c r="O1110" s="85"/>
      <c r="P1110" s="214">
        <f>O1110*H1110</f>
        <v>0</v>
      </c>
      <c r="Q1110" s="214">
        <v>0</v>
      </c>
      <c r="R1110" s="214">
        <f>Q1110*H1110</f>
        <v>0</v>
      </c>
      <c r="S1110" s="214">
        <v>0</v>
      </c>
      <c r="T1110" s="215">
        <f>S1110*H1110</f>
        <v>0</v>
      </c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R1110" s="216" t="s">
        <v>247</v>
      </c>
      <c r="AT1110" s="216" t="s">
        <v>350</v>
      </c>
      <c r="AU1110" s="216" t="s">
        <v>81</v>
      </c>
      <c r="AY1110" s="18" t="s">
        <v>147</v>
      </c>
      <c r="BE1110" s="217">
        <f>IF(N1110="základní",J1110,0)</f>
        <v>0</v>
      </c>
      <c r="BF1110" s="217">
        <f>IF(N1110="snížená",J1110,0)</f>
        <v>0</v>
      </c>
      <c r="BG1110" s="217">
        <f>IF(N1110="zákl. přenesená",J1110,0)</f>
        <v>0</v>
      </c>
      <c r="BH1110" s="217">
        <f>IF(N1110="sníž. přenesená",J1110,0)</f>
        <v>0</v>
      </c>
      <c r="BI1110" s="217">
        <f>IF(N1110="nulová",J1110,0)</f>
        <v>0</v>
      </c>
      <c r="BJ1110" s="18" t="s">
        <v>79</v>
      </c>
      <c r="BK1110" s="217">
        <f>ROUND(I1110*H1110,2)</f>
        <v>0</v>
      </c>
      <c r="BL1110" s="18" t="s">
        <v>195</v>
      </c>
      <c r="BM1110" s="216" t="s">
        <v>1608</v>
      </c>
    </row>
    <row r="1111" spans="1:65" s="2" customFormat="1" ht="16.5" customHeight="1">
      <c r="A1111" s="39"/>
      <c r="B1111" s="40"/>
      <c r="C1111" s="205" t="s">
        <v>1609</v>
      </c>
      <c r="D1111" s="205" t="s">
        <v>149</v>
      </c>
      <c r="E1111" s="206" t="s">
        <v>1610</v>
      </c>
      <c r="F1111" s="207" t="s">
        <v>1611</v>
      </c>
      <c r="G1111" s="208" t="s">
        <v>329</v>
      </c>
      <c r="H1111" s="209">
        <v>1</v>
      </c>
      <c r="I1111" s="210"/>
      <c r="J1111" s="211">
        <f>ROUND(I1111*H1111,2)</f>
        <v>0</v>
      </c>
      <c r="K1111" s="207" t="s">
        <v>153</v>
      </c>
      <c r="L1111" s="45"/>
      <c r="M1111" s="212" t="s">
        <v>19</v>
      </c>
      <c r="N1111" s="213" t="s">
        <v>42</v>
      </c>
      <c r="O1111" s="85"/>
      <c r="P1111" s="214">
        <f>O1111*H1111</f>
        <v>0</v>
      </c>
      <c r="Q1111" s="214">
        <v>0</v>
      </c>
      <c r="R1111" s="214">
        <f>Q1111*H1111</f>
        <v>0</v>
      </c>
      <c r="S1111" s="214">
        <v>0</v>
      </c>
      <c r="T1111" s="215">
        <f>S1111*H1111</f>
        <v>0</v>
      </c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R1111" s="216" t="s">
        <v>195</v>
      </c>
      <c r="AT1111" s="216" t="s">
        <v>149</v>
      </c>
      <c r="AU1111" s="216" t="s">
        <v>81</v>
      </c>
      <c r="AY1111" s="18" t="s">
        <v>147</v>
      </c>
      <c r="BE1111" s="217">
        <f>IF(N1111="základní",J1111,0)</f>
        <v>0</v>
      </c>
      <c r="BF1111" s="217">
        <f>IF(N1111="snížená",J1111,0)</f>
        <v>0</v>
      </c>
      <c r="BG1111" s="217">
        <f>IF(N1111="zákl. přenesená",J1111,0)</f>
        <v>0</v>
      </c>
      <c r="BH1111" s="217">
        <f>IF(N1111="sníž. přenesená",J1111,0)</f>
        <v>0</v>
      </c>
      <c r="BI1111" s="217">
        <f>IF(N1111="nulová",J1111,0)</f>
        <v>0</v>
      </c>
      <c r="BJ1111" s="18" t="s">
        <v>79</v>
      </c>
      <c r="BK1111" s="217">
        <f>ROUND(I1111*H1111,2)</f>
        <v>0</v>
      </c>
      <c r="BL1111" s="18" t="s">
        <v>195</v>
      </c>
      <c r="BM1111" s="216" t="s">
        <v>1612</v>
      </c>
    </row>
    <row r="1112" spans="1:47" s="2" customFormat="1" ht="12">
      <c r="A1112" s="39"/>
      <c r="B1112" s="40"/>
      <c r="C1112" s="41"/>
      <c r="D1112" s="218" t="s">
        <v>155</v>
      </c>
      <c r="E1112" s="41"/>
      <c r="F1112" s="219" t="s">
        <v>1613</v>
      </c>
      <c r="G1112" s="41"/>
      <c r="H1112" s="41"/>
      <c r="I1112" s="220"/>
      <c r="J1112" s="41"/>
      <c r="K1112" s="41"/>
      <c r="L1112" s="45"/>
      <c r="M1112" s="221"/>
      <c r="N1112" s="222"/>
      <c r="O1112" s="85"/>
      <c r="P1112" s="85"/>
      <c r="Q1112" s="85"/>
      <c r="R1112" s="85"/>
      <c r="S1112" s="85"/>
      <c r="T1112" s="86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T1112" s="18" t="s">
        <v>155</v>
      </c>
      <c r="AU1112" s="18" t="s">
        <v>81</v>
      </c>
    </row>
    <row r="1113" spans="1:51" s="13" customFormat="1" ht="12">
      <c r="A1113" s="13"/>
      <c r="B1113" s="223"/>
      <c r="C1113" s="224"/>
      <c r="D1113" s="225" t="s">
        <v>157</v>
      </c>
      <c r="E1113" s="226" t="s">
        <v>19</v>
      </c>
      <c r="F1113" s="227" t="s">
        <v>1529</v>
      </c>
      <c r="G1113" s="224"/>
      <c r="H1113" s="228">
        <v>1</v>
      </c>
      <c r="I1113" s="229"/>
      <c r="J1113" s="224"/>
      <c r="K1113" s="224"/>
      <c r="L1113" s="230"/>
      <c r="M1113" s="231"/>
      <c r="N1113" s="232"/>
      <c r="O1113" s="232"/>
      <c r="P1113" s="232"/>
      <c r="Q1113" s="232"/>
      <c r="R1113" s="232"/>
      <c r="S1113" s="232"/>
      <c r="T1113" s="23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T1113" s="234" t="s">
        <v>157</v>
      </c>
      <c r="AU1113" s="234" t="s">
        <v>81</v>
      </c>
      <c r="AV1113" s="13" t="s">
        <v>81</v>
      </c>
      <c r="AW1113" s="13" t="s">
        <v>33</v>
      </c>
      <c r="AX1113" s="13" t="s">
        <v>71</v>
      </c>
      <c r="AY1113" s="234" t="s">
        <v>147</v>
      </c>
    </row>
    <row r="1114" spans="1:51" s="14" customFormat="1" ht="12">
      <c r="A1114" s="14"/>
      <c r="B1114" s="235"/>
      <c r="C1114" s="236"/>
      <c r="D1114" s="225" t="s">
        <v>157</v>
      </c>
      <c r="E1114" s="237" t="s">
        <v>19</v>
      </c>
      <c r="F1114" s="238" t="s">
        <v>159</v>
      </c>
      <c r="G1114" s="236"/>
      <c r="H1114" s="239">
        <v>1</v>
      </c>
      <c r="I1114" s="240"/>
      <c r="J1114" s="236"/>
      <c r="K1114" s="236"/>
      <c r="L1114" s="241"/>
      <c r="M1114" s="242"/>
      <c r="N1114" s="243"/>
      <c r="O1114" s="243"/>
      <c r="P1114" s="243"/>
      <c r="Q1114" s="243"/>
      <c r="R1114" s="243"/>
      <c r="S1114" s="243"/>
      <c r="T1114" s="244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T1114" s="245" t="s">
        <v>157</v>
      </c>
      <c r="AU1114" s="245" t="s">
        <v>81</v>
      </c>
      <c r="AV1114" s="14" t="s">
        <v>154</v>
      </c>
      <c r="AW1114" s="14" t="s">
        <v>33</v>
      </c>
      <c r="AX1114" s="14" t="s">
        <v>79</v>
      </c>
      <c r="AY1114" s="245" t="s">
        <v>147</v>
      </c>
    </row>
    <row r="1115" spans="1:65" s="2" customFormat="1" ht="21.75" customHeight="1">
      <c r="A1115" s="39"/>
      <c r="B1115" s="40"/>
      <c r="C1115" s="246" t="s">
        <v>922</v>
      </c>
      <c r="D1115" s="246" t="s">
        <v>350</v>
      </c>
      <c r="E1115" s="247" t="s">
        <v>1614</v>
      </c>
      <c r="F1115" s="248" t="s">
        <v>1615</v>
      </c>
      <c r="G1115" s="249" t="s">
        <v>152</v>
      </c>
      <c r="H1115" s="250">
        <v>2.611</v>
      </c>
      <c r="I1115" s="251"/>
      <c r="J1115" s="252">
        <f>ROUND(I1115*H1115,2)</f>
        <v>0</v>
      </c>
      <c r="K1115" s="248" t="s">
        <v>19</v>
      </c>
      <c r="L1115" s="253"/>
      <c r="M1115" s="254" t="s">
        <v>19</v>
      </c>
      <c r="N1115" s="255" t="s">
        <v>42</v>
      </c>
      <c r="O1115" s="85"/>
      <c r="P1115" s="214">
        <f>O1115*H1115</f>
        <v>0</v>
      </c>
      <c r="Q1115" s="214">
        <v>0</v>
      </c>
      <c r="R1115" s="214">
        <f>Q1115*H1115</f>
        <v>0</v>
      </c>
      <c r="S1115" s="214">
        <v>0</v>
      </c>
      <c r="T1115" s="215">
        <f>S1115*H1115</f>
        <v>0</v>
      </c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R1115" s="216" t="s">
        <v>247</v>
      </c>
      <c r="AT1115" s="216" t="s">
        <v>350</v>
      </c>
      <c r="AU1115" s="216" t="s">
        <v>81</v>
      </c>
      <c r="AY1115" s="18" t="s">
        <v>147</v>
      </c>
      <c r="BE1115" s="217">
        <f>IF(N1115="základní",J1115,0)</f>
        <v>0</v>
      </c>
      <c r="BF1115" s="217">
        <f>IF(N1115="snížená",J1115,0)</f>
        <v>0</v>
      </c>
      <c r="BG1115" s="217">
        <f>IF(N1115="zákl. přenesená",J1115,0)</f>
        <v>0</v>
      </c>
      <c r="BH1115" s="217">
        <f>IF(N1115="sníž. přenesená",J1115,0)</f>
        <v>0</v>
      </c>
      <c r="BI1115" s="217">
        <f>IF(N1115="nulová",J1115,0)</f>
        <v>0</v>
      </c>
      <c r="BJ1115" s="18" t="s">
        <v>79</v>
      </c>
      <c r="BK1115" s="217">
        <f>ROUND(I1115*H1115,2)</f>
        <v>0</v>
      </c>
      <c r="BL1115" s="18" t="s">
        <v>195</v>
      </c>
      <c r="BM1115" s="216" t="s">
        <v>1616</v>
      </c>
    </row>
    <row r="1116" spans="1:51" s="13" customFormat="1" ht="12">
      <c r="A1116" s="13"/>
      <c r="B1116" s="223"/>
      <c r="C1116" s="224"/>
      <c r="D1116" s="225" t="s">
        <v>157</v>
      </c>
      <c r="E1116" s="226" t="s">
        <v>19</v>
      </c>
      <c r="F1116" s="227" t="s">
        <v>1617</v>
      </c>
      <c r="G1116" s="224"/>
      <c r="H1116" s="228">
        <v>2.611</v>
      </c>
      <c r="I1116" s="229"/>
      <c r="J1116" s="224"/>
      <c r="K1116" s="224"/>
      <c r="L1116" s="230"/>
      <c r="M1116" s="231"/>
      <c r="N1116" s="232"/>
      <c r="O1116" s="232"/>
      <c r="P1116" s="232"/>
      <c r="Q1116" s="232"/>
      <c r="R1116" s="232"/>
      <c r="S1116" s="232"/>
      <c r="T1116" s="23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34" t="s">
        <v>157</v>
      </c>
      <c r="AU1116" s="234" t="s">
        <v>81</v>
      </c>
      <c r="AV1116" s="13" t="s">
        <v>81</v>
      </c>
      <c r="AW1116" s="13" t="s">
        <v>33</v>
      </c>
      <c r="AX1116" s="13" t="s">
        <v>71</v>
      </c>
      <c r="AY1116" s="234" t="s">
        <v>147</v>
      </c>
    </row>
    <row r="1117" spans="1:51" s="14" customFormat="1" ht="12">
      <c r="A1117" s="14"/>
      <c r="B1117" s="235"/>
      <c r="C1117" s="236"/>
      <c r="D1117" s="225" t="s">
        <v>157</v>
      </c>
      <c r="E1117" s="237" t="s">
        <v>19</v>
      </c>
      <c r="F1117" s="238" t="s">
        <v>159</v>
      </c>
      <c r="G1117" s="236"/>
      <c r="H1117" s="239">
        <v>2.611</v>
      </c>
      <c r="I1117" s="240"/>
      <c r="J1117" s="236"/>
      <c r="K1117" s="236"/>
      <c r="L1117" s="241"/>
      <c r="M1117" s="242"/>
      <c r="N1117" s="243"/>
      <c r="O1117" s="243"/>
      <c r="P1117" s="243"/>
      <c r="Q1117" s="243"/>
      <c r="R1117" s="243"/>
      <c r="S1117" s="243"/>
      <c r="T1117" s="244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T1117" s="245" t="s">
        <v>157</v>
      </c>
      <c r="AU1117" s="245" t="s">
        <v>81</v>
      </c>
      <c r="AV1117" s="14" t="s">
        <v>154</v>
      </c>
      <c r="AW1117" s="14" t="s">
        <v>33</v>
      </c>
      <c r="AX1117" s="14" t="s">
        <v>79</v>
      </c>
      <c r="AY1117" s="245" t="s">
        <v>147</v>
      </c>
    </row>
    <row r="1118" spans="1:65" s="2" customFormat="1" ht="21.75" customHeight="1">
      <c r="A1118" s="39"/>
      <c r="B1118" s="40"/>
      <c r="C1118" s="205" t="s">
        <v>1618</v>
      </c>
      <c r="D1118" s="205" t="s">
        <v>149</v>
      </c>
      <c r="E1118" s="206" t="s">
        <v>1619</v>
      </c>
      <c r="F1118" s="207" t="s">
        <v>1620</v>
      </c>
      <c r="G1118" s="208" t="s">
        <v>329</v>
      </c>
      <c r="H1118" s="209">
        <v>2</v>
      </c>
      <c r="I1118" s="210"/>
      <c r="J1118" s="211">
        <f>ROUND(I1118*H1118,2)</f>
        <v>0</v>
      </c>
      <c r="K1118" s="207" t="s">
        <v>153</v>
      </c>
      <c r="L1118" s="45"/>
      <c r="M1118" s="212" t="s">
        <v>19</v>
      </c>
      <c r="N1118" s="213" t="s">
        <v>42</v>
      </c>
      <c r="O1118" s="85"/>
      <c r="P1118" s="214">
        <f>O1118*H1118</f>
        <v>0</v>
      </c>
      <c r="Q1118" s="214">
        <v>0</v>
      </c>
      <c r="R1118" s="214">
        <f>Q1118*H1118</f>
        <v>0</v>
      </c>
      <c r="S1118" s="214">
        <v>0</v>
      </c>
      <c r="T1118" s="215">
        <f>S1118*H1118</f>
        <v>0</v>
      </c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R1118" s="216" t="s">
        <v>195</v>
      </c>
      <c r="AT1118" s="216" t="s">
        <v>149</v>
      </c>
      <c r="AU1118" s="216" t="s">
        <v>81</v>
      </c>
      <c r="AY1118" s="18" t="s">
        <v>147</v>
      </c>
      <c r="BE1118" s="217">
        <f>IF(N1118="základní",J1118,0)</f>
        <v>0</v>
      </c>
      <c r="BF1118" s="217">
        <f>IF(N1118="snížená",J1118,0)</f>
        <v>0</v>
      </c>
      <c r="BG1118" s="217">
        <f>IF(N1118="zákl. přenesená",J1118,0)</f>
        <v>0</v>
      </c>
      <c r="BH1118" s="217">
        <f>IF(N1118="sníž. přenesená",J1118,0)</f>
        <v>0</v>
      </c>
      <c r="BI1118" s="217">
        <f>IF(N1118="nulová",J1118,0)</f>
        <v>0</v>
      </c>
      <c r="BJ1118" s="18" t="s">
        <v>79</v>
      </c>
      <c r="BK1118" s="217">
        <f>ROUND(I1118*H1118,2)</f>
        <v>0</v>
      </c>
      <c r="BL1118" s="18" t="s">
        <v>195</v>
      </c>
      <c r="BM1118" s="216" t="s">
        <v>1621</v>
      </c>
    </row>
    <row r="1119" spans="1:47" s="2" customFormat="1" ht="12">
      <c r="A1119" s="39"/>
      <c r="B1119" s="40"/>
      <c r="C1119" s="41"/>
      <c r="D1119" s="218" t="s">
        <v>155</v>
      </c>
      <c r="E1119" s="41"/>
      <c r="F1119" s="219" t="s">
        <v>1622</v>
      </c>
      <c r="G1119" s="41"/>
      <c r="H1119" s="41"/>
      <c r="I1119" s="220"/>
      <c r="J1119" s="41"/>
      <c r="K1119" s="41"/>
      <c r="L1119" s="45"/>
      <c r="M1119" s="221"/>
      <c r="N1119" s="222"/>
      <c r="O1119" s="85"/>
      <c r="P1119" s="85"/>
      <c r="Q1119" s="85"/>
      <c r="R1119" s="85"/>
      <c r="S1119" s="85"/>
      <c r="T1119" s="86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T1119" s="18" t="s">
        <v>155</v>
      </c>
      <c r="AU1119" s="18" t="s">
        <v>81</v>
      </c>
    </row>
    <row r="1120" spans="1:51" s="13" customFormat="1" ht="12">
      <c r="A1120" s="13"/>
      <c r="B1120" s="223"/>
      <c r="C1120" s="224"/>
      <c r="D1120" s="225" t="s">
        <v>157</v>
      </c>
      <c r="E1120" s="226" t="s">
        <v>19</v>
      </c>
      <c r="F1120" s="227" t="s">
        <v>1623</v>
      </c>
      <c r="G1120" s="224"/>
      <c r="H1120" s="228">
        <v>2</v>
      </c>
      <c r="I1120" s="229"/>
      <c r="J1120" s="224"/>
      <c r="K1120" s="224"/>
      <c r="L1120" s="230"/>
      <c r="M1120" s="231"/>
      <c r="N1120" s="232"/>
      <c r="O1120" s="232"/>
      <c r="P1120" s="232"/>
      <c r="Q1120" s="232"/>
      <c r="R1120" s="232"/>
      <c r="S1120" s="232"/>
      <c r="T1120" s="23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34" t="s">
        <v>157</v>
      </c>
      <c r="AU1120" s="234" t="s">
        <v>81</v>
      </c>
      <c r="AV1120" s="13" t="s">
        <v>81</v>
      </c>
      <c r="AW1120" s="13" t="s">
        <v>33</v>
      </c>
      <c r="AX1120" s="13" t="s">
        <v>71</v>
      </c>
      <c r="AY1120" s="234" t="s">
        <v>147</v>
      </c>
    </row>
    <row r="1121" spans="1:51" s="14" customFormat="1" ht="12">
      <c r="A1121" s="14"/>
      <c r="B1121" s="235"/>
      <c r="C1121" s="236"/>
      <c r="D1121" s="225" t="s">
        <v>157</v>
      </c>
      <c r="E1121" s="237" t="s">
        <v>19</v>
      </c>
      <c r="F1121" s="238" t="s">
        <v>159</v>
      </c>
      <c r="G1121" s="236"/>
      <c r="H1121" s="239">
        <v>2</v>
      </c>
      <c r="I1121" s="240"/>
      <c r="J1121" s="236"/>
      <c r="K1121" s="236"/>
      <c r="L1121" s="241"/>
      <c r="M1121" s="242"/>
      <c r="N1121" s="243"/>
      <c r="O1121" s="243"/>
      <c r="P1121" s="243"/>
      <c r="Q1121" s="243"/>
      <c r="R1121" s="243"/>
      <c r="S1121" s="243"/>
      <c r="T1121" s="24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T1121" s="245" t="s">
        <v>157</v>
      </c>
      <c r="AU1121" s="245" t="s">
        <v>81</v>
      </c>
      <c r="AV1121" s="14" t="s">
        <v>154</v>
      </c>
      <c r="AW1121" s="14" t="s">
        <v>33</v>
      </c>
      <c r="AX1121" s="14" t="s">
        <v>79</v>
      </c>
      <c r="AY1121" s="245" t="s">
        <v>147</v>
      </c>
    </row>
    <row r="1122" spans="1:65" s="2" customFormat="1" ht="16.5" customHeight="1">
      <c r="A1122" s="39"/>
      <c r="B1122" s="40"/>
      <c r="C1122" s="246" t="s">
        <v>927</v>
      </c>
      <c r="D1122" s="246" t="s">
        <v>350</v>
      </c>
      <c r="E1122" s="247" t="s">
        <v>1624</v>
      </c>
      <c r="F1122" s="248" t="s">
        <v>1625</v>
      </c>
      <c r="G1122" s="249" t="s">
        <v>329</v>
      </c>
      <c r="H1122" s="250">
        <v>2</v>
      </c>
      <c r="I1122" s="251"/>
      <c r="J1122" s="252">
        <f>ROUND(I1122*H1122,2)</f>
        <v>0</v>
      </c>
      <c r="K1122" s="248" t="s">
        <v>19</v>
      </c>
      <c r="L1122" s="253"/>
      <c r="M1122" s="254" t="s">
        <v>19</v>
      </c>
      <c r="N1122" s="255" t="s">
        <v>42</v>
      </c>
      <c r="O1122" s="85"/>
      <c r="P1122" s="214">
        <f>O1122*H1122</f>
        <v>0</v>
      </c>
      <c r="Q1122" s="214">
        <v>0</v>
      </c>
      <c r="R1122" s="214">
        <f>Q1122*H1122</f>
        <v>0</v>
      </c>
      <c r="S1122" s="214">
        <v>0</v>
      </c>
      <c r="T1122" s="215">
        <f>S1122*H1122</f>
        <v>0</v>
      </c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R1122" s="216" t="s">
        <v>247</v>
      </c>
      <c r="AT1122" s="216" t="s">
        <v>350</v>
      </c>
      <c r="AU1122" s="216" t="s">
        <v>81</v>
      </c>
      <c r="AY1122" s="18" t="s">
        <v>147</v>
      </c>
      <c r="BE1122" s="217">
        <f>IF(N1122="základní",J1122,0)</f>
        <v>0</v>
      </c>
      <c r="BF1122" s="217">
        <f>IF(N1122="snížená",J1122,0)</f>
        <v>0</v>
      </c>
      <c r="BG1122" s="217">
        <f>IF(N1122="zákl. přenesená",J1122,0)</f>
        <v>0</v>
      </c>
      <c r="BH1122" s="217">
        <f>IF(N1122="sníž. přenesená",J1122,0)</f>
        <v>0</v>
      </c>
      <c r="BI1122" s="217">
        <f>IF(N1122="nulová",J1122,0)</f>
        <v>0</v>
      </c>
      <c r="BJ1122" s="18" t="s">
        <v>79</v>
      </c>
      <c r="BK1122" s="217">
        <f>ROUND(I1122*H1122,2)</f>
        <v>0</v>
      </c>
      <c r="BL1122" s="18" t="s">
        <v>195</v>
      </c>
      <c r="BM1122" s="216" t="s">
        <v>1626</v>
      </c>
    </row>
    <row r="1123" spans="1:65" s="2" customFormat="1" ht="16.5" customHeight="1">
      <c r="A1123" s="39"/>
      <c r="B1123" s="40"/>
      <c r="C1123" s="205" t="s">
        <v>1627</v>
      </c>
      <c r="D1123" s="205" t="s">
        <v>149</v>
      </c>
      <c r="E1123" s="206" t="s">
        <v>1628</v>
      </c>
      <c r="F1123" s="207" t="s">
        <v>1629</v>
      </c>
      <c r="G1123" s="208" t="s">
        <v>329</v>
      </c>
      <c r="H1123" s="209">
        <v>2</v>
      </c>
      <c r="I1123" s="210"/>
      <c r="J1123" s="211">
        <f>ROUND(I1123*H1123,2)</f>
        <v>0</v>
      </c>
      <c r="K1123" s="207" t="s">
        <v>153</v>
      </c>
      <c r="L1123" s="45"/>
      <c r="M1123" s="212" t="s">
        <v>19</v>
      </c>
      <c r="N1123" s="213" t="s">
        <v>42</v>
      </c>
      <c r="O1123" s="85"/>
      <c r="P1123" s="214">
        <f>O1123*H1123</f>
        <v>0</v>
      </c>
      <c r="Q1123" s="214">
        <v>0</v>
      </c>
      <c r="R1123" s="214">
        <f>Q1123*H1123</f>
        <v>0</v>
      </c>
      <c r="S1123" s="214">
        <v>0</v>
      </c>
      <c r="T1123" s="215">
        <f>S1123*H1123</f>
        <v>0</v>
      </c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R1123" s="216" t="s">
        <v>195</v>
      </c>
      <c r="AT1123" s="216" t="s">
        <v>149</v>
      </c>
      <c r="AU1123" s="216" t="s">
        <v>81</v>
      </c>
      <c r="AY1123" s="18" t="s">
        <v>147</v>
      </c>
      <c r="BE1123" s="217">
        <f>IF(N1123="základní",J1123,0)</f>
        <v>0</v>
      </c>
      <c r="BF1123" s="217">
        <f>IF(N1123="snížená",J1123,0)</f>
        <v>0</v>
      </c>
      <c r="BG1123" s="217">
        <f>IF(N1123="zákl. přenesená",J1123,0)</f>
        <v>0</v>
      </c>
      <c r="BH1123" s="217">
        <f>IF(N1123="sníž. přenesená",J1123,0)</f>
        <v>0</v>
      </c>
      <c r="BI1123" s="217">
        <f>IF(N1123="nulová",J1123,0)</f>
        <v>0</v>
      </c>
      <c r="BJ1123" s="18" t="s">
        <v>79</v>
      </c>
      <c r="BK1123" s="217">
        <f>ROUND(I1123*H1123,2)</f>
        <v>0</v>
      </c>
      <c r="BL1123" s="18" t="s">
        <v>195</v>
      </c>
      <c r="BM1123" s="216" t="s">
        <v>1630</v>
      </c>
    </row>
    <row r="1124" spans="1:47" s="2" customFormat="1" ht="12">
      <c r="A1124" s="39"/>
      <c r="B1124" s="40"/>
      <c r="C1124" s="41"/>
      <c r="D1124" s="218" t="s">
        <v>155</v>
      </c>
      <c r="E1124" s="41"/>
      <c r="F1124" s="219" t="s">
        <v>1631</v>
      </c>
      <c r="G1124" s="41"/>
      <c r="H1124" s="41"/>
      <c r="I1124" s="220"/>
      <c r="J1124" s="41"/>
      <c r="K1124" s="41"/>
      <c r="L1124" s="45"/>
      <c r="M1124" s="221"/>
      <c r="N1124" s="222"/>
      <c r="O1124" s="85"/>
      <c r="P1124" s="85"/>
      <c r="Q1124" s="85"/>
      <c r="R1124" s="85"/>
      <c r="S1124" s="85"/>
      <c r="T1124" s="86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T1124" s="18" t="s">
        <v>155</v>
      </c>
      <c r="AU1124" s="18" t="s">
        <v>81</v>
      </c>
    </row>
    <row r="1125" spans="1:51" s="13" customFormat="1" ht="12">
      <c r="A1125" s="13"/>
      <c r="B1125" s="223"/>
      <c r="C1125" s="224"/>
      <c r="D1125" s="225" t="s">
        <v>157</v>
      </c>
      <c r="E1125" s="226" t="s">
        <v>19</v>
      </c>
      <c r="F1125" s="227" t="s">
        <v>1632</v>
      </c>
      <c r="G1125" s="224"/>
      <c r="H1125" s="228">
        <v>2</v>
      </c>
      <c r="I1125" s="229"/>
      <c r="J1125" s="224"/>
      <c r="K1125" s="224"/>
      <c r="L1125" s="230"/>
      <c r="M1125" s="231"/>
      <c r="N1125" s="232"/>
      <c r="O1125" s="232"/>
      <c r="P1125" s="232"/>
      <c r="Q1125" s="232"/>
      <c r="R1125" s="232"/>
      <c r="S1125" s="232"/>
      <c r="T1125" s="23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T1125" s="234" t="s">
        <v>157</v>
      </c>
      <c r="AU1125" s="234" t="s">
        <v>81</v>
      </c>
      <c r="AV1125" s="13" t="s">
        <v>81</v>
      </c>
      <c r="AW1125" s="13" t="s">
        <v>33</v>
      </c>
      <c r="AX1125" s="13" t="s">
        <v>71</v>
      </c>
      <c r="AY1125" s="234" t="s">
        <v>147</v>
      </c>
    </row>
    <row r="1126" spans="1:51" s="14" customFormat="1" ht="12">
      <c r="A1126" s="14"/>
      <c r="B1126" s="235"/>
      <c r="C1126" s="236"/>
      <c r="D1126" s="225" t="s">
        <v>157</v>
      </c>
      <c r="E1126" s="237" t="s">
        <v>19</v>
      </c>
      <c r="F1126" s="238" t="s">
        <v>159</v>
      </c>
      <c r="G1126" s="236"/>
      <c r="H1126" s="239">
        <v>2</v>
      </c>
      <c r="I1126" s="240"/>
      <c r="J1126" s="236"/>
      <c r="K1126" s="236"/>
      <c r="L1126" s="241"/>
      <c r="M1126" s="242"/>
      <c r="N1126" s="243"/>
      <c r="O1126" s="243"/>
      <c r="P1126" s="243"/>
      <c r="Q1126" s="243"/>
      <c r="R1126" s="243"/>
      <c r="S1126" s="243"/>
      <c r="T1126" s="244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T1126" s="245" t="s">
        <v>157</v>
      </c>
      <c r="AU1126" s="245" t="s">
        <v>81</v>
      </c>
      <c r="AV1126" s="14" t="s">
        <v>154</v>
      </c>
      <c r="AW1126" s="14" t="s">
        <v>33</v>
      </c>
      <c r="AX1126" s="14" t="s">
        <v>79</v>
      </c>
      <c r="AY1126" s="245" t="s">
        <v>147</v>
      </c>
    </row>
    <row r="1127" spans="1:65" s="2" customFormat="1" ht="16.5" customHeight="1">
      <c r="A1127" s="39"/>
      <c r="B1127" s="40"/>
      <c r="C1127" s="246" t="s">
        <v>934</v>
      </c>
      <c r="D1127" s="246" t="s">
        <v>350</v>
      </c>
      <c r="E1127" s="247" t="s">
        <v>1633</v>
      </c>
      <c r="F1127" s="248" t="s">
        <v>1634</v>
      </c>
      <c r="G1127" s="249" t="s">
        <v>152</v>
      </c>
      <c r="H1127" s="250">
        <v>30.4</v>
      </c>
      <c r="I1127" s="251"/>
      <c r="J1127" s="252">
        <f>ROUND(I1127*H1127,2)</f>
        <v>0</v>
      </c>
      <c r="K1127" s="248" t="s">
        <v>19</v>
      </c>
      <c r="L1127" s="253"/>
      <c r="M1127" s="254" t="s">
        <v>19</v>
      </c>
      <c r="N1127" s="255" t="s">
        <v>42</v>
      </c>
      <c r="O1127" s="85"/>
      <c r="P1127" s="214">
        <f>O1127*H1127</f>
        <v>0</v>
      </c>
      <c r="Q1127" s="214">
        <v>0</v>
      </c>
      <c r="R1127" s="214">
        <f>Q1127*H1127</f>
        <v>0</v>
      </c>
      <c r="S1127" s="214">
        <v>0</v>
      </c>
      <c r="T1127" s="215">
        <f>S1127*H1127</f>
        <v>0</v>
      </c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R1127" s="216" t="s">
        <v>247</v>
      </c>
      <c r="AT1127" s="216" t="s">
        <v>350</v>
      </c>
      <c r="AU1127" s="216" t="s">
        <v>81</v>
      </c>
      <c r="AY1127" s="18" t="s">
        <v>147</v>
      </c>
      <c r="BE1127" s="217">
        <f>IF(N1127="základní",J1127,0)</f>
        <v>0</v>
      </c>
      <c r="BF1127" s="217">
        <f>IF(N1127="snížená",J1127,0)</f>
        <v>0</v>
      </c>
      <c r="BG1127" s="217">
        <f>IF(N1127="zákl. přenesená",J1127,0)</f>
        <v>0</v>
      </c>
      <c r="BH1127" s="217">
        <f>IF(N1127="sníž. přenesená",J1127,0)</f>
        <v>0</v>
      </c>
      <c r="BI1127" s="217">
        <f>IF(N1127="nulová",J1127,0)</f>
        <v>0</v>
      </c>
      <c r="BJ1127" s="18" t="s">
        <v>79</v>
      </c>
      <c r="BK1127" s="217">
        <f>ROUND(I1127*H1127,2)</f>
        <v>0</v>
      </c>
      <c r="BL1127" s="18" t="s">
        <v>195</v>
      </c>
      <c r="BM1127" s="216" t="s">
        <v>1635</v>
      </c>
    </row>
    <row r="1128" spans="1:51" s="13" customFormat="1" ht="12">
      <c r="A1128" s="13"/>
      <c r="B1128" s="223"/>
      <c r="C1128" s="224"/>
      <c r="D1128" s="225" t="s">
        <v>157</v>
      </c>
      <c r="E1128" s="226" t="s">
        <v>19</v>
      </c>
      <c r="F1128" s="227" t="s">
        <v>1636</v>
      </c>
      <c r="G1128" s="224"/>
      <c r="H1128" s="228">
        <v>30.4</v>
      </c>
      <c r="I1128" s="229"/>
      <c r="J1128" s="224"/>
      <c r="K1128" s="224"/>
      <c r="L1128" s="230"/>
      <c r="M1128" s="231"/>
      <c r="N1128" s="232"/>
      <c r="O1128" s="232"/>
      <c r="P1128" s="232"/>
      <c r="Q1128" s="232"/>
      <c r="R1128" s="232"/>
      <c r="S1128" s="232"/>
      <c r="T1128" s="23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34" t="s">
        <v>157</v>
      </c>
      <c r="AU1128" s="234" t="s">
        <v>81</v>
      </c>
      <c r="AV1128" s="13" t="s">
        <v>81</v>
      </c>
      <c r="AW1128" s="13" t="s">
        <v>33</v>
      </c>
      <c r="AX1128" s="13" t="s">
        <v>71</v>
      </c>
      <c r="AY1128" s="234" t="s">
        <v>147</v>
      </c>
    </row>
    <row r="1129" spans="1:51" s="14" customFormat="1" ht="12">
      <c r="A1129" s="14"/>
      <c r="B1129" s="235"/>
      <c r="C1129" s="236"/>
      <c r="D1129" s="225" t="s">
        <v>157</v>
      </c>
      <c r="E1129" s="237" t="s">
        <v>19</v>
      </c>
      <c r="F1129" s="238" t="s">
        <v>159</v>
      </c>
      <c r="G1129" s="236"/>
      <c r="H1129" s="239">
        <v>30.4</v>
      </c>
      <c r="I1129" s="240"/>
      <c r="J1129" s="236"/>
      <c r="K1129" s="236"/>
      <c r="L1129" s="241"/>
      <c r="M1129" s="242"/>
      <c r="N1129" s="243"/>
      <c r="O1129" s="243"/>
      <c r="P1129" s="243"/>
      <c r="Q1129" s="243"/>
      <c r="R1129" s="243"/>
      <c r="S1129" s="243"/>
      <c r="T1129" s="244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T1129" s="245" t="s">
        <v>157</v>
      </c>
      <c r="AU1129" s="245" t="s">
        <v>81</v>
      </c>
      <c r="AV1129" s="14" t="s">
        <v>154</v>
      </c>
      <c r="AW1129" s="14" t="s">
        <v>33</v>
      </c>
      <c r="AX1129" s="14" t="s">
        <v>79</v>
      </c>
      <c r="AY1129" s="245" t="s">
        <v>147</v>
      </c>
    </row>
    <row r="1130" spans="1:65" s="2" customFormat="1" ht="16.5" customHeight="1">
      <c r="A1130" s="39"/>
      <c r="B1130" s="40"/>
      <c r="C1130" s="205" t="s">
        <v>1637</v>
      </c>
      <c r="D1130" s="205" t="s">
        <v>149</v>
      </c>
      <c r="E1130" s="206" t="s">
        <v>1638</v>
      </c>
      <c r="F1130" s="207" t="s">
        <v>1639</v>
      </c>
      <c r="G1130" s="208" t="s">
        <v>329</v>
      </c>
      <c r="H1130" s="209">
        <v>4</v>
      </c>
      <c r="I1130" s="210"/>
      <c r="J1130" s="211">
        <f>ROUND(I1130*H1130,2)</f>
        <v>0</v>
      </c>
      <c r="K1130" s="207" t="s">
        <v>153</v>
      </c>
      <c r="L1130" s="45"/>
      <c r="M1130" s="212" t="s">
        <v>19</v>
      </c>
      <c r="N1130" s="213" t="s">
        <v>42</v>
      </c>
      <c r="O1130" s="85"/>
      <c r="P1130" s="214">
        <f>O1130*H1130</f>
        <v>0</v>
      </c>
      <c r="Q1130" s="214">
        <v>0</v>
      </c>
      <c r="R1130" s="214">
        <f>Q1130*H1130</f>
        <v>0</v>
      </c>
      <c r="S1130" s="214">
        <v>0</v>
      </c>
      <c r="T1130" s="215">
        <f>S1130*H1130</f>
        <v>0</v>
      </c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R1130" s="216" t="s">
        <v>195</v>
      </c>
      <c r="AT1130" s="216" t="s">
        <v>149</v>
      </c>
      <c r="AU1130" s="216" t="s">
        <v>81</v>
      </c>
      <c r="AY1130" s="18" t="s">
        <v>147</v>
      </c>
      <c r="BE1130" s="217">
        <f>IF(N1130="základní",J1130,0)</f>
        <v>0</v>
      </c>
      <c r="BF1130" s="217">
        <f>IF(N1130="snížená",J1130,0)</f>
        <v>0</v>
      </c>
      <c r="BG1130" s="217">
        <f>IF(N1130="zákl. přenesená",J1130,0)</f>
        <v>0</v>
      </c>
      <c r="BH1130" s="217">
        <f>IF(N1130="sníž. přenesená",J1130,0)</f>
        <v>0</v>
      </c>
      <c r="BI1130" s="217">
        <f>IF(N1130="nulová",J1130,0)</f>
        <v>0</v>
      </c>
      <c r="BJ1130" s="18" t="s">
        <v>79</v>
      </c>
      <c r="BK1130" s="217">
        <f>ROUND(I1130*H1130,2)</f>
        <v>0</v>
      </c>
      <c r="BL1130" s="18" t="s">
        <v>195</v>
      </c>
      <c r="BM1130" s="216" t="s">
        <v>1640</v>
      </c>
    </row>
    <row r="1131" spans="1:47" s="2" customFormat="1" ht="12">
      <c r="A1131" s="39"/>
      <c r="B1131" s="40"/>
      <c r="C1131" s="41"/>
      <c r="D1131" s="218" t="s">
        <v>155</v>
      </c>
      <c r="E1131" s="41"/>
      <c r="F1131" s="219" t="s">
        <v>1641</v>
      </c>
      <c r="G1131" s="41"/>
      <c r="H1131" s="41"/>
      <c r="I1131" s="220"/>
      <c r="J1131" s="41"/>
      <c r="K1131" s="41"/>
      <c r="L1131" s="45"/>
      <c r="M1131" s="221"/>
      <c r="N1131" s="222"/>
      <c r="O1131" s="85"/>
      <c r="P1131" s="85"/>
      <c r="Q1131" s="85"/>
      <c r="R1131" s="85"/>
      <c r="S1131" s="85"/>
      <c r="T1131" s="86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T1131" s="18" t="s">
        <v>155</v>
      </c>
      <c r="AU1131" s="18" t="s">
        <v>81</v>
      </c>
    </row>
    <row r="1132" spans="1:51" s="13" customFormat="1" ht="12">
      <c r="A1132" s="13"/>
      <c r="B1132" s="223"/>
      <c r="C1132" s="224"/>
      <c r="D1132" s="225" t="s">
        <v>157</v>
      </c>
      <c r="E1132" s="226" t="s">
        <v>19</v>
      </c>
      <c r="F1132" s="227" t="s">
        <v>1632</v>
      </c>
      <c r="G1132" s="224"/>
      <c r="H1132" s="228">
        <v>2</v>
      </c>
      <c r="I1132" s="229"/>
      <c r="J1132" s="224"/>
      <c r="K1132" s="224"/>
      <c r="L1132" s="230"/>
      <c r="M1132" s="231"/>
      <c r="N1132" s="232"/>
      <c r="O1132" s="232"/>
      <c r="P1132" s="232"/>
      <c r="Q1132" s="232"/>
      <c r="R1132" s="232"/>
      <c r="S1132" s="232"/>
      <c r="T1132" s="23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T1132" s="234" t="s">
        <v>157</v>
      </c>
      <c r="AU1132" s="234" t="s">
        <v>81</v>
      </c>
      <c r="AV1132" s="13" t="s">
        <v>81</v>
      </c>
      <c r="AW1132" s="13" t="s">
        <v>33</v>
      </c>
      <c r="AX1132" s="13" t="s">
        <v>71</v>
      </c>
      <c r="AY1132" s="234" t="s">
        <v>147</v>
      </c>
    </row>
    <row r="1133" spans="1:51" s="13" customFormat="1" ht="12">
      <c r="A1133" s="13"/>
      <c r="B1133" s="223"/>
      <c r="C1133" s="224"/>
      <c r="D1133" s="225" t="s">
        <v>157</v>
      </c>
      <c r="E1133" s="226" t="s">
        <v>19</v>
      </c>
      <c r="F1133" s="227" t="s">
        <v>1623</v>
      </c>
      <c r="G1133" s="224"/>
      <c r="H1133" s="228">
        <v>2</v>
      </c>
      <c r="I1133" s="229"/>
      <c r="J1133" s="224"/>
      <c r="K1133" s="224"/>
      <c r="L1133" s="230"/>
      <c r="M1133" s="231"/>
      <c r="N1133" s="232"/>
      <c r="O1133" s="232"/>
      <c r="P1133" s="232"/>
      <c r="Q1133" s="232"/>
      <c r="R1133" s="232"/>
      <c r="S1133" s="232"/>
      <c r="T1133" s="23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34" t="s">
        <v>157</v>
      </c>
      <c r="AU1133" s="234" t="s">
        <v>81</v>
      </c>
      <c r="AV1133" s="13" t="s">
        <v>81</v>
      </c>
      <c r="AW1133" s="13" t="s">
        <v>33</v>
      </c>
      <c r="AX1133" s="13" t="s">
        <v>71</v>
      </c>
      <c r="AY1133" s="234" t="s">
        <v>147</v>
      </c>
    </row>
    <row r="1134" spans="1:51" s="14" customFormat="1" ht="12">
      <c r="A1134" s="14"/>
      <c r="B1134" s="235"/>
      <c r="C1134" s="236"/>
      <c r="D1134" s="225" t="s">
        <v>157</v>
      </c>
      <c r="E1134" s="237" t="s">
        <v>19</v>
      </c>
      <c r="F1134" s="238" t="s">
        <v>159</v>
      </c>
      <c r="G1134" s="236"/>
      <c r="H1134" s="239">
        <v>4</v>
      </c>
      <c r="I1134" s="240"/>
      <c r="J1134" s="236"/>
      <c r="K1134" s="236"/>
      <c r="L1134" s="241"/>
      <c r="M1134" s="242"/>
      <c r="N1134" s="243"/>
      <c r="O1134" s="243"/>
      <c r="P1134" s="243"/>
      <c r="Q1134" s="243"/>
      <c r="R1134" s="243"/>
      <c r="S1134" s="243"/>
      <c r="T1134" s="24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T1134" s="245" t="s">
        <v>157</v>
      </c>
      <c r="AU1134" s="245" t="s">
        <v>81</v>
      </c>
      <c r="AV1134" s="14" t="s">
        <v>154</v>
      </c>
      <c r="AW1134" s="14" t="s">
        <v>33</v>
      </c>
      <c r="AX1134" s="14" t="s">
        <v>79</v>
      </c>
      <c r="AY1134" s="245" t="s">
        <v>147</v>
      </c>
    </row>
    <row r="1135" spans="1:65" s="2" customFormat="1" ht="16.5" customHeight="1">
      <c r="A1135" s="39"/>
      <c r="B1135" s="40"/>
      <c r="C1135" s="246" t="s">
        <v>941</v>
      </c>
      <c r="D1135" s="246" t="s">
        <v>350</v>
      </c>
      <c r="E1135" s="247" t="s">
        <v>1642</v>
      </c>
      <c r="F1135" s="248" t="s">
        <v>1643</v>
      </c>
      <c r="G1135" s="249" t="s">
        <v>329</v>
      </c>
      <c r="H1135" s="250">
        <v>4</v>
      </c>
      <c r="I1135" s="251"/>
      <c r="J1135" s="252">
        <f>ROUND(I1135*H1135,2)</f>
        <v>0</v>
      </c>
      <c r="K1135" s="248" t="s">
        <v>153</v>
      </c>
      <c r="L1135" s="253"/>
      <c r="M1135" s="254" t="s">
        <v>19</v>
      </c>
      <c r="N1135" s="255" t="s">
        <v>42</v>
      </c>
      <c r="O1135" s="85"/>
      <c r="P1135" s="214">
        <f>O1135*H1135</f>
        <v>0</v>
      </c>
      <c r="Q1135" s="214">
        <v>0.012</v>
      </c>
      <c r="R1135" s="214">
        <f>Q1135*H1135</f>
        <v>0.048</v>
      </c>
      <c r="S1135" s="214">
        <v>0</v>
      </c>
      <c r="T1135" s="215">
        <f>S1135*H1135</f>
        <v>0</v>
      </c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R1135" s="216" t="s">
        <v>247</v>
      </c>
      <c r="AT1135" s="216" t="s">
        <v>350</v>
      </c>
      <c r="AU1135" s="216" t="s">
        <v>81</v>
      </c>
      <c r="AY1135" s="18" t="s">
        <v>147</v>
      </c>
      <c r="BE1135" s="217">
        <f>IF(N1135="základní",J1135,0)</f>
        <v>0</v>
      </c>
      <c r="BF1135" s="217">
        <f>IF(N1135="snížená",J1135,0)</f>
        <v>0</v>
      </c>
      <c r="BG1135" s="217">
        <f>IF(N1135="zákl. přenesená",J1135,0)</f>
        <v>0</v>
      </c>
      <c r="BH1135" s="217">
        <f>IF(N1135="sníž. přenesená",J1135,0)</f>
        <v>0</v>
      </c>
      <c r="BI1135" s="217">
        <f>IF(N1135="nulová",J1135,0)</f>
        <v>0</v>
      </c>
      <c r="BJ1135" s="18" t="s">
        <v>79</v>
      </c>
      <c r="BK1135" s="217">
        <f>ROUND(I1135*H1135,2)</f>
        <v>0</v>
      </c>
      <c r="BL1135" s="18" t="s">
        <v>195</v>
      </c>
      <c r="BM1135" s="216" t="s">
        <v>1644</v>
      </c>
    </row>
    <row r="1136" spans="1:65" s="2" customFormat="1" ht="16.5" customHeight="1">
      <c r="A1136" s="39"/>
      <c r="B1136" s="40"/>
      <c r="C1136" s="205" t="s">
        <v>1645</v>
      </c>
      <c r="D1136" s="205" t="s">
        <v>149</v>
      </c>
      <c r="E1136" s="206" t="s">
        <v>1646</v>
      </c>
      <c r="F1136" s="207" t="s">
        <v>1647</v>
      </c>
      <c r="G1136" s="208" t="s">
        <v>152</v>
      </c>
      <c r="H1136" s="209">
        <v>7.38</v>
      </c>
      <c r="I1136" s="210"/>
      <c r="J1136" s="211">
        <f>ROUND(I1136*H1136,2)</f>
        <v>0</v>
      </c>
      <c r="K1136" s="207" t="s">
        <v>153</v>
      </c>
      <c r="L1136" s="45"/>
      <c r="M1136" s="212" t="s">
        <v>19</v>
      </c>
      <c r="N1136" s="213" t="s">
        <v>42</v>
      </c>
      <c r="O1136" s="85"/>
      <c r="P1136" s="214">
        <f>O1136*H1136</f>
        <v>0</v>
      </c>
      <c r="Q1136" s="214">
        <v>0</v>
      </c>
      <c r="R1136" s="214">
        <f>Q1136*H1136</f>
        <v>0</v>
      </c>
      <c r="S1136" s="214">
        <v>0.02</v>
      </c>
      <c r="T1136" s="215">
        <f>S1136*H1136</f>
        <v>0.1476</v>
      </c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R1136" s="216" t="s">
        <v>195</v>
      </c>
      <c r="AT1136" s="216" t="s">
        <v>149</v>
      </c>
      <c r="AU1136" s="216" t="s">
        <v>81</v>
      </c>
      <c r="AY1136" s="18" t="s">
        <v>147</v>
      </c>
      <c r="BE1136" s="217">
        <f>IF(N1136="základní",J1136,0)</f>
        <v>0</v>
      </c>
      <c r="BF1136" s="217">
        <f>IF(N1136="snížená",J1136,0)</f>
        <v>0</v>
      </c>
      <c r="BG1136" s="217">
        <f>IF(N1136="zákl. přenesená",J1136,0)</f>
        <v>0</v>
      </c>
      <c r="BH1136" s="217">
        <f>IF(N1136="sníž. přenesená",J1136,0)</f>
        <v>0</v>
      </c>
      <c r="BI1136" s="217">
        <f>IF(N1136="nulová",J1136,0)</f>
        <v>0</v>
      </c>
      <c r="BJ1136" s="18" t="s">
        <v>79</v>
      </c>
      <c r="BK1136" s="217">
        <f>ROUND(I1136*H1136,2)</f>
        <v>0</v>
      </c>
      <c r="BL1136" s="18" t="s">
        <v>195</v>
      </c>
      <c r="BM1136" s="216" t="s">
        <v>1648</v>
      </c>
    </row>
    <row r="1137" spans="1:47" s="2" customFormat="1" ht="12">
      <c r="A1137" s="39"/>
      <c r="B1137" s="40"/>
      <c r="C1137" s="41"/>
      <c r="D1137" s="218" t="s">
        <v>155</v>
      </c>
      <c r="E1137" s="41"/>
      <c r="F1137" s="219" t="s">
        <v>1649</v>
      </c>
      <c r="G1137" s="41"/>
      <c r="H1137" s="41"/>
      <c r="I1137" s="220"/>
      <c r="J1137" s="41"/>
      <c r="K1137" s="41"/>
      <c r="L1137" s="45"/>
      <c r="M1137" s="221"/>
      <c r="N1137" s="222"/>
      <c r="O1137" s="85"/>
      <c r="P1137" s="85"/>
      <c r="Q1137" s="85"/>
      <c r="R1137" s="85"/>
      <c r="S1137" s="85"/>
      <c r="T1137" s="86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T1137" s="18" t="s">
        <v>155</v>
      </c>
      <c r="AU1137" s="18" t="s">
        <v>81</v>
      </c>
    </row>
    <row r="1138" spans="1:51" s="13" customFormat="1" ht="12">
      <c r="A1138" s="13"/>
      <c r="B1138" s="223"/>
      <c r="C1138" s="224"/>
      <c r="D1138" s="225" t="s">
        <v>157</v>
      </c>
      <c r="E1138" s="226" t="s">
        <v>19</v>
      </c>
      <c r="F1138" s="227" t="s">
        <v>1650</v>
      </c>
      <c r="G1138" s="224"/>
      <c r="H1138" s="228">
        <v>4.846</v>
      </c>
      <c r="I1138" s="229"/>
      <c r="J1138" s="224"/>
      <c r="K1138" s="224"/>
      <c r="L1138" s="230"/>
      <c r="M1138" s="231"/>
      <c r="N1138" s="232"/>
      <c r="O1138" s="232"/>
      <c r="P1138" s="232"/>
      <c r="Q1138" s="232"/>
      <c r="R1138" s="232"/>
      <c r="S1138" s="232"/>
      <c r="T1138" s="23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T1138" s="234" t="s">
        <v>157</v>
      </c>
      <c r="AU1138" s="234" t="s">
        <v>81</v>
      </c>
      <c r="AV1138" s="13" t="s">
        <v>81</v>
      </c>
      <c r="AW1138" s="13" t="s">
        <v>33</v>
      </c>
      <c r="AX1138" s="13" t="s">
        <v>71</v>
      </c>
      <c r="AY1138" s="234" t="s">
        <v>147</v>
      </c>
    </row>
    <row r="1139" spans="1:51" s="13" customFormat="1" ht="12">
      <c r="A1139" s="13"/>
      <c r="B1139" s="223"/>
      <c r="C1139" s="224"/>
      <c r="D1139" s="225" t="s">
        <v>157</v>
      </c>
      <c r="E1139" s="226" t="s">
        <v>19</v>
      </c>
      <c r="F1139" s="227" t="s">
        <v>897</v>
      </c>
      <c r="G1139" s="224"/>
      <c r="H1139" s="228">
        <v>2.534</v>
      </c>
      <c r="I1139" s="229"/>
      <c r="J1139" s="224"/>
      <c r="K1139" s="224"/>
      <c r="L1139" s="230"/>
      <c r="M1139" s="231"/>
      <c r="N1139" s="232"/>
      <c r="O1139" s="232"/>
      <c r="P1139" s="232"/>
      <c r="Q1139" s="232"/>
      <c r="R1139" s="232"/>
      <c r="S1139" s="232"/>
      <c r="T1139" s="23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T1139" s="234" t="s">
        <v>157</v>
      </c>
      <c r="AU1139" s="234" t="s">
        <v>81</v>
      </c>
      <c r="AV1139" s="13" t="s">
        <v>81</v>
      </c>
      <c r="AW1139" s="13" t="s">
        <v>33</v>
      </c>
      <c r="AX1139" s="13" t="s">
        <v>71</v>
      </c>
      <c r="AY1139" s="234" t="s">
        <v>147</v>
      </c>
    </row>
    <row r="1140" spans="1:51" s="14" customFormat="1" ht="12">
      <c r="A1140" s="14"/>
      <c r="B1140" s="235"/>
      <c r="C1140" s="236"/>
      <c r="D1140" s="225" t="s">
        <v>157</v>
      </c>
      <c r="E1140" s="237" t="s">
        <v>19</v>
      </c>
      <c r="F1140" s="238" t="s">
        <v>159</v>
      </c>
      <c r="G1140" s="236"/>
      <c r="H1140" s="239">
        <v>7.38</v>
      </c>
      <c r="I1140" s="240"/>
      <c r="J1140" s="236"/>
      <c r="K1140" s="236"/>
      <c r="L1140" s="241"/>
      <c r="M1140" s="242"/>
      <c r="N1140" s="243"/>
      <c r="O1140" s="243"/>
      <c r="P1140" s="243"/>
      <c r="Q1140" s="243"/>
      <c r="R1140" s="243"/>
      <c r="S1140" s="243"/>
      <c r="T1140" s="244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T1140" s="245" t="s">
        <v>157</v>
      </c>
      <c r="AU1140" s="245" t="s">
        <v>81</v>
      </c>
      <c r="AV1140" s="14" t="s">
        <v>154</v>
      </c>
      <c r="AW1140" s="14" t="s">
        <v>33</v>
      </c>
      <c r="AX1140" s="14" t="s">
        <v>79</v>
      </c>
      <c r="AY1140" s="245" t="s">
        <v>147</v>
      </c>
    </row>
    <row r="1141" spans="1:65" s="2" customFormat="1" ht="16.5" customHeight="1">
      <c r="A1141" s="39"/>
      <c r="B1141" s="40"/>
      <c r="C1141" s="205" t="s">
        <v>947</v>
      </c>
      <c r="D1141" s="205" t="s">
        <v>149</v>
      </c>
      <c r="E1141" s="206" t="s">
        <v>1651</v>
      </c>
      <c r="F1141" s="207" t="s">
        <v>1652</v>
      </c>
      <c r="G1141" s="208" t="s">
        <v>329</v>
      </c>
      <c r="H1141" s="209">
        <v>1</v>
      </c>
      <c r="I1141" s="210"/>
      <c r="J1141" s="211">
        <f>ROUND(I1141*H1141,2)</f>
        <v>0</v>
      </c>
      <c r="K1141" s="207" t="s">
        <v>153</v>
      </c>
      <c r="L1141" s="45"/>
      <c r="M1141" s="212" t="s">
        <v>19</v>
      </c>
      <c r="N1141" s="213" t="s">
        <v>42</v>
      </c>
      <c r="O1141" s="85"/>
      <c r="P1141" s="214">
        <f>O1141*H1141</f>
        <v>0</v>
      </c>
      <c r="Q1141" s="214">
        <v>0</v>
      </c>
      <c r="R1141" s="214">
        <f>Q1141*H1141</f>
        <v>0</v>
      </c>
      <c r="S1141" s="214">
        <v>0</v>
      </c>
      <c r="T1141" s="215">
        <f>S1141*H1141</f>
        <v>0</v>
      </c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R1141" s="216" t="s">
        <v>195</v>
      </c>
      <c r="AT1141" s="216" t="s">
        <v>149</v>
      </c>
      <c r="AU1141" s="216" t="s">
        <v>81</v>
      </c>
      <c r="AY1141" s="18" t="s">
        <v>147</v>
      </c>
      <c r="BE1141" s="217">
        <f>IF(N1141="základní",J1141,0)</f>
        <v>0</v>
      </c>
      <c r="BF1141" s="217">
        <f>IF(N1141="snížená",J1141,0)</f>
        <v>0</v>
      </c>
      <c r="BG1141" s="217">
        <f>IF(N1141="zákl. přenesená",J1141,0)</f>
        <v>0</v>
      </c>
      <c r="BH1141" s="217">
        <f>IF(N1141="sníž. přenesená",J1141,0)</f>
        <v>0</v>
      </c>
      <c r="BI1141" s="217">
        <f>IF(N1141="nulová",J1141,0)</f>
        <v>0</v>
      </c>
      <c r="BJ1141" s="18" t="s">
        <v>79</v>
      </c>
      <c r="BK1141" s="217">
        <f>ROUND(I1141*H1141,2)</f>
        <v>0</v>
      </c>
      <c r="BL1141" s="18" t="s">
        <v>195</v>
      </c>
      <c r="BM1141" s="216" t="s">
        <v>1653</v>
      </c>
    </row>
    <row r="1142" spans="1:47" s="2" customFormat="1" ht="12">
      <c r="A1142" s="39"/>
      <c r="B1142" s="40"/>
      <c r="C1142" s="41"/>
      <c r="D1142" s="218" t="s">
        <v>155</v>
      </c>
      <c r="E1142" s="41"/>
      <c r="F1142" s="219" t="s">
        <v>1654</v>
      </c>
      <c r="G1142" s="41"/>
      <c r="H1142" s="41"/>
      <c r="I1142" s="220"/>
      <c r="J1142" s="41"/>
      <c r="K1142" s="41"/>
      <c r="L1142" s="45"/>
      <c r="M1142" s="221"/>
      <c r="N1142" s="222"/>
      <c r="O1142" s="85"/>
      <c r="P1142" s="85"/>
      <c r="Q1142" s="85"/>
      <c r="R1142" s="85"/>
      <c r="S1142" s="85"/>
      <c r="T1142" s="86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T1142" s="18" t="s">
        <v>155</v>
      </c>
      <c r="AU1142" s="18" t="s">
        <v>81</v>
      </c>
    </row>
    <row r="1143" spans="1:51" s="13" customFormat="1" ht="12">
      <c r="A1143" s="13"/>
      <c r="B1143" s="223"/>
      <c r="C1143" s="224"/>
      <c r="D1143" s="225" t="s">
        <v>157</v>
      </c>
      <c r="E1143" s="226" t="s">
        <v>19</v>
      </c>
      <c r="F1143" s="227" t="s">
        <v>1655</v>
      </c>
      <c r="G1143" s="224"/>
      <c r="H1143" s="228">
        <v>1</v>
      </c>
      <c r="I1143" s="229"/>
      <c r="J1143" s="224"/>
      <c r="K1143" s="224"/>
      <c r="L1143" s="230"/>
      <c r="M1143" s="231"/>
      <c r="N1143" s="232"/>
      <c r="O1143" s="232"/>
      <c r="P1143" s="232"/>
      <c r="Q1143" s="232"/>
      <c r="R1143" s="232"/>
      <c r="S1143" s="232"/>
      <c r="T1143" s="23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T1143" s="234" t="s">
        <v>157</v>
      </c>
      <c r="AU1143" s="234" t="s">
        <v>81</v>
      </c>
      <c r="AV1143" s="13" t="s">
        <v>81</v>
      </c>
      <c r="AW1143" s="13" t="s">
        <v>33</v>
      </c>
      <c r="AX1143" s="13" t="s">
        <v>71</v>
      </c>
      <c r="AY1143" s="234" t="s">
        <v>147</v>
      </c>
    </row>
    <row r="1144" spans="1:51" s="14" customFormat="1" ht="12">
      <c r="A1144" s="14"/>
      <c r="B1144" s="235"/>
      <c r="C1144" s="236"/>
      <c r="D1144" s="225" t="s">
        <v>157</v>
      </c>
      <c r="E1144" s="237" t="s">
        <v>19</v>
      </c>
      <c r="F1144" s="238" t="s">
        <v>159</v>
      </c>
      <c r="G1144" s="236"/>
      <c r="H1144" s="239">
        <v>1</v>
      </c>
      <c r="I1144" s="240"/>
      <c r="J1144" s="236"/>
      <c r="K1144" s="236"/>
      <c r="L1144" s="241"/>
      <c r="M1144" s="242"/>
      <c r="N1144" s="243"/>
      <c r="O1144" s="243"/>
      <c r="P1144" s="243"/>
      <c r="Q1144" s="243"/>
      <c r="R1144" s="243"/>
      <c r="S1144" s="243"/>
      <c r="T1144" s="244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T1144" s="245" t="s">
        <v>157</v>
      </c>
      <c r="AU1144" s="245" t="s">
        <v>81</v>
      </c>
      <c r="AV1144" s="14" t="s">
        <v>154</v>
      </c>
      <c r="AW1144" s="14" t="s">
        <v>33</v>
      </c>
      <c r="AX1144" s="14" t="s">
        <v>79</v>
      </c>
      <c r="AY1144" s="245" t="s">
        <v>147</v>
      </c>
    </row>
    <row r="1145" spans="1:65" s="2" customFormat="1" ht="16.5" customHeight="1">
      <c r="A1145" s="39"/>
      <c r="B1145" s="40"/>
      <c r="C1145" s="246" t="s">
        <v>1656</v>
      </c>
      <c r="D1145" s="246" t="s">
        <v>350</v>
      </c>
      <c r="E1145" s="247" t="s">
        <v>1657</v>
      </c>
      <c r="F1145" s="248" t="s">
        <v>1658</v>
      </c>
      <c r="G1145" s="249" t="s">
        <v>329</v>
      </c>
      <c r="H1145" s="250">
        <v>1</v>
      </c>
      <c r="I1145" s="251"/>
      <c r="J1145" s="252">
        <f>ROUND(I1145*H1145,2)</f>
        <v>0</v>
      </c>
      <c r="K1145" s="248" t="s">
        <v>19</v>
      </c>
      <c r="L1145" s="253"/>
      <c r="M1145" s="254" t="s">
        <v>19</v>
      </c>
      <c r="N1145" s="255" t="s">
        <v>42</v>
      </c>
      <c r="O1145" s="85"/>
      <c r="P1145" s="214">
        <f>O1145*H1145</f>
        <v>0</v>
      </c>
      <c r="Q1145" s="214">
        <v>0</v>
      </c>
      <c r="R1145" s="214">
        <f>Q1145*H1145</f>
        <v>0</v>
      </c>
      <c r="S1145" s="214">
        <v>0</v>
      </c>
      <c r="T1145" s="215">
        <f>S1145*H1145</f>
        <v>0</v>
      </c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R1145" s="216" t="s">
        <v>247</v>
      </c>
      <c r="AT1145" s="216" t="s">
        <v>350</v>
      </c>
      <c r="AU1145" s="216" t="s">
        <v>81</v>
      </c>
      <c r="AY1145" s="18" t="s">
        <v>147</v>
      </c>
      <c r="BE1145" s="217">
        <f>IF(N1145="základní",J1145,0)</f>
        <v>0</v>
      </c>
      <c r="BF1145" s="217">
        <f>IF(N1145="snížená",J1145,0)</f>
        <v>0</v>
      </c>
      <c r="BG1145" s="217">
        <f>IF(N1145="zákl. přenesená",J1145,0)</f>
        <v>0</v>
      </c>
      <c r="BH1145" s="217">
        <f>IF(N1145="sníž. přenesená",J1145,0)</f>
        <v>0</v>
      </c>
      <c r="BI1145" s="217">
        <f>IF(N1145="nulová",J1145,0)</f>
        <v>0</v>
      </c>
      <c r="BJ1145" s="18" t="s">
        <v>79</v>
      </c>
      <c r="BK1145" s="217">
        <f>ROUND(I1145*H1145,2)</f>
        <v>0</v>
      </c>
      <c r="BL1145" s="18" t="s">
        <v>195</v>
      </c>
      <c r="BM1145" s="216" t="s">
        <v>1659</v>
      </c>
    </row>
    <row r="1146" spans="1:65" s="2" customFormat="1" ht="16.5" customHeight="1">
      <c r="A1146" s="39"/>
      <c r="B1146" s="40"/>
      <c r="C1146" s="205" t="s">
        <v>954</v>
      </c>
      <c r="D1146" s="205" t="s">
        <v>149</v>
      </c>
      <c r="E1146" s="206" t="s">
        <v>1660</v>
      </c>
      <c r="F1146" s="207" t="s">
        <v>1661</v>
      </c>
      <c r="G1146" s="208" t="s">
        <v>329</v>
      </c>
      <c r="H1146" s="209">
        <v>4</v>
      </c>
      <c r="I1146" s="210"/>
      <c r="J1146" s="211">
        <f>ROUND(I1146*H1146,2)</f>
        <v>0</v>
      </c>
      <c r="K1146" s="207" t="s">
        <v>19</v>
      </c>
      <c r="L1146" s="45"/>
      <c r="M1146" s="212" t="s">
        <v>19</v>
      </c>
      <c r="N1146" s="213" t="s">
        <v>42</v>
      </c>
      <c r="O1146" s="85"/>
      <c r="P1146" s="214">
        <f>O1146*H1146</f>
        <v>0</v>
      </c>
      <c r="Q1146" s="214">
        <v>0</v>
      </c>
      <c r="R1146" s="214">
        <f>Q1146*H1146</f>
        <v>0</v>
      </c>
      <c r="S1146" s="214">
        <v>0</v>
      </c>
      <c r="T1146" s="215">
        <f>S1146*H1146</f>
        <v>0</v>
      </c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R1146" s="216" t="s">
        <v>195</v>
      </c>
      <c r="AT1146" s="216" t="s">
        <v>149</v>
      </c>
      <c r="AU1146" s="216" t="s">
        <v>81</v>
      </c>
      <c r="AY1146" s="18" t="s">
        <v>147</v>
      </c>
      <c r="BE1146" s="217">
        <f>IF(N1146="základní",J1146,0)</f>
        <v>0</v>
      </c>
      <c r="BF1146" s="217">
        <f>IF(N1146="snížená",J1146,0)</f>
        <v>0</v>
      </c>
      <c r="BG1146" s="217">
        <f>IF(N1146="zákl. přenesená",J1146,0)</f>
        <v>0</v>
      </c>
      <c r="BH1146" s="217">
        <f>IF(N1146="sníž. přenesená",J1146,0)</f>
        <v>0</v>
      </c>
      <c r="BI1146" s="217">
        <f>IF(N1146="nulová",J1146,0)</f>
        <v>0</v>
      </c>
      <c r="BJ1146" s="18" t="s">
        <v>79</v>
      </c>
      <c r="BK1146" s="217">
        <f>ROUND(I1146*H1146,2)</f>
        <v>0</v>
      </c>
      <c r="BL1146" s="18" t="s">
        <v>195</v>
      </c>
      <c r="BM1146" s="216" t="s">
        <v>1662</v>
      </c>
    </row>
    <row r="1147" spans="1:51" s="13" customFormat="1" ht="12">
      <c r="A1147" s="13"/>
      <c r="B1147" s="223"/>
      <c r="C1147" s="224"/>
      <c r="D1147" s="225" t="s">
        <v>157</v>
      </c>
      <c r="E1147" s="226" t="s">
        <v>19</v>
      </c>
      <c r="F1147" s="227" t="s">
        <v>1663</v>
      </c>
      <c r="G1147" s="224"/>
      <c r="H1147" s="228">
        <v>1</v>
      </c>
      <c r="I1147" s="229"/>
      <c r="J1147" s="224"/>
      <c r="K1147" s="224"/>
      <c r="L1147" s="230"/>
      <c r="M1147" s="231"/>
      <c r="N1147" s="232"/>
      <c r="O1147" s="232"/>
      <c r="P1147" s="232"/>
      <c r="Q1147" s="232"/>
      <c r="R1147" s="232"/>
      <c r="S1147" s="232"/>
      <c r="T1147" s="23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T1147" s="234" t="s">
        <v>157</v>
      </c>
      <c r="AU1147" s="234" t="s">
        <v>81</v>
      </c>
      <c r="AV1147" s="13" t="s">
        <v>81</v>
      </c>
      <c r="AW1147" s="13" t="s">
        <v>33</v>
      </c>
      <c r="AX1147" s="13" t="s">
        <v>71</v>
      </c>
      <c r="AY1147" s="234" t="s">
        <v>147</v>
      </c>
    </row>
    <row r="1148" spans="1:51" s="13" customFormat="1" ht="12">
      <c r="A1148" s="13"/>
      <c r="B1148" s="223"/>
      <c r="C1148" s="224"/>
      <c r="D1148" s="225" t="s">
        <v>157</v>
      </c>
      <c r="E1148" s="226" t="s">
        <v>19</v>
      </c>
      <c r="F1148" s="227" t="s">
        <v>1664</v>
      </c>
      <c r="G1148" s="224"/>
      <c r="H1148" s="228">
        <v>2</v>
      </c>
      <c r="I1148" s="229"/>
      <c r="J1148" s="224"/>
      <c r="K1148" s="224"/>
      <c r="L1148" s="230"/>
      <c r="M1148" s="231"/>
      <c r="N1148" s="232"/>
      <c r="O1148" s="232"/>
      <c r="P1148" s="232"/>
      <c r="Q1148" s="232"/>
      <c r="R1148" s="232"/>
      <c r="S1148" s="232"/>
      <c r="T1148" s="23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T1148" s="234" t="s">
        <v>157</v>
      </c>
      <c r="AU1148" s="234" t="s">
        <v>81</v>
      </c>
      <c r="AV1148" s="13" t="s">
        <v>81</v>
      </c>
      <c r="AW1148" s="13" t="s">
        <v>33</v>
      </c>
      <c r="AX1148" s="13" t="s">
        <v>71</v>
      </c>
      <c r="AY1148" s="234" t="s">
        <v>147</v>
      </c>
    </row>
    <row r="1149" spans="1:51" s="13" customFormat="1" ht="12">
      <c r="A1149" s="13"/>
      <c r="B1149" s="223"/>
      <c r="C1149" s="224"/>
      <c r="D1149" s="225" t="s">
        <v>157</v>
      </c>
      <c r="E1149" s="226" t="s">
        <v>19</v>
      </c>
      <c r="F1149" s="227" t="s">
        <v>1665</v>
      </c>
      <c r="G1149" s="224"/>
      <c r="H1149" s="228">
        <v>1</v>
      </c>
      <c r="I1149" s="229"/>
      <c r="J1149" s="224"/>
      <c r="K1149" s="224"/>
      <c r="L1149" s="230"/>
      <c r="M1149" s="231"/>
      <c r="N1149" s="232"/>
      <c r="O1149" s="232"/>
      <c r="P1149" s="232"/>
      <c r="Q1149" s="232"/>
      <c r="R1149" s="232"/>
      <c r="S1149" s="232"/>
      <c r="T1149" s="23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T1149" s="234" t="s">
        <v>157</v>
      </c>
      <c r="AU1149" s="234" t="s">
        <v>81</v>
      </c>
      <c r="AV1149" s="13" t="s">
        <v>81</v>
      </c>
      <c r="AW1149" s="13" t="s">
        <v>33</v>
      </c>
      <c r="AX1149" s="13" t="s">
        <v>71</v>
      </c>
      <c r="AY1149" s="234" t="s">
        <v>147</v>
      </c>
    </row>
    <row r="1150" spans="1:51" s="14" customFormat="1" ht="12">
      <c r="A1150" s="14"/>
      <c r="B1150" s="235"/>
      <c r="C1150" s="236"/>
      <c r="D1150" s="225" t="s">
        <v>157</v>
      </c>
      <c r="E1150" s="237" t="s">
        <v>19</v>
      </c>
      <c r="F1150" s="238" t="s">
        <v>159</v>
      </c>
      <c r="G1150" s="236"/>
      <c r="H1150" s="239">
        <v>4</v>
      </c>
      <c r="I1150" s="240"/>
      <c r="J1150" s="236"/>
      <c r="K1150" s="236"/>
      <c r="L1150" s="241"/>
      <c r="M1150" s="242"/>
      <c r="N1150" s="243"/>
      <c r="O1150" s="243"/>
      <c r="P1150" s="243"/>
      <c r="Q1150" s="243"/>
      <c r="R1150" s="243"/>
      <c r="S1150" s="243"/>
      <c r="T1150" s="244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T1150" s="245" t="s">
        <v>157</v>
      </c>
      <c r="AU1150" s="245" t="s">
        <v>81</v>
      </c>
      <c r="AV1150" s="14" t="s">
        <v>154</v>
      </c>
      <c r="AW1150" s="14" t="s">
        <v>33</v>
      </c>
      <c r="AX1150" s="14" t="s">
        <v>79</v>
      </c>
      <c r="AY1150" s="245" t="s">
        <v>147</v>
      </c>
    </row>
    <row r="1151" spans="1:65" s="2" customFormat="1" ht="21.75" customHeight="1">
      <c r="A1151" s="39"/>
      <c r="B1151" s="40"/>
      <c r="C1151" s="246" t="s">
        <v>1666</v>
      </c>
      <c r="D1151" s="246" t="s">
        <v>350</v>
      </c>
      <c r="E1151" s="247" t="s">
        <v>1667</v>
      </c>
      <c r="F1151" s="248" t="s">
        <v>1668</v>
      </c>
      <c r="G1151" s="249" t="s">
        <v>329</v>
      </c>
      <c r="H1151" s="250">
        <v>1</v>
      </c>
      <c r="I1151" s="251"/>
      <c r="J1151" s="252">
        <f>ROUND(I1151*H1151,2)</f>
        <v>0</v>
      </c>
      <c r="K1151" s="248" t="s">
        <v>19</v>
      </c>
      <c r="L1151" s="253"/>
      <c r="M1151" s="254" t="s">
        <v>19</v>
      </c>
      <c r="N1151" s="255" t="s">
        <v>42</v>
      </c>
      <c r="O1151" s="85"/>
      <c r="P1151" s="214">
        <f>O1151*H1151</f>
        <v>0</v>
      </c>
      <c r="Q1151" s="214">
        <v>0</v>
      </c>
      <c r="R1151" s="214">
        <f>Q1151*H1151</f>
        <v>0</v>
      </c>
      <c r="S1151" s="214">
        <v>0</v>
      </c>
      <c r="T1151" s="215">
        <f>S1151*H1151</f>
        <v>0</v>
      </c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R1151" s="216" t="s">
        <v>247</v>
      </c>
      <c r="AT1151" s="216" t="s">
        <v>350</v>
      </c>
      <c r="AU1151" s="216" t="s">
        <v>81</v>
      </c>
      <c r="AY1151" s="18" t="s">
        <v>147</v>
      </c>
      <c r="BE1151" s="217">
        <f>IF(N1151="základní",J1151,0)</f>
        <v>0</v>
      </c>
      <c r="BF1151" s="217">
        <f>IF(N1151="snížená",J1151,0)</f>
        <v>0</v>
      </c>
      <c r="BG1151" s="217">
        <f>IF(N1151="zákl. přenesená",J1151,0)</f>
        <v>0</v>
      </c>
      <c r="BH1151" s="217">
        <f>IF(N1151="sníž. přenesená",J1151,0)</f>
        <v>0</v>
      </c>
      <c r="BI1151" s="217">
        <f>IF(N1151="nulová",J1151,0)</f>
        <v>0</v>
      </c>
      <c r="BJ1151" s="18" t="s">
        <v>79</v>
      </c>
      <c r="BK1151" s="217">
        <f>ROUND(I1151*H1151,2)</f>
        <v>0</v>
      </c>
      <c r="BL1151" s="18" t="s">
        <v>195</v>
      </c>
      <c r="BM1151" s="216" t="s">
        <v>1669</v>
      </c>
    </row>
    <row r="1152" spans="1:65" s="2" customFormat="1" ht="16.5" customHeight="1">
      <c r="A1152" s="39"/>
      <c r="B1152" s="40"/>
      <c r="C1152" s="246" t="s">
        <v>959</v>
      </c>
      <c r="D1152" s="246" t="s">
        <v>350</v>
      </c>
      <c r="E1152" s="247" t="s">
        <v>1670</v>
      </c>
      <c r="F1152" s="248" t="s">
        <v>1671</v>
      </c>
      <c r="G1152" s="249" t="s">
        <v>329</v>
      </c>
      <c r="H1152" s="250">
        <v>2</v>
      </c>
      <c r="I1152" s="251"/>
      <c r="J1152" s="252">
        <f>ROUND(I1152*H1152,2)</f>
        <v>0</v>
      </c>
      <c r="K1152" s="248" t="s">
        <v>19</v>
      </c>
      <c r="L1152" s="253"/>
      <c r="M1152" s="254" t="s">
        <v>19</v>
      </c>
      <c r="N1152" s="255" t="s">
        <v>42</v>
      </c>
      <c r="O1152" s="85"/>
      <c r="P1152" s="214">
        <f>O1152*H1152</f>
        <v>0</v>
      </c>
      <c r="Q1152" s="214">
        <v>0</v>
      </c>
      <c r="R1152" s="214">
        <f>Q1152*H1152</f>
        <v>0</v>
      </c>
      <c r="S1152" s="214">
        <v>0</v>
      </c>
      <c r="T1152" s="215">
        <f>S1152*H1152</f>
        <v>0</v>
      </c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R1152" s="216" t="s">
        <v>247</v>
      </c>
      <c r="AT1152" s="216" t="s">
        <v>350</v>
      </c>
      <c r="AU1152" s="216" t="s">
        <v>81</v>
      </c>
      <c r="AY1152" s="18" t="s">
        <v>147</v>
      </c>
      <c r="BE1152" s="217">
        <f>IF(N1152="základní",J1152,0)</f>
        <v>0</v>
      </c>
      <c r="BF1152" s="217">
        <f>IF(N1152="snížená",J1152,0)</f>
        <v>0</v>
      </c>
      <c r="BG1152" s="217">
        <f>IF(N1152="zákl. přenesená",J1152,0)</f>
        <v>0</v>
      </c>
      <c r="BH1152" s="217">
        <f>IF(N1152="sníž. přenesená",J1152,0)</f>
        <v>0</v>
      </c>
      <c r="BI1152" s="217">
        <f>IF(N1152="nulová",J1152,0)</f>
        <v>0</v>
      </c>
      <c r="BJ1152" s="18" t="s">
        <v>79</v>
      </c>
      <c r="BK1152" s="217">
        <f>ROUND(I1152*H1152,2)</f>
        <v>0</v>
      </c>
      <c r="BL1152" s="18" t="s">
        <v>195</v>
      </c>
      <c r="BM1152" s="216" t="s">
        <v>1672</v>
      </c>
    </row>
    <row r="1153" spans="1:65" s="2" customFormat="1" ht="16.5" customHeight="1">
      <c r="A1153" s="39"/>
      <c r="B1153" s="40"/>
      <c r="C1153" s="246" t="s">
        <v>1673</v>
      </c>
      <c r="D1153" s="246" t="s">
        <v>350</v>
      </c>
      <c r="E1153" s="247" t="s">
        <v>1674</v>
      </c>
      <c r="F1153" s="248" t="s">
        <v>1675</v>
      </c>
      <c r="G1153" s="249" t="s">
        <v>329</v>
      </c>
      <c r="H1153" s="250">
        <v>1</v>
      </c>
      <c r="I1153" s="251"/>
      <c r="J1153" s="252">
        <f>ROUND(I1153*H1153,2)</f>
        <v>0</v>
      </c>
      <c r="K1153" s="248" t="s">
        <v>19</v>
      </c>
      <c r="L1153" s="253"/>
      <c r="M1153" s="254" t="s">
        <v>19</v>
      </c>
      <c r="N1153" s="255" t="s">
        <v>42</v>
      </c>
      <c r="O1153" s="85"/>
      <c r="P1153" s="214">
        <f>O1153*H1153</f>
        <v>0</v>
      </c>
      <c r="Q1153" s="214">
        <v>0</v>
      </c>
      <c r="R1153" s="214">
        <f>Q1153*H1153</f>
        <v>0</v>
      </c>
      <c r="S1153" s="214">
        <v>0</v>
      </c>
      <c r="T1153" s="215">
        <f>S1153*H1153</f>
        <v>0</v>
      </c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R1153" s="216" t="s">
        <v>247</v>
      </c>
      <c r="AT1153" s="216" t="s">
        <v>350</v>
      </c>
      <c r="AU1153" s="216" t="s">
        <v>81</v>
      </c>
      <c r="AY1153" s="18" t="s">
        <v>147</v>
      </c>
      <c r="BE1153" s="217">
        <f>IF(N1153="základní",J1153,0)</f>
        <v>0</v>
      </c>
      <c r="BF1153" s="217">
        <f>IF(N1153="snížená",J1153,0)</f>
        <v>0</v>
      </c>
      <c r="BG1153" s="217">
        <f>IF(N1153="zákl. přenesená",J1153,0)</f>
        <v>0</v>
      </c>
      <c r="BH1153" s="217">
        <f>IF(N1153="sníž. přenesená",J1153,0)</f>
        <v>0</v>
      </c>
      <c r="BI1153" s="217">
        <f>IF(N1153="nulová",J1153,0)</f>
        <v>0</v>
      </c>
      <c r="BJ1153" s="18" t="s">
        <v>79</v>
      </c>
      <c r="BK1153" s="217">
        <f>ROUND(I1153*H1153,2)</f>
        <v>0</v>
      </c>
      <c r="BL1153" s="18" t="s">
        <v>195</v>
      </c>
      <c r="BM1153" s="216" t="s">
        <v>1676</v>
      </c>
    </row>
    <row r="1154" spans="1:65" s="2" customFormat="1" ht="16.5" customHeight="1">
      <c r="A1154" s="39"/>
      <c r="B1154" s="40"/>
      <c r="C1154" s="205" t="s">
        <v>963</v>
      </c>
      <c r="D1154" s="205" t="s">
        <v>149</v>
      </c>
      <c r="E1154" s="206" t="s">
        <v>1677</v>
      </c>
      <c r="F1154" s="207" t="s">
        <v>1678</v>
      </c>
      <c r="G1154" s="208" t="s">
        <v>329</v>
      </c>
      <c r="H1154" s="209">
        <v>36</v>
      </c>
      <c r="I1154" s="210"/>
      <c r="J1154" s="211">
        <f>ROUND(I1154*H1154,2)</f>
        <v>0</v>
      </c>
      <c r="K1154" s="207" t="s">
        <v>153</v>
      </c>
      <c r="L1154" s="45"/>
      <c r="M1154" s="212" t="s">
        <v>19</v>
      </c>
      <c r="N1154" s="213" t="s">
        <v>42</v>
      </c>
      <c r="O1154" s="85"/>
      <c r="P1154" s="214">
        <f>O1154*H1154</f>
        <v>0</v>
      </c>
      <c r="Q1154" s="214">
        <v>0</v>
      </c>
      <c r="R1154" s="214">
        <f>Q1154*H1154</f>
        <v>0</v>
      </c>
      <c r="S1154" s="214">
        <v>0.0004</v>
      </c>
      <c r="T1154" s="215">
        <f>S1154*H1154</f>
        <v>0.014400000000000001</v>
      </c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R1154" s="216" t="s">
        <v>195</v>
      </c>
      <c r="AT1154" s="216" t="s">
        <v>149</v>
      </c>
      <c r="AU1154" s="216" t="s">
        <v>81</v>
      </c>
      <c r="AY1154" s="18" t="s">
        <v>147</v>
      </c>
      <c r="BE1154" s="217">
        <f>IF(N1154="základní",J1154,0)</f>
        <v>0</v>
      </c>
      <c r="BF1154" s="217">
        <f>IF(N1154="snížená",J1154,0)</f>
        <v>0</v>
      </c>
      <c r="BG1154" s="217">
        <f>IF(N1154="zákl. přenesená",J1154,0)</f>
        <v>0</v>
      </c>
      <c r="BH1154" s="217">
        <f>IF(N1154="sníž. přenesená",J1154,0)</f>
        <v>0</v>
      </c>
      <c r="BI1154" s="217">
        <f>IF(N1154="nulová",J1154,0)</f>
        <v>0</v>
      </c>
      <c r="BJ1154" s="18" t="s">
        <v>79</v>
      </c>
      <c r="BK1154" s="217">
        <f>ROUND(I1154*H1154,2)</f>
        <v>0</v>
      </c>
      <c r="BL1154" s="18" t="s">
        <v>195</v>
      </c>
      <c r="BM1154" s="216" t="s">
        <v>1679</v>
      </c>
    </row>
    <row r="1155" spans="1:47" s="2" customFormat="1" ht="12">
      <c r="A1155" s="39"/>
      <c r="B1155" s="40"/>
      <c r="C1155" s="41"/>
      <c r="D1155" s="218" t="s">
        <v>155</v>
      </c>
      <c r="E1155" s="41"/>
      <c r="F1155" s="219" t="s">
        <v>1680</v>
      </c>
      <c r="G1155" s="41"/>
      <c r="H1155" s="41"/>
      <c r="I1155" s="220"/>
      <c r="J1155" s="41"/>
      <c r="K1155" s="41"/>
      <c r="L1155" s="45"/>
      <c r="M1155" s="221"/>
      <c r="N1155" s="222"/>
      <c r="O1155" s="85"/>
      <c r="P1155" s="85"/>
      <c r="Q1155" s="85"/>
      <c r="R1155" s="85"/>
      <c r="S1155" s="85"/>
      <c r="T1155" s="86"/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T1155" s="18" t="s">
        <v>155</v>
      </c>
      <c r="AU1155" s="18" t="s">
        <v>81</v>
      </c>
    </row>
    <row r="1156" spans="1:51" s="13" customFormat="1" ht="12">
      <c r="A1156" s="13"/>
      <c r="B1156" s="223"/>
      <c r="C1156" s="224"/>
      <c r="D1156" s="225" t="s">
        <v>157</v>
      </c>
      <c r="E1156" s="226" t="s">
        <v>19</v>
      </c>
      <c r="F1156" s="227" t="s">
        <v>1681</v>
      </c>
      <c r="G1156" s="224"/>
      <c r="H1156" s="228">
        <v>1</v>
      </c>
      <c r="I1156" s="229"/>
      <c r="J1156" s="224"/>
      <c r="K1156" s="224"/>
      <c r="L1156" s="230"/>
      <c r="M1156" s="231"/>
      <c r="N1156" s="232"/>
      <c r="O1156" s="232"/>
      <c r="P1156" s="232"/>
      <c r="Q1156" s="232"/>
      <c r="R1156" s="232"/>
      <c r="S1156" s="232"/>
      <c r="T1156" s="23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T1156" s="234" t="s">
        <v>157</v>
      </c>
      <c r="AU1156" s="234" t="s">
        <v>81</v>
      </c>
      <c r="AV1156" s="13" t="s">
        <v>81</v>
      </c>
      <c r="AW1156" s="13" t="s">
        <v>33</v>
      </c>
      <c r="AX1156" s="13" t="s">
        <v>71</v>
      </c>
      <c r="AY1156" s="234" t="s">
        <v>147</v>
      </c>
    </row>
    <row r="1157" spans="1:51" s="13" customFormat="1" ht="12">
      <c r="A1157" s="13"/>
      <c r="B1157" s="223"/>
      <c r="C1157" s="224"/>
      <c r="D1157" s="225" t="s">
        <v>157</v>
      </c>
      <c r="E1157" s="226" t="s">
        <v>19</v>
      </c>
      <c r="F1157" s="227" t="s">
        <v>746</v>
      </c>
      <c r="G1157" s="224"/>
      <c r="H1157" s="228">
        <v>2</v>
      </c>
      <c r="I1157" s="229"/>
      <c r="J1157" s="224"/>
      <c r="K1157" s="224"/>
      <c r="L1157" s="230"/>
      <c r="M1157" s="231"/>
      <c r="N1157" s="232"/>
      <c r="O1157" s="232"/>
      <c r="P1157" s="232"/>
      <c r="Q1157" s="232"/>
      <c r="R1157" s="232"/>
      <c r="S1157" s="232"/>
      <c r="T1157" s="23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T1157" s="234" t="s">
        <v>157</v>
      </c>
      <c r="AU1157" s="234" t="s">
        <v>81</v>
      </c>
      <c r="AV1157" s="13" t="s">
        <v>81</v>
      </c>
      <c r="AW1157" s="13" t="s">
        <v>33</v>
      </c>
      <c r="AX1157" s="13" t="s">
        <v>71</v>
      </c>
      <c r="AY1157" s="234" t="s">
        <v>147</v>
      </c>
    </row>
    <row r="1158" spans="1:51" s="13" customFormat="1" ht="12">
      <c r="A1158" s="13"/>
      <c r="B1158" s="223"/>
      <c r="C1158" s="224"/>
      <c r="D1158" s="225" t="s">
        <v>157</v>
      </c>
      <c r="E1158" s="226" t="s">
        <v>19</v>
      </c>
      <c r="F1158" s="227" t="s">
        <v>1682</v>
      </c>
      <c r="G1158" s="224"/>
      <c r="H1158" s="228">
        <v>33</v>
      </c>
      <c r="I1158" s="229"/>
      <c r="J1158" s="224"/>
      <c r="K1158" s="224"/>
      <c r="L1158" s="230"/>
      <c r="M1158" s="231"/>
      <c r="N1158" s="232"/>
      <c r="O1158" s="232"/>
      <c r="P1158" s="232"/>
      <c r="Q1158" s="232"/>
      <c r="R1158" s="232"/>
      <c r="S1158" s="232"/>
      <c r="T1158" s="23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34" t="s">
        <v>157</v>
      </c>
      <c r="AU1158" s="234" t="s">
        <v>81</v>
      </c>
      <c r="AV1158" s="13" t="s">
        <v>81</v>
      </c>
      <c r="AW1158" s="13" t="s">
        <v>33</v>
      </c>
      <c r="AX1158" s="13" t="s">
        <v>71</v>
      </c>
      <c r="AY1158" s="234" t="s">
        <v>147</v>
      </c>
    </row>
    <row r="1159" spans="1:51" s="14" customFormat="1" ht="12">
      <c r="A1159" s="14"/>
      <c r="B1159" s="235"/>
      <c r="C1159" s="236"/>
      <c r="D1159" s="225" t="s">
        <v>157</v>
      </c>
      <c r="E1159" s="237" t="s">
        <v>19</v>
      </c>
      <c r="F1159" s="238" t="s">
        <v>159</v>
      </c>
      <c r="G1159" s="236"/>
      <c r="H1159" s="239">
        <v>36</v>
      </c>
      <c r="I1159" s="240"/>
      <c r="J1159" s="236"/>
      <c r="K1159" s="236"/>
      <c r="L1159" s="241"/>
      <c r="M1159" s="242"/>
      <c r="N1159" s="243"/>
      <c r="O1159" s="243"/>
      <c r="P1159" s="243"/>
      <c r="Q1159" s="243"/>
      <c r="R1159" s="243"/>
      <c r="S1159" s="243"/>
      <c r="T1159" s="244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T1159" s="245" t="s">
        <v>157</v>
      </c>
      <c r="AU1159" s="245" t="s">
        <v>81</v>
      </c>
      <c r="AV1159" s="14" t="s">
        <v>154</v>
      </c>
      <c r="AW1159" s="14" t="s">
        <v>33</v>
      </c>
      <c r="AX1159" s="14" t="s">
        <v>79</v>
      </c>
      <c r="AY1159" s="245" t="s">
        <v>147</v>
      </c>
    </row>
    <row r="1160" spans="1:65" s="2" customFormat="1" ht="16.5" customHeight="1">
      <c r="A1160" s="39"/>
      <c r="B1160" s="40"/>
      <c r="C1160" s="205" t="s">
        <v>1683</v>
      </c>
      <c r="D1160" s="205" t="s">
        <v>149</v>
      </c>
      <c r="E1160" s="206" t="s">
        <v>1684</v>
      </c>
      <c r="F1160" s="207" t="s">
        <v>1685</v>
      </c>
      <c r="G1160" s="208" t="s">
        <v>1686</v>
      </c>
      <c r="H1160" s="209">
        <v>228</v>
      </c>
      <c r="I1160" s="210"/>
      <c r="J1160" s="211">
        <f>ROUND(I1160*H1160,2)</f>
        <v>0</v>
      </c>
      <c r="K1160" s="207" t="s">
        <v>153</v>
      </c>
      <c r="L1160" s="45"/>
      <c r="M1160" s="212" t="s">
        <v>19</v>
      </c>
      <c r="N1160" s="213" t="s">
        <v>42</v>
      </c>
      <c r="O1160" s="85"/>
      <c r="P1160" s="214">
        <f>O1160*H1160</f>
        <v>0</v>
      </c>
      <c r="Q1160" s="214">
        <v>6.74875E-05</v>
      </c>
      <c r="R1160" s="214">
        <f>Q1160*H1160</f>
        <v>0.015387149999999999</v>
      </c>
      <c r="S1160" s="214">
        <v>0</v>
      </c>
      <c r="T1160" s="215">
        <f>S1160*H1160</f>
        <v>0</v>
      </c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R1160" s="216" t="s">
        <v>195</v>
      </c>
      <c r="AT1160" s="216" t="s">
        <v>149</v>
      </c>
      <c r="AU1160" s="216" t="s">
        <v>81</v>
      </c>
      <c r="AY1160" s="18" t="s">
        <v>147</v>
      </c>
      <c r="BE1160" s="217">
        <f>IF(N1160="základní",J1160,0)</f>
        <v>0</v>
      </c>
      <c r="BF1160" s="217">
        <f>IF(N1160="snížená",J1160,0)</f>
        <v>0</v>
      </c>
      <c r="BG1160" s="217">
        <f>IF(N1160="zákl. přenesená",J1160,0)</f>
        <v>0</v>
      </c>
      <c r="BH1160" s="217">
        <f>IF(N1160="sníž. přenesená",J1160,0)</f>
        <v>0</v>
      </c>
      <c r="BI1160" s="217">
        <f>IF(N1160="nulová",J1160,0)</f>
        <v>0</v>
      </c>
      <c r="BJ1160" s="18" t="s">
        <v>79</v>
      </c>
      <c r="BK1160" s="217">
        <f>ROUND(I1160*H1160,2)</f>
        <v>0</v>
      </c>
      <c r="BL1160" s="18" t="s">
        <v>195</v>
      </c>
      <c r="BM1160" s="216" t="s">
        <v>1687</v>
      </c>
    </row>
    <row r="1161" spans="1:47" s="2" customFormat="1" ht="12">
      <c r="A1161" s="39"/>
      <c r="B1161" s="40"/>
      <c r="C1161" s="41"/>
      <c r="D1161" s="218" t="s">
        <v>155</v>
      </c>
      <c r="E1161" s="41"/>
      <c r="F1161" s="219" t="s">
        <v>1688</v>
      </c>
      <c r="G1161" s="41"/>
      <c r="H1161" s="41"/>
      <c r="I1161" s="220"/>
      <c r="J1161" s="41"/>
      <c r="K1161" s="41"/>
      <c r="L1161" s="45"/>
      <c r="M1161" s="221"/>
      <c r="N1161" s="222"/>
      <c r="O1161" s="85"/>
      <c r="P1161" s="85"/>
      <c r="Q1161" s="85"/>
      <c r="R1161" s="85"/>
      <c r="S1161" s="85"/>
      <c r="T1161" s="86"/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T1161" s="18" t="s">
        <v>155</v>
      </c>
      <c r="AU1161" s="18" t="s">
        <v>81</v>
      </c>
    </row>
    <row r="1162" spans="1:51" s="13" customFormat="1" ht="12">
      <c r="A1162" s="13"/>
      <c r="B1162" s="223"/>
      <c r="C1162" s="224"/>
      <c r="D1162" s="225" t="s">
        <v>157</v>
      </c>
      <c r="E1162" s="226" t="s">
        <v>19</v>
      </c>
      <c r="F1162" s="227" t="s">
        <v>1689</v>
      </c>
      <c r="G1162" s="224"/>
      <c r="H1162" s="228">
        <v>57.5</v>
      </c>
      <c r="I1162" s="229"/>
      <c r="J1162" s="224"/>
      <c r="K1162" s="224"/>
      <c r="L1162" s="230"/>
      <c r="M1162" s="231"/>
      <c r="N1162" s="232"/>
      <c r="O1162" s="232"/>
      <c r="P1162" s="232"/>
      <c r="Q1162" s="232"/>
      <c r="R1162" s="232"/>
      <c r="S1162" s="232"/>
      <c r="T1162" s="23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34" t="s">
        <v>157</v>
      </c>
      <c r="AU1162" s="234" t="s">
        <v>81</v>
      </c>
      <c r="AV1162" s="13" t="s">
        <v>81</v>
      </c>
      <c r="AW1162" s="13" t="s">
        <v>33</v>
      </c>
      <c r="AX1162" s="13" t="s">
        <v>71</v>
      </c>
      <c r="AY1162" s="234" t="s">
        <v>147</v>
      </c>
    </row>
    <row r="1163" spans="1:51" s="13" customFormat="1" ht="12">
      <c r="A1163" s="13"/>
      <c r="B1163" s="223"/>
      <c r="C1163" s="224"/>
      <c r="D1163" s="225" t="s">
        <v>157</v>
      </c>
      <c r="E1163" s="226" t="s">
        <v>19</v>
      </c>
      <c r="F1163" s="227" t="s">
        <v>1690</v>
      </c>
      <c r="G1163" s="224"/>
      <c r="H1163" s="228">
        <v>99.5</v>
      </c>
      <c r="I1163" s="229"/>
      <c r="J1163" s="224"/>
      <c r="K1163" s="224"/>
      <c r="L1163" s="230"/>
      <c r="M1163" s="231"/>
      <c r="N1163" s="232"/>
      <c r="O1163" s="232"/>
      <c r="P1163" s="232"/>
      <c r="Q1163" s="232"/>
      <c r="R1163" s="232"/>
      <c r="S1163" s="232"/>
      <c r="T1163" s="23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T1163" s="234" t="s">
        <v>157</v>
      </c>
      <c r="AU1163" s="234" t="s">
        <v>81</v>
      </c>
      <c r="AV1163" s="13" t="s">
        <v>81</v>
      </c>
      <c r="AW1163" s="13" t="s">
        <v>33</v>
      </c>
      <c r="AX1163" s="13" t="s">
        <v>71</v>
      </c>
      <c r="AY1163" s="234" t="s">
        <v>147</v>
      </c>
    </row>
    <row r="1164" spans="1:51" s="13" customFormat="1" ht="12">
      <c r="A1164" s="13"/>
      <c r="B1164" s="223"/>
      <c r="C1164" s="224"/>
      <c r="D1164" s="225" t="s">
        <v>157</v>
      </c>
      <c r="E1164" s="226" t="s">
        <v>19</v>
      </c>
      <c r="F1164" s="227" t="s">
        <v>1691</v>
      </c>
      <c r="G1164" s="224"/>
      <c r="H1164" s="228">
        <v>71</v>
      </c>
      <c r="I1164" s="229"/>
      <c r="J1164" s="224"/>
      <c r="K1164" s="224"/>
      <c r="L1164" s="230"/>
      <c r="M1164" s="231"/>
      <c r="N1164" s="232"/>
      <c r="O1164" s="232"/>
      <c r="P1164" s="232"/>
      <c r="Q1164" s="232"/>
      <c r="R1164" s="232"/>
      <c r="S1164" s="232"/>
      <c r="T1164" s="23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T1164" s="234" t="s">
        <v>157</v>
      </c>
      <c r="AU1164" s="234" t="s">
        <v>81</v>
      </c>
      <c r="AV1164" s="13" t="s">
        <v>81</v>
      </c>
      <c r="AW1164" s="13" t="s">
        <v>33</v>
      </c>
      <c r="AX1164" s="13" t="s">
        <v>71</v>
      </c>
      <c r="AY1164" s="234" t="s">
        <v>147</v>
      </c>
    </row>
    <row r="1165" spans="1:51" s="14" customFormat="1" ht="12">
      <c r="A1165" s="14"/>
      <c r="B1165" s="235"/>
      <c r="C1165" s="236"/>
      <c r="D1165" s="225" t="s">
        <v>157</v>
      </c>
      <c r="E1165" s="237" t="s">
        <v>19</v>
      </c>
      <c r="F1165" s="238" t="s">
        <v>159</v>
      </c>
      <c r="G1165" s="236"/>
      <c r="H1165" s="239">
        <v>228</v>
      </c>
      <c r="I1165" s="240"/>
      <c r="J1165" s="236"/>
      <c r="K1165" s="236"/>
      <c r="L1165" s="241"/>
      <c r="M1165" s="242"/>
      <c r="N1165" s="243"/>
      <c r="O1165" s="243"/>
      <c r="P1165" s="243"/>
      <c r="Q1165" s="243"/>
      <c r="R1165" s="243"/>
      <c r="S1165" s="243"/>
      <c r="T1165" s="244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T1165" s="245" t="s">
        <v>157</v>
      </c>
      <c r="AU1165" s="245" t="s">
        <v>81</v>
      </c>
      <c r="AV1165" s="14" t="s">
        <v>154</v>
      </c>
      <c r="AW1165" s="14" t="s">
        <v>33</v>
      </c>
      <c r="AX1165" s="14" t="s">
        <v>79</v>
      </c>
      <c r="AY1165" s="245" t="s">
        <v>147</v>
      </c>
    </row>
    <row r="1166" spans="1:65" s="2" customFormat="1" ht="16.5" customHeight="1">
      <c r="A1166" s="39"/>
      <c r="B1166" s="40"/>
      <c r="C1166" s="246" t="s">
        <v>968</v>
      </c>
      <c r="D1166" s="246" t="s">
        <v>350</v>
      </c>
      <c r="E1166" s="247" t="s">
        <v>1692</v>
      </c>
      <c r="F1166" s="248" t="s">
        <v>1693</v>
      </c>
      <c r="G1166" s="249" t="s">
        <v>190</v>
      </c>
      <c r="H1166" s="250">
        <v>0.06</v>
      </c>
      <c r="I1166" s="251"/>
      <c r="J1166" s="252">
        <f>ROUND(I1166*H1166,2)</f>
        <v>0</v>
      </c>
      <c r="K1166" s="248" t="s">
        <v>153</v>
      </c>
      <c r="L1166" s="253"/>
      <c r="M1166" s="254" t="s">
        <v>19</v>
      </c>
      <c r="N1166" s="255" t="s">
        <v>42</v>
      </c>
      <c r="O1166" s="85"/>
      <c r="P1166" s="214">
        <f>O1166*H1166</f>
        <v>0</v>
      </c>
      <c r="Q1166" s="214">
        <v>1</v>
      </c>
      <c r="R1166" s="214">
        <f>Q1166*H1166</f>
        <v>0.06</v>
      </c>
      <c r="S1166" s="214">
        <v>0</v>
      </c>
      <c r="T1166" s="215">
        <f>S1166*H1166</f>
        <v>0</v>
      </c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R1166" s="216" t="s">
        <v>247</v>
      </c>
      <c r="AT1166" s="216" t="s">
        <v>350</v>
      </c>
      <c r="AU1166" s="216" t="s">
        <v>81</v>
      </c>
      <c r="AY1166" s="18" t="s">
        <v>147</v>
      </c>
      <c r="BE1166" s="217">
        <f>IF(N1166="základní",J1166,0)</f>
        <v>0</v>
      </c>
      <c r="BF1166" s="217">
        <f>IF(N1166="snížená",J1166,0)</f>
        <v>0</v>
      </c>
      <c r="BG1166" s="217">
        <f>IF(N1166="zákl. přenesená",J1166,0)</f>
        <v>0</v>
      </c>
      <c r="BH1166" s="217">
        <f>IF(N1166="sníž. přenesená",J1166,0)</f>
        <v>0</v>
      </c>
      <c r="BI1166" s="217">
        <f>IF(N1166="nulová",J1166,0)</f>
        <v>0</v>
      </c>
      <c r="BJ1166" s="18" t="s">
        <v>79</v>
      </c>
      <c r="BK1166" s="217">
        <f>ROUND(I1166*H1166,2)</f>
        <v>0</v>
      </c>
      <c r="BL1166" s="18" t="s">
        <v>195</v>
      </c>
      <c r="BM1166" s="216" t="s">
        <v>1694</v>
      </c>
    </row>
    <row r="1167" spans="1:51" s="13" customFormat="1" ht="12">
      <c r="A1167" s="13"/>
      <c r="B1167" s="223"/>
      <c r="C1167" s="224"/>
      <c r="D1167" s="225" t="s">
        <v>157</v>
      </c>
      <c r="E1167" s="226" t="s">
        <v>19</v>
      </c>
      <c r="F1167" s="227" t="s">
        <v>1695</v>
      </c>
      <c r="G1167" s="224"/>
      <c r="H1167" s="228">
        <v>0.06</v>
      </c>
      <c r="I1167" s="229"/>
      <c r="J1167" s="224"/>
      <c r="K1167" s="224"/>
      <c r="L1167" s="230"/>
      <c r="M1167" s="231"/>
      <c r="N1167" s="232"/>
      <c r="O1167" s="232"/>
      <c r="P1167" s="232"/>
      <c r="Q1167" s="232"/>
      <c r="R1167" s="232"/>
      <c r="S1167" s="232"/>
      <c r="T1167" s="23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T1167" s="234" t="s">
        <v>157</v>
      </c>
      <c r="AU1167" s="234" t="s">
        <v>81</v>
      </c>
      <c r="AV1167" s="13" t="s">
        <v>81</v>
      </c>
      <c r="AW1167" s="13" t="s">
        <v>33</v>
      </c>
      <c r="AX1167" s="13" t="s">
        <v>71</v>
      </c>
      <c r="AY1167" s="234" t="s">
        <v>147</v>
      </c>
    </row>
    <row r="1168" spans="1:51" s="14" customFormat="1" ht="12">
      <c r="A1168" s="14"/>
      <c r="B1168" s="235"/>
      <c r="C1168" s="236"/>
      <c r="D1168" s="225" t="s">
        <v>157</v>
      </c>
      <c r="E1168" s="237" t="s">
        <v>19</v>
      </c>
      <c r="F1168" s="238" t="s">
        <v>159</v>
      </c>
      <c r="G1168" s="236"/>
      <c r="H1168" s="239">
        <v>0.06</v>
      </c>
      <c r="I1168" s="240"/>
      <c r="J1168" s="236"/>
      <c r="K1168" s="236"/>
      <c r="L1168" s="241"/>
      <c r="M1168" s="242"/>
      <c r="N1168" s="243"/>
      <c r="O1168" s="243"/>
      <c r="P1168" s="243"/>
      <c r="Q1168" s="243"/>
      <c r="R1168" s="243"/>
      <c r="S1168" s="243"/>
      <c r="T1168" s="244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T1168" s="245" t="s">
        <v>157</v>
      </c>
      <c r="AU1168" s="245" t="s">
        <v>81</v>
      </c>
      <c r="AV1168" s="14" t="s">
        <v>154</v>
      </c>
      <c r="AW1168" s="14" t="s">
        <v>33</v>
      </c>
      <c r="AX1168" s="14" t="s">
        <v>79</v>
      </c>
      <c r="AY1168" s="245" t="s">
        <v>147</v>
      </c>
    </row>
    <row r="1169" spans="1:65" s="2" customFormat="1" ht="16.5" customHeight="1">
      <c r="A1169" s="39"/>
      <c r="B1169" s="40"/>
      <c r="C1169" s="246" t="s">
        <v>1696</v>
      </c>
      <c r="D1169" s="246" t="s">
        <v>350</v>
      </c>
      <c r="E1169" s="247" t="s">
        <v>1697</v>
      </c>
      <c r="F1169" s="248" t="s">
        <v>1698</v>
      </c>
      <c r="G1169" s="249" t="s">
        <v>190</v>
      </c>
      <c r="H1169" s="250">
        <v>0.104</v>
      </c>
      <c r="I1169" s="251"/>
      <c r="J1169" s="252">
        <f>ROUND(I1169*H1169,2)</f>
        <v>0</v>
      </c>
      <c r="K1169" s="248" t="s">
        <v>153</v>
      </c>
      <c r="L1169" s="253"/>
      <c r="M1169" s="254" t="s">
        <v>19</v>
      </c>
      <c r="N1169" s="255" t="s">
        <v>42</v>
      </c>
      <c r="O1169" s="85"/>
      <c r="P1169" s="214">
        <f>O1169*H1169</f>
        <v>0</v>
      </c>
      <c r="Q1169" s="214">
        <v>1</v>
      </c>
      <c r="R1169" s="214">
        <f>Q1169*H1169</f>
        <v>0.104</v>
      </c>
      <c r="S1169" s="214">
        <v>0</v>
      </c>
      <c r="T1169" s="215">
        <f>S1169*H1169</f>
        <v>0</v>
      </c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R1169" s="216" t="s">
        <v>247</v>
      </c>
      <c r="AT1169" s="216" t="s">
        <v>350</v>
      </c>
      <c r="AU1169" s="216" t="s">
        <v>81</v>
      </c>
      <c r="AY1169" s="18" t="s">
        <v>147</v>
      </c>
      <c r="BE1169" s="217">
        <f>IF(N1169="základní",J1169,0)</f>
        <v>0</v>
      </c>
      <c r="BF1169" s="217">
        <f>IF(N1169="snížená",J1169,0)</f>
        <v>0</v>
      </c>
      <c r="BG1169" s="217">
        <f>IF(N1169="zákl. přenesená",J1169,0)</f>
        <v>0</v>
      </c>
      <c r="BH1169" s="217">
        <f>IF(N1169="sníž. přenesená",J1169,0)</f>
        <v>0</v>
      </c>
      <c r="BI1169" s="217">
        <f>IF(N1169="nulová",J1169,0)</f>
        <v>0</v>
      </c>
      <c r="BJ1169" s="18" t="s">
        <v>79</v>
      </c>
      <c r="BK1169" s="217">
        <f>ROUND(I1169*H1169,2)</f>
        <v>0</v>
      </c>
      <c r="BL1169" s="18" t="s">
        <v>195</v>
      </c>
      <c r="BM1169" s="216" t="s">
        <v>1699</v>
      </c>
    </row>
    <row r="1170" spans="1:51" s="13" customFormat="1" ht="12">
      <c r="A1170" s="13"/>
      <c r="B1170" s="223"/>
      <c r="C1170" s="224"/>
      <c r="D1170" s="225" t="s">
        <v>157</v>
      </c>
      <c r="E1170" s="226" t="s">
        <v>19</v>
      </c>
      <c r="F1170" s="227" t="s">
        <v>1700</v>
      </c>
      <c r="G1170" s="224"/>
      <c r="H1170" s="228">
        <v>0.104</v>
      </c>
      <c r="I1170" s="229"/>
      <c r="J1170" s="224"/>
      <c r="K1170" s="224"/>
      <c r="L1170" s="230"/>
      <c r="M1170" s="231"/>
      <c r="N1170" s="232"/>
      <c r="O1170" s="232"/>
      <c r="P1170" s="232"/>
      <c r="Q1170" s="232"/>
      <c r="R1170" s="232"/>
      <c r="S1170" s="232"/>
      <c r="T1170" s="23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T1170" s="234" t="s">
        <v>157</v>
      </c>
      <c r="AU1170" s="234" t="s">
        <v>81</v>
      </c>
      <c r="AV1170" s="13" t="s">
        <v>81</v>
      </c>
      <c r="AW1170" s="13" t="s">
        <v>33</v>
      </c>
      <c r="AX1170" s="13" t="s">
        <v>71</v>
      </c>
      <c r="AY1170" s="234" t="s">
        <v>147</v>
      </c>
    </row>
    <row r="1171" spans="1:51" s="14" customFormat="1" ht="12">
      <c r="A1171" s="14"/>
      <c r="B1171" s="235"/>
      <c r="C1171" s="236"/>
      <c r="D1171" s="225" t="s">
        <v>157</v>
      </c>
      <c r="E1171" s="237" t="s">
        <v>19</v>
      </c>
      <c r="F1171" s="238" t="s">
        <v>159</v>
      </c>
      <c r="G1171" s="236"/>
      <c r="H1171" s="239">
        <v>0.104</v>
      </c>
      <c r="I1171" s="240"/>
      <c r="J1171" s="236"/>
      <c r="K1171" s="236"/>
      <c r="L1171" s="241"/>
      <c r="M1171" s="242"/>
      <c r="N1171" s="243"/>
      <c r="O1171" s="243"/>
      <c r="P1171" s="243"/>
      <c r="Q1171" s="243"/>
      <c r="R1171" s="243"/>
      <c r="S1171" s="243"/>
      <c r="T1171" s="244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T1171" s="245" t="s">
        <v>157</v>
      </c>
      <c r="AU1171" s="245" t="s">
        <v>81</v>
      </c>
      <c r="AV1171" s="14" t="s">
        <v>154</v>
      </c>
      <c r="AW1171" s="14" t="s">
        <v>33</v>
      </c>
      <c r="AX1171" s="14" t="s">
        <v>79</v>
      </c>
      <c r="AY1171" s="245" t="s">
        <v>147</v>
      </c>
    </row>
    <row r="1172" spans="1:65" s="2" customFormat="1" ht="16.5" customHeight="1">
      <c r="A1172" s="39"/>
      <c r="B1172" s="40"/>
      <c r="C1172" s="246" t="s">
        <v>972</v>
      </c>
      <c r="D1172" s="246" t="s">
        <v>350</v>
      </c>
      <c r="E1172" s="247" t="s">
        <v>1701</v>
      </c>
      <c r="F1172" s="248" t="s">
        <v>1702</v>
      </c>
      <c r="G1172" s="249" t="s">
        <v>190</v>
      </c>
      <c r="H1172" s="250">
        <v>0.075</v>
      </c>
      <c r="I1172" s="251"/>
      <c r="J1172" s="252">
        <f>ROUND(I1172*H1172,2)</f>
        <v>0</v>
      </c>
      <c r="K1172" s="248" t="s">
        <v>153</v>
      </c>
      <c r="L1172" s="253"/>
      <c r="M1172" s="254" t="s">
        <v>19</v>
      </c>
      <c r="N1172" s="255" t="s">
        <v>42</v>
      </c>
      <c r="O1172" s="85"/>
      <c r="P1172" s="214">
        <f>O1172*H1172</f>
        <v>0</v>
      </c>
      <c r="Q1172" s="214">
        <v>1</v>
      </c>
      <c r="R1172" s="214">
        <f>Q1172*H1172</f>
        <v>0.075</v>
      </c>
      <c r="S1172" s="214">
        <v>0</v>
      </c>
      <c r="T1172" s="215">
        <f>S1172*H1172</f>
        <v>0</v>
      </c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R1172" s="216" t="s">
        <v>247</v>
      </c>
      <c r="AT1172" s="216" t="s">
        <v>350</v>
      </c>
      <c r="AU1172" s="216" t="s">
        <v>81</v>
      </c>
      <c r="AY1172" s="18" t="s">
        <v>147</v>
      </c>
      <c r="BE1172" s="217">
        <f>IF(N1172="základní",J1172,0)</f>
        <v>0</v>
      </c>
      <c r="BF1172" s="217">
        <f>IF(N1172="snížená",J1172,0)</f>
        <v>0</v>
      </c>
      <c r="BG1172" s="217">
        <f>IF(N1172="zákl. přenesená",J1172,0)</f>
        <v>0</v>
      </c>
      <c r="BH1172" s="217">
        <f>IF(N1172="sníž. přenesená",J1172,0)</f>
        <v>0</v>
      </c>
      <c r="BI1172" s="217">
        <f>IF(N1172="nulová",J1172,0)</f>
        <v>0</v>
      </c>
      <c r="BJ1172" s="18" t="s">
        <v>79</v>
      </c>
      <c r="BK1172" s="217">
        <f>ROUND(I1172*H1172,2)</f>
        <v>0</v>
      </c>
      <c r="BL1172" s="18" t="s">
        <v>195</v>
      </c>
      <c r="BM1172" s="216" t="s">
        <v>1703</v>
      </c>
    </row>
    <row r="1173" spans="1:51" s="13" customFormat="1" ht="12">
      <c r="A1173" s="13"/>
      <c r="B1173" s="223"/>
      <c r="C1173" s="224"/>
      <c r="D1173" s="225" t="s">
        <v>157</v>
      </c>
      <c r="E1173" s="226" t="s">
        <v>19</v>
      </c>
      <c r="F1173" s="227" t="s">
        <v>1704</v>
      </c>
      <c r="G1173" s="224"/>
      <c r="H1173" s="228">
        <v>0.075</v>
      </c>
      <c r="I1173" s="229"/>
      <c r="J1173" s="224"/>
      <c r="K1173" s="224"/>
      <c r="L1173" s="230"/>
      <c r="M1173" s="231"/>
      <c r="N1173" s="232"/>
      <c r="O1173" s="232"/>
      <c r="P1173" s="232"/>
      <c r="Q1173" s="232"/>
      <c r="R1173" s="232"/>
      <c r="S1173" s="232"/>
      <c r="T1173" s="23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T1173" s="234" t="s">
        <v>157</v>
      </c>
      <c r="AU1173" s="234" t="s">
        <v>81</v>
      </c>
      <c r="AV1173" s="13" t="s">
        <v>81</v>
      </c>
      <c r="AW1173" s="13" t="s">
        <v>33</v>
      </c>
      <c r="AX1173" s="13" t="s">
        <v>71</v>
      </c>
      <c r="AY1173" s="234" t="s">
        <v>147</v>
      </c>
    </row>
    <row r="1174" spans="1:51" s="14" customFormat="1" ht="12">
      <c r="A1174" s="14"/>
      <c r="B1174" s="235"/>
      <c r="C1174" s="236"/>
      <c r="D1174" s="225" t="s">
        <v>157</v>
      </c>
      <c r="E1174" s="237" t="s">
        <v>19</v>
      </c>
      <c r="F1174" s="238" t="s">
        <v>159</v>
      </c>
      <c r="G1174" s="236"/>
      <c r="H1174" s="239">
        <v>0.075</v>
      </c>
      <c r="I1174" s="240"/>
      <c r="J1174" s="236"/>
      <c r="K1174" s="236"/>
      <c r="L1174" s="241"/>
      <c r="M1174" s="242"/>
      <c r="N1174" s="243"/>
      <c r="O1174" s="243"/>
      <c r="P1174" s="243"/>
      <c r="Q1174" s="243"/>
      <c r="R1174" s="243"/>
      <c r="S1174" s="243"/>
      <c r="T1174" s="244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T1174" s="245" t="s">
        <v>157</v>
      </c>
      <c r="AU1174" s="245" t="s">
        <v>81</v>
      </c>
      <c r="AV1174" s="14" t="s">
        <v>154</v>
      </c>
      <c r="AW1174" s="14" t="s">
        <v>33</v>
      </c>
      <c r="AX1174" s="14" t="s">
        <v>79</v>
      </c>
      <c r="AY1174" s="245" t="s">
        <v>147</v>
      </c>
    </row>
    <row r="1175" spans="1:65" s="2" customFormat="1" ht="16.5" customHeight="1">
      <c r="A1175" s="39"/>
      <c r="B1175" s="40"/>
      <c r="C1175" s="205" t="s">
        <v>1705</v>
      </c>
      <c r="D1175" s="205" t="s">
        <v>149</v>
      </c>
      <c r="E1175" s="206" t="s">
        <v>1706</v>
      </c>
      <c r="F1175" s="207" t="s">
        <v>1707</v>
      </c>
      <c r="G1175" s="208" t="s">
        <v>329</v>
      </c>
      <c r="H1175" s="209">
        <v>1</v>
      </c>
      <c r="I1175" s="210"/>
      <c r="J1175" s="211">
        <f>ROUND(I1175*H1175,2)</f>
        <v>0</v>
      </c>
      <c r="K1175" s="207" t="s">
        <v>19</v>
      </c>
      <c r="L1175" s="45"/>
      <c r="M1175" s="212" t="s">
        <v>19</v>
      </c>
      <c r="N1175" s="213" t="s">
        <v>42</v>
      </c>
      <c r="O1175" s="85"/>
      <c r="P1175" s="214">
        <f>O1175*H1175</f>
        <v>0</v>
      </c>
      <c r="Q1175" s="214">
        <v>0</v>
      </c>
      <c r="R1175" s="214">
        <f>Q1175*H1175</f>
        <v>0</v>
      </c>
      <c r="S1175" s="214">
        <v>0</v>
      </c>
      <c r="T1175" s="215">
        <f>S1175*H1175</f>
        <v>0</v>
      </c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R1175" s="216" t="s">
        <v>195</v>
      </c>
      <c r="AT1175" s="216" t="s">
        <v>149</v>
      </c>
      <c r="AU1175" s="216" t="s">
        <v>81</v>
      </c>
      <c r="AY1175" s="18" t="s">
        <v>147</v>
      </c>
      <c r="BE1175" s="217">
        <f>IF(N1175="základní",J1175,0)</f>
        <v>0</v>
      </c>
      <c r="BF1175" s="217">
        <f>IF(N1175="snížená",J1175,0)</f>
        <v>0</v>
      </c>
      <c r="BG1175" s="217">
        <f>IF(N1175="zákl. přenesená",J1175,0)</f>
        <v>0</v>
      </c>
      <c r="BH1175" s="217">
        <f>IF(N1175="sníž. přenesená",J1175,0)</f>
        <v>0</v>
      </c>
      <c r="BI1175" s="217">
        <f>IF(N1175="nulová",J1175,0)</f>
        <v>0</v>
      </c>
      <c r="BJ1175" s="18" t="s">
        <v>79</v>
      </c>
      <c r="BK1175" s="217">
        <f>ROUND(I1175*H1175,2)</f>
        <v>0</v>
      </c>
      <c r="BL1175" s="18" t="s">
        <v>195</v>
      </c>
      <c r="BM1175" s="216" t="s">
        <v>1708</v>
      </c>
    </row>
    <row r="1176" spans="1:65" s="2" customFormat="1" ht="16.5" customHeight="1">
      <c r="A1176" s="39"/>
      <c r="B1176" s="40"/>
      <c r="C1176" s="205" t="s">
        <v>977</v>
      </c>
      <c r="D1176" s="205" t="s">
        <v>149</v>
      </c>
      <c r="E1176" s="206" t="s">
        <v>1709</v>
      </c>
      <c r="F1176" s="207" t="s">
        <v>1710</v>
      </c>
      <c r="G1176" s="208" t="s">
        <v>329</v>
      </c>
      <c r="H1176" s="209">
        <v>1</v>
      </c>
      <c r="I1176" s="210"/>
      <c r="J1176" s="211">
        <f>ROUND(I1176*H1176,2)</f>
        <v>0</v>
      </c>
      <c r="K1176" s="207" t="s">
        <v>19</v>
      </c>
      <c r="L1176" s="45"/>
      <c r="M1176" s="212" t="s">
        <v>19</v>
      </c>
      <c r="N1176" s="213" t="s">
        <v>42</v>
      </c>
      <c r="O1176" s="85"/>
      <c r="P1176" s="214">
        <f>O1176*H1176</f>
        <v>0</v>
      </c>
      <c r="Q1176" s="214">
        <v>0</v>
      </c>
      <c r="R1176" s="214">
        <f>Q1176*H1176</f>
        <v>0</v>
      </c>
      <c r="S1176" s="214">
        <v>0</v>
      </c>
      <c r="T1176" s="215">
        <f>S1176*H1176</f>
        <v>0</v>
      </c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R1176" s="216" t="s">
        <v>195</v>
      </c>
      <c r="AT1176" s="216" t="s">
        <v>149</v>
      </c>
      <c r="AU1176" s="216" t="s">
        <v>81</v>
      </c>
      <c r="AY1176" s="18" t="s">
        <v>147</v>
      </c>
      <c r="BE1176" s="217">
        <f>IF(N1176="základní",J1176,0)</f>
        <v>0</v>
      </c>
      <c r="BF1176" s="217">
        <f>IF(N1176="snížená",J1176,0)</f>
        <v>0</v>
      </c>
      <c r="BG1176" s="217">
        <f>IF(N1176="zákl. přenesená",J1176,0)</f>
        <v>0</v>
      </c>
      <c r="BH1176" s="217">
        <f>IF(N1176="sníž. přenesená",J1176,0)</f>
        <v>0</v>
      </c>
      <c r="BI1176" s="217">
        <f>IF(N1176="nulová",J1176,0)</f>
        <v>0</v>
      </c>
      <c r="BJ1176" s="18" t="s">
        <v>79</v>
      </c>
      <c r="BK1176" s="217">
        <f>ROUND(I1176*H1176,2)</f>
        <v>0</v>
      </c>
      <c r="BL1176" s="18" t="s">
        <v>195</v>
      </c>
      <c r="BM1176" s="216" t="s">
        <v>1711</v>
      </c>
    </row>
    <row r="1177" spans="1:65" s="2" customFormat="1" ht="16.5" customHeight="1">
      <c r="A1177" s="39"/>
      <c r="B1177" s="40"/>
      <c r="C1177" s="205" t="s">
        <v>1712</v>
      </c>
      <c r="D1177" s="205" t="s">
        <v>149</v>
      </c>
      <c r="E1177" s="206" t="s">
        <v>1713</v>
      </c>
      <c r="F1177" s="207" t="s">
        <v>1714</v>
      </c>
      <c r="G1177" s="208" t="s">
        <v>329</v>
      </c>
      <c r="H1177" s="209">
        <v>1</v>
      </c>
      <c r="I1177" s="210"/>
      <c r="J1177" s="211">
        <f>ROUND(I1177*H1177,2)</f>
        <v>0</v>
      </c>
      <c r="K1177" s="207" t="s">
        <v>19</v>
      </c>
      <c r="L1177" s="45"/>
      <c r="M1177" s="212" t="s">
        <v>19</v>
      </c>
      <c r="N1177" s="213" t="s">
        <v>42</v>
      </c>
      <c r="O1177" s="85"/>
      <c r="P1177" s="214">
        <f>O1177*H1177</f>
        <v>0</v>
      </c>
      <c r="Q1177" s="214">
        <v>0</v>
      </c>
      <c r="R1177" s="214">
        <f>Q1177*H1177</f>
        <v>0</v>
      </c>
      <c r="S1177" s="214">
        <v>0</v>
      </c>
      <c r="T1177" s="215">
        <f>S1177*H1177</f>
        <v>0</v>
      </c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R1177" s="216" t="s">
        <v>195</v>
      </c>
      <c r="AT1177" s="216" t="s">
        <v>149</v>
      </c>
      <c r="AU1177" s="216" t="s">
        <v>81</v>
      </c>
      <c r="AY1177" s="18" t="s">
        <v>147</v>
      </c>
      <c r="BE1177" s="217">
        <f>IF(N1177="základní",J1177,0)</f>
        <v>0</v>
      </c>
      <c r="BF1177" s="217">
        <f>IF(N1177="snížená",J1177,0)</f>
        <v>0</v>
      </c>
      <c r="BG1177" s="217">
        <f>IF(N1177="zákl. přenesená",J1177,0)</f>
        <v>0</v>
      </c>
      <c r="BH1177" s="217">
        <f>IF(N1177="sníž. přenesená",J1177,0)</f>
        <v>0</v>
      </c>
      <c r="BI1177" s="217">
        <f>IF(N1177="nulová",J1177,0)</f>
        <v>0</v>
      </c>
      <c r="BJ1177" s="18" t="s">
        <v>79</v>
      </c>
      <c r="BK1177" s="217">
        <f>ROUND(I1177*H1177,2)</f>
        <v>0</v>
      </c>
      <c r="BL1177" s="18" t="s">
        <v>195</v>
      </c>
      <c r="BM1177" s="216" t="s">
        <v>1715</v>
      </c>
    </row>
    <row r="1178" spans="1:65" s="2" customFormat="1" ht="16.5" customHeight="1">
      <c r="A1178" s="39"/>
      <c r="B1178" s="40"/>
      <c r="C1178" s="205" t="s">
        <v>982</v>
      </c>
      <c r="D1178" s="205" t="s">
        <v>149</v>
      </c>
      <c r="E1178" s="206" t="s">
        <v>1716</v>
      </c>
      <c r="F1178" s="207" t="s">
        <v>1717</v>
      </c>
      <c r="G1178" s="208" t="s">
        <v>329</v>
      </c>
      <c r="H1178" s="209">
        <v>1</v>
      </c>
      <c r="I1178" s="210"/>
      <c r="J1178" s="211">
        <f>ROUND(I1178*H1178,2)</f>
        <v>0</v>
      </c>
      <c r="K1178" s="207" t="s">
        <v>19</v>
      </c>
      <c r="L1178" s="45"/>
      <c r="M1178" s="212" t="s">
        <v>19</v>
      </c>
      <c r="N1178" s="213" t="s">
        <v>42</v>
      </c>
      <c r="O1178" s="85"/>
      <c r="P1178" s="214">
        <f>O1178*H1178</f>
        <v>0</v>
      </c>
      <c r="Q1178" s="214">
        <v>0</v>
      </c>
      <c r="R1178" s="214">
        <f>Q1178*H1178</f>
        <v>0</v>
      </c>
      <c r="S1178" s="214">
        <v>0</v>
      </c>
      <c r="T1178" s="215">
        <f>S1178*H1178</f>
        <v>0</v>
      </c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R1178" s="216" t="s">
        <v>195</v>
      </c>
      <c r="AT1178" s="216" t="s">
        <v>149</v>
      </c>
      <c r="AU1178" s="216" t="s">
        <v>81</v>
      </c>
      <c r="AY1178" s="18" t="s">
        <v>147</v>
      </c>
      <c r="BE1178" s="217">
        <f>IF(N1178="základní",J1178,0)</f>
        <v>0</v>
      </c>
      <c r="BF1178" s="217">
        <f>IF(N1178="snížená",J1178,0)</f>
        <v>0</v>
      </c>
      <c r="BG1178" s="217">
        <f>IF(N1178="zákl. přenesená",J1178,0)</f>
        <v>0</v>
      </c>
      <c r="BH1178" s="217">
        <f>IF(N1178="sníž. přenesená",J1178,0)</f>
        <v>0</v>
      </c>
      <c r="BI1178" s="217">
        <f>IF(N1178="nulová",J1178,0)</f>
        <v>0</v>
      </c>
      <c r="BJ1178" s="18" t="s">
        <v>79</v>
      </c>
      <c r="BK1178" s="217">
        <f>ROUND(I1178*H1178,2)</f>
        <v>0</v>
      </c>
      <c r="BL1178" s="18" t="s">
        <v>195</v>
      </c>
      <c r="BM1178" s="216" t="s">
        <v>1718</v>
      </c>
    </row>
    <row r="1179" spans="1:65" s="2" customFormat="1" ht="16.5" customHeight="1">
      <c r="A1179" s="39"/>
      <c r="B1179" s="40"/>
      <c r="C1179" s="205" t="s">
        <v>1719</v>
      </c>
      <c r="D1179" s="205" t="s">
        <v>149</v>
      </c>
      <c r="E1179" s="206" t="s">
        <v>1720</v>
      </c>
      <c r="F1179" s="207" t="s">
        <v>1721</v>
      </c>
      <c r="G1179" s="208" t="s">
        <v>329</v>
      </c>
      <c r="H1179" s="209">
        <v>1</v>
      </c>
      <c r="I1179" s="210"/>
      <c r="J1179" s="211">
        <f>ROUND(I1179*H1179,2)</f>
        <v>0</v>
      </c>
      <c r="K1179" s="207" t="s">
        <v>19</v>
      </c>
      <c r="L1179" s="45"/>
      <c r="M1179" s="212" t="s">
        <v>19</v>
      </c>
      <c r="N1179" s="213" t="s">
        <v>42</v>
      </c>
      <c r="O1179" s="85"/>
      <c r="P1179" s="214">
        <f>O1179*H1179</f>
        <v>0</v>
      </c>
      <c r="Q1179" s="214">
        <v>0</v>
      </c>
      <c r="R1179" s="214">
        <f>Q1179*H1179</f>
        <v>0</v>
      </c>
      <c r="S1179" s="214">
        <v>0</v>
      </c>
      <c r="T1179" s="215">
        <f>S1179*H1179</f>
        <v>0</v>
      </c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R1179" s="216" t="s">
        <v>195</v>
      </c>
      <c r="AT1179" s="216" t="s">
        <v>149</v>
      </c>
      <c r="AU1179" s="216" t="s">
        <v>81</v>
      </c>
      <c r="AY1179" s="18" t="s">
        <v>147</v>
      </c>
      <c r="BE1179" s="217">
        <f>IF(N1179="základní",J1179,0)</f>
        <v>0</v>
      </c>
      <c r="BF1179" s="217">
        <f>IF(N1179="snížená",J1179,0)</f>
        <v>0</v>
      </c>
      <c r="BG1179" s="217">
        <f>IF(N1179="zákl. přenesená",J1179,0)</f>
        <v>0</v>
      </c>
      <c r="BH1179" s="217">
        <f>IF(N1179="sníž. přenesená",J1179,0)</f>
        <v>0</v>
      </c>
      <c r="BI1179" s="217">
        <f>IF(N1179="nulová",J1179,0)</f>
        <v>0</v>
      </c>
      <c r="BJ1179" s="18" t="s">
        <v>79</v>
      </c>
      <c r="BK1179" s="217">
        <f>ROUND(I1179*H1179,2)</f>
        <v>0</v>
      </c>
      <c r="BL1179" s="18" t="s">
        <v>195</v>
      </c>
      <c r="BM1179" s="216" t="s">
        <v>1722</v>
      </c>
    </row>
    <row r="1180" spans="1:65" s="2" customFormat="1" ht="16.5" customHeight="1">
      <c r="A1180" s="39"/>
      <c r="B1180" s="40"/>
      <c r="C1180" s="205" t="s">
        <v>987</v>
      </c>
      <c r="D1180" s="205" t="s">
        <v>149</v>
      </c>
      <c r="E1180" s="206" t="s">
        <v>1723</v>
      </c>
      <c r="F1180" s="207" t="s">
        <v>1724</v>
      </c>
      <c r="G1180" s="208" t="s">
        <v>329</v>
      </c>
      <c r="H1180" s="209">
        <v>1</v>
      </c>
      <c r="I1180" s="210"/>
      <c r="J1180" s="211">
        <f>ROUND(I1180*H1180,2)</f>
        <v>0</v>
      </c>
      <c r="K1180" s="207" t="s">
        <v>19</v>
      </c>
      <c r="L1180" s="45"/>
      <c r="M1180" s="212" t="s">
        <v>19</v>
      </c>
      <c r="N1180" s="213" t="s">
        <v>42</v>
      </c>
      <c r="O1180" s="85"/>
      <c r="P1180" s="214">
        <f>O1180*H1180</f>
        <v>0</v>
      </c>
      <c r="Q1180" s="214">
        <v>0</v>
      </c>
      <c r="R1180" s="214">
        <f>Q1180*H1180</f>
        <v>0</v>
      </c>
      <c r="S1180" s="214">
        <v>0</v>
      </c>
      <c r="T1180" s="215">
        <f>S1180*H1180</f>
        <v>0</v>
      </c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R1180" s="216" t="s">
        <v>195</v>
      </c>
      <c r="AT1180" s="216" t="s">
        <v>149</v>
      </c>
      <c r="AU1180" s="216" t="s">
        <v>81</v>
      </c>
      <c r="AY1180" s="18" t="s">
        <v>147</v>
      </c>
      <c r="BE1180" s="217">
        <f>IF(N1180="základní",J1180,0)</f>
        <v>0</v>
      </c>
      <c r="BF1180" s="217">
        <f>IF(N1180="snížená",J1180,0)</f>
        <v>0</v>
      </c>
      <c r="BG1180" s="217">
        <f>IF(N1180="zákl. přenesená",J1180,0)</f>
        <v>0</v>
      </c>
      <c r="BH1180" s="217">
        <f>IF(N1180="sníž. přenesená",J1180,0)</f>
        <v>0</v>
      </c>
      <c r="BI1180" s="217">
        <f>IF(N1180="nulová",J1180,0)</f>
        <v>0</v>
      </c>
      <c r="BJ1180" s="18" t="s">
        <v>79</v>
      </c>
      <c r="BK1180" s="217">
        <f>ROUND(I1180*H1180,2)</f>
        <v>0</v>
      </c>
      <c r="BL1180" s="18" t="s">
        <v>195</v>
      </c>
      <c r="BM1180" s="216" t="s">
        <v>1725</v>
      </c>
    </row>
    <row r="1181" spans="1:51" s="13" customFormat="1" ht="12">
      <c r="A1181" s="13"/>
      <c r="B1181" s="223"/>
      <c r="C1181" s="224"/>
      <c r="D1181" s="225" t="s">
        <v>157</v>
      </c>
      <c r="E1181" s="226" t="s">
        <v>19</v>
      </c>
      <c r="F1181" s="227" t="s">
        <v>1726</v>
      </c>
      <c r="G1181" s="224"/>
      <c r="H1181" s="228">
        <v>1</v>
      </c>
      <c r="I1181" s="229"/>
      <c r="J1181" s="224"/>
      <c r="K1181" s="224"/>
      <c r="L1181" s="230"/>
      <c r="M1181" s="231"/>
      <c r="N1181" s="232"/>
      <c r="O1181" s="232"/>
      <c r="P1181" s="232"/>
      <c r="Q1181" s="232"/>
      <c r="R1181" s="232"/>
      <c r="S1181" s="232"/>
      <c r="T1181" s="23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T1181" s="234" t="s">
        <v>157</v>
      </c>
      <c r="AU1181" s="234" t="s">
        <v>81</v>
      </c>
      <c r="AV1181" s="13" t="s">
        <v>81</v>
      </c>
      <c r="AW1181" s="13" t="s">
        <v>33</v>
      </c>
      <c r="AX1181" s="13" t="s">
        <v>71</v>
      </c>
      <c r="AY1181" s="234" t="s">
        <v>147</v>
      </c>
    </row>
    <row r="1182" spans="1:51" s="14" customFormat="1" ht="12">
      <c r="A1182" s="14"/>
      <c r="B1182" s="235"/>
      <c r="C1182" s="236"/>
      <c r="D1182" s="225" t="s">
        <v>157</v>
      </c>
      <c r="E1182" s="237" t="s">
        <v>19</v>
      </c>
      <c r="F1182" s="238" t="s">
        <v>159</v>
      </c>
      <c r="G1182" s="236"/>
      <c r="H1182" s="239">
        <v>1</v>
      </c>
      <c r="I1182" s="240"/>
      <c r="J1182" s="236"/>
      <c r="K1182" s="236"/>
      <c r="L1182" s="241"/>
      <c r="M1182" s="242"/>
      <c r="N1182" s="243"/>
      <c r="O1182" s="243"/>
      <c r="P1182" s="243"/>
      <c r="Q1182" s="243"/>
      <c r="R1182" s="243"/>
      <c r="S1182" s="243"/>
      <c r="T1182" s="244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T1182" s="245" t="s">
        <v>157</v>
      </c>
      <c r="AU1182" s="245" t="s">
        <v>81</v>
      </c>
      <c r="AV1182" s="14" t="s">
        <v>154</v>
      </c>
      <c r="AW1182" s="14" t="s">
        <v>33</v>
      </c>
      <c r="AX1182" s="14" t="s">
        <v>79</v>
      </c>
      <c r="AY1182" s="245" t="s">
        <v>147</v>
      </c>
    </row>
    <row r="1183" spans="1:65" s="2" customFormat="1" ht="16.5" customHeight="1">
      <c r="A1183" s="39"/>
      <c r="B1183" s="40"/>
      <c r="C1183" s="205" t="s">
        <v>1727</v>
      </c>
      <c r="D1183" s="205" t="s">
        <v>149</v>
      </c>
      <c r="E1183" s="206" t="s">
        <v>1728</v>
      </c>
      <c r="F1183" s="207" t="s">
        <v>1729</v>
      </c>
      <c r="G1183" s="208" t="s">
        <v>329</v>
      </c>
      <c r="H1183" s="209">
        <v>2</v>
      </c>
      <c r="I1183" s="210"/>
      <c r="J1183" s="211">
        <f>ROUND(I1183*H1183,2)</f>
        <v>0</v>
      </c>
      <c r="K1183" s="207" t="s">
        <v>19</v>
      </c>
      <c r="L1183" s="45"/>
      <c r="M1183" s="212" t="s">
        <v>19</v>
      </c>
      <c r="N1183" s="213" t="s">
        <v>42</v>
      </c>
      <c r="O1183" s="85"/>
      <c r="P1183" s="214">
        <f>O1183*H1183</f>
        <v>0</v>
      </c>
      <c r="Q1183" s="214">
        <v>0</v>
      </c>
      <c r="R1183" s="214">
        <f>Q1183*H1183</f>
        <v>0</v>
      </c>
      <c r="S1183" s="214">
        <v>0</v>
      </c>
      <c r="T1183" s="215">
        <f>S1183*H1183</f>
        <v>0</v>
      </c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R1183" s="216" t="s">
        <v>195</v>
      </c>
      <c r="AT1183" s="216" t="s">
        <v>149</v>
      </c>
      <c r="AU1183" s="216" t="s">
        <v>81</v>
      </c>
      <c r="AY1183" s="18" t="s">
        <v>147</v>
      </c>
      <c r="BE1183" s="217">
        <f>IF(N1183="základní",J1183,0)</f>
        <v>0</v>
      </c>
      <c r="BF1183" s="217">
        <f>IF(N1183="snížená",J1183,0)</f>
        <v>0</v>
      </c>
      <c r="BG1183" s="217">
        <f>IF(N1183="zákl. přenesená",J1183,0)</f>
        <v>0</v>
      </c>
      <c r="BH1183" s="217">
        <f>IF(N1183="sníž. přenesená",J1183,0)</f>
        <v>0</v>
      </c>
      <c r="BI1183" s="217">
        <f>IF(N1183="nulová",J1183,0)</f>
        <v>0</v>
      </c>
      <c r="BJ1183" s="18" t="s">
        <v>79</v>
      </c>
      <c r="BK1183" s="217">
        <f>ROUND(I1183*H1183,2)</f>
        <v>0</v>
      </c>
      <c r="BL1183" s="18" t="s">
        <v>195</v>
      </c>
      <c r="BM1183" s="216" t="s">
        <v>1730</v>
      </c>
    </row>
    <row r="1184" spans="1:65" s="2" customFormat="1" ht="24.15" customHeight="1">
      <c r="A1184" s="39"/>
      <c r="B1184" s="40"/>
      <c r="C1184" s="205" t="s">
        <v>992</v>
      </c>
      <c r="D1184" s="205" t="s">
        <v>149</v>
      </c>
      <c r="E1184" s="206" t="s">
        <v>1731</v>
      </c>
      <c r="F1184" s="207" t="s">
        <v>1732</v>
      </c>
      <c r="G1184" s="208" t="s">
        <v>329</v>
      </c>
      <c r="H1184" s="209">
        <v>13</v>
      </c>
      <c r="I1184" s="210"/>
      <c r="J1184" s="211">
        <f>ROUND(I1184*H1184,2)</f>
        <v>0</v>
      </c>
      <c r="K1184" s="207" t="s">
        <v>19</v>
      </c>
      <c r="L1184" s="45"/>
      <c r="M1184" s="212" t="s">
        <v>19</v>
      </c>
      <c r="N1184" s="213" t="s">
        <v>42</v>
      </c>
      <c r="O1184" s="85"/>
      <c r="P1184" s="214">
        <f>O1184*H1184</f>
        <v>0</v>
      </c>
      <c r="Q1184" s="214">
        <v>0</v>
      </c>
      <c r="R1184" s="214">
        <f>Q1184*H1184</f>
        <v>0</v>
      </c>
      <c r="S1184" s="214">
        <v>0</v>
      </c>
      <c r="T1184" s="215">
        <f>S1184*H1184</f>
        <v>0</v>
      </c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R1184" s="216" t="s">
        <v>195</v>
      </c>
      <c r="AT1184" s="216" t="s">
        <v>149</v>
      </c>
      <c r="AU1184" s="216" t="s">
        <v>81</v>
      </c>
      <c r="AY1184" s="18" t="s">
        <v>147</v>
      </c>
      <c r="BE1184" s="217">
        <f>IF(N1184="základní",J1184,0)</f>
        <v>0</v>
      </c>
      <c r="BF1184" s="217">
        <f>IF(N1184="snížená",J1184,0)</f>
        <v>0</v>
      </c>
      <c r="BG1184" s="217">
        <f>IF(N1184="zákl. přenesená",J1184,0)</f>
        <v>0</v>
      </c>
      <c r="BH1184" s="217">
        <f>IF(N1184="sníž. přenesená",J1184,0)</f>
        <v>0</v>
      </c>
      <c r="BI1184" s="217">
        <f>IF(N1184="nulová",J1184,0)</f>
        <v>0</v>
      </c>
      <c r="BJ1184" s="18" t="s">
        <v>79</v>
      </c>
      <c r="BK1184" s="217">
        <f>ROUND(I1184*H1184,2)</f>
        <v>0</v>
      </c>
      <c r="BL1184" s="18" t="s">
        <v>195</v>
      </c>
      <c r="BM1184" s="216" t="s">
        <v>1733</v>
      </c>
    </row>
    <row r="1185" spans="1:65" s="2" customFormat="1" ht="16.5" customHeight="1">
      <c r="A1185" s="39"/>
      <c r="B1185" s="40"/>
      <c r="C1185" s="205" t="s">
        <v>1734</v>
      </c>
      <c r="D1185" s="205" t="s">
        <v>149</v>
      </c>
      <c r="E1185" s="206" t="s">
        <v>1735</v>
      </c>
      <c r="F1185" s="207" t="s">
        <v>1736</v>
      </c>
      <c r="G1185" s="208" t="s">
        <v>1024</v>
      </c>
      <c r="H1185" s="209">
        <v>1</v>
      </c>
      <c r="I1185" s="210"/>
      <c r="J1185" s="211">
        <f>ROUND(I1185*H1185,2)</f>
        <v>0</v>
      </c>
      <c r="K1185" s="207" t="s">
        <v>19</v>
      </c>
      <c r="L1185" s="45"/>
      <c r="M1185" s="212" t="s">
        <v>19</v>
      </c>
      <c r="N1185" s="213" t="s">
        <v>42</v>
      </c>
      <c r="O1185" s="85"/>
      <c r="P1185" s="214">
        <f>O1185*H1185</f>
        <v>0</v>
      </c>
      <c r="Q1185" s="214">
        <v>0</v>
      </c>
      <c r="R1185" s="214">
        <f>Q1185*H1185</f>
        <v>0</v>
      </c>
      <c r="S1185" s="214">
        <v>0</v>
      </c>
      <c r="T1185" s="215">
        <f>S1185*H1185</f>
        <v>0</v>
      </c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R1185" s="216" t="s">
        <v>195</v>
      </c>
      <c r="AT1185" s="216" t="s">
        <v>149</v>
      </c>
      <c r="AU1185" s="216" t="s">
        <v>81</v>
      </c>
      <c r="AY1185" s="18" t="s">
        <v>147</v>
      </c>
      <c r="BE1185" s="217">
        <f>IF(N1185="základní",J1185,0)</f>
        <v>0</v>
      </c>
      <c r="BF1185" s="217">
        <f>IF(N1185="snížená",J1185,0)</f>
        <v>0</v>
      </c>
      <c r="BG1185" s="217">
        <f>IF(N1185="zákl. přenesená",J1185,0)</f>
        <v>0</v>
      </c>
      <c r="BH1185" s="217">
        <f>IF(N1185="sníž. přenesená",J1185,0)</f>
        <v>0</v>
      </c>
      <c r="BI1185" s="217">
        <f>IF(N1185="nulová",J1185,0)</f>
        <v>0</v>
      </c>
      <c r="BJ1185" s="18" t="s">
        <v>79</v>
      </c>
      <c r="BK1185" s="217">
        <f>ROUND(I1185*H1185,2)</f>
        <v>0</v>
      </c>
      <c r="BL1185" s="18" t="s">
        <v>195</v>
      </c>
      <c r="BM1185" s="216" t="s">
        <v>1737</v>
      </c>
    </row>
    <row r="1186" spans="1:65" s="2" customFormat="1" ht="16.5" customHeight="1">
      <c r="A1186" s="39"/>
      <c r="B1186" s="40"/>
      <c r="C1186" s="205" t="s">
        <v>999</v>
      </c>
      <c r="D1186" s="205" t="s">
        <v>149</v>
      </c>
      <c r="E1186" s="206" t="s">
        <v>1738</v>
      </c>
      <c r="F1186" s="207" t="s">
        <v>1739</v>
      </c>
      <c r="G1186" s="208" t="s">
        <v>1024</v>
      </c>
      <c r="H1186" s="209">
        <v>1</v>
      </c>
      <c r="I1186" s="210"/>
      <c r="J1186" s="211">
        <f>ROUND(I1186*H1186,2)</f>
        <v>0</v>
      </c>
      <c r="K1186" s="207" t="s">
        <v>19</v>
      </c>
      <c r="L1186" s="45"/>
      <c r="M1186" s="212" t="s">
        <v>19</v>
      </c>
      <c r="N1186" s="213" t="s">
        <v>42</v>
      </c>
      <c r="O1186" s="85"/>
      <c r="P1186" s="214">
        <f>O1186*H1186</f>
        <v>0</v>
      </c>
      <c r="Q1186" s="214">
        <v>0</v>
      </c>
      <c r="R1186" s="214">
        <f>Q1186*H1186</f>
        <v>0</v>
      </c>
      <c r="S1186" s="214">
        <v>0</v>
      </c>
      <c r="T1186" s="215">
        <f>S1186*H1186</f>
        <v>0</v>
      </c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R1186" s="216" t="s">
        <v>195</v>
      </c>
      <c r="AT1186" s="216" t="s">
        <v>149</v>
      </c>
      <c r="AU1186" s="216" t="s">
        <v>81</v>
      </c>
      <c r="AY1186" s="18" t="s">
        <v>147</v>
      </c>
      <c r="BE1186" s="217">
        <f>IF(N1186="základní",J1186,0)</f>
        <v>0</v>
      </c>
      <c r="BF1186" s="217">
        <f>IF(N1186="snížená",J1186,0)</f>
        <v>0</v>
      </c>
      <c r="BG1186" s="217">
        <f>IF(N1186="zákl. přenesená",J1186,0)</f>
        <v>0</v>
      </c>
      <c r="BH1186" s="217">
        <f>IF(N1186="sníž. přenesená",J1186,0)</f>
        <v>0</v>
      </c>
      <c r="BI1186" s="217">
        <f>IF(N1186="nulová",J1186,0)</f>
        <v>0</v>
      </c>
      <c r="BJ1186" s="18" t="s">
        <v>79</v>
      </c>
      <c r="BK1186" s="217">
        <f>ROUND(I1186*H1186,2)</f>
        <v>0</v>
      </c>
      <c r="BL1186" s="18" t="s">
        <v>195</v>
      </c>
      <c r="BM1186" s="216" t="s">
        <v>1740</v>
      </c>
    </row>
    <row r="1187" spans="1:65" s="2" customFormat="1" ht="24.15" customHeight="1">
      <c r="A1187" s="39"/>
      <c r="B1187" s="40"/>
      <c r="C1187" s="205" t="s">
        <v>1741</v>
      </c>
      <c r="D1187" s="205" t="s">
        <v>149</v>
      </c>
      <c r="E1187" s="206" t="s">
        <v>1742</v>
      </c>
      <c r="F1187" s="207" t="s">
        <v>1743</v>
      </c>
      <c r="G1187" s="208" t="s">
        <v>190</v>
      </c>
      <c r="H1187" s="209">
        <v>0.821</v>
      </c>
      <c r="I1187" s="210"/>
      <c r="J1187" s="211">
        <f>ROUND(I1187*H1187,2)</f>
        <v>0</v>
      </c>
      <c r="K1187" s="207" t="s">
        <v>153</v>
      </c>
      <c r="L1187" s="45"/>
      <c r="M1187" s="212" t="s">
        <v>19</v>
      </c>
      <c r="N1187" s="213" t="s">
        <v>42</v>
      </c>
      <c r="O1187" s="85"/>
      <c r="P1187" s="214">
        <f>O1187*H1187</f>
        <v>0</v>
      </c>
      <c r="Q1187" s="214">
        <v>0</v>
      </c>
      <c r="R1187" s="214">
        <f>Q1187*H1187</f>
        <v>0</v>
      </c>
      <c r="S1187" s="214">
        <v>0</v>
      </c>
      <c r="T1187" s="215">
        <f>S1187*H1187</f>
        <v>0</v>
      </c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  <c r="AR1187" s="216" t="s">
        <v>195</v>
      </c>
      <c r="AT1187" s="216" t="s">
        <v>149</v>
      </c>
      <c r="AU1187" s="216" t="s">
        <v>81</v>
      </c>
      <c r="AY1187" s="18" t="s">
        <v>147</v>
      </c>
      <c r="BE1187" s="217">
        <f>IF(N1187="základní",J1187,0)</f>
        <v>0</v>
      </c>
      <c r="BF1187" s="217">
        <f>IF(N1187="snížená",J1187,0)</f>
        <v>0</v>
      </c>
      <c r="BG1187" s="217">
        <f>IF(N1187="zákl. přenesená",J1187,0)</f>
        <v>0</v>
      </c>
      <c r="BH1187" s="217">
        <f>IF(N1187="sníž. přenesená",J1187,0)</f>
        <v>0</v>
      </c>
      <c r="BI1187" s="217">
        <f>IF(N1187="nulová",J1187,0)</f>
        <v>0</v>
      </c>
      <c r="BJ1187" s="18" t="s">
        <v>79</v>
      </c>
      <c r="BK1187" s="217">
        <f>ROUND(I1187*H1187,2)</f>
        <v>0</v>
      </c>
      <c r="BL1187" s="18" t="s">
        <v>195</v>
      </c>
      <c r="BM1187" s="216" t="s">
        <v>1744</v>
      </c>
    </row>
    <row r="1188" spans="1:47" s="2" customFormat="1" ht="12">
      <c r="A1188" s="39"/>
      <c r="B1188" s="40"/>
      <c r="C1188" s="41"/>
      <c r="D1188" s="218" t="s">
        <v>155</v>
      </c>
      <c r="E1188" s="41"/>
      <c r="F1188" s="219" t="s">
        <v>1745</v>
      </c>
      <c r="G1188" s="41"/>
      <c r="H1188" s="41"/>
      <c r="I1188" s="220"/>
      <c r="J1188" s="41"/>
      <c r="K1188" s="41"/>
      <c r="L1188" s="45"/>
      <c r="M1188" s="221"/>
      <c r="N1188" s="222"/>
      <c r="O1188" s="85"/>
      <c r="P1188" s="85"/>
      <c r="Q1188" s="85"/>
      <c r="R1188" s="85"/>
      <c r="S1188" s="85"/>
      <c r="T1188" s="86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T1188" s="18" t="s">
        <v>155</v>
      </c>
      <c r="AU1188" s="18" t="s">
        <v>81</v>
      </c>
    </row>
    <row r="1189" spans="1:63" s="12" customFormat="1" ht="22.8" customHeight="1">
      <c r="A1189" s="12"/>
      <c r="B1189" s="189"/>
      <c r="C1189" s="190"/>
      <c r="D1189" s="191" t="s">
        <v>70</v>
      </c>
      <c r="E1189" s="203" t="s">
        <v>1746</v>
      </c>
      <c r="F1189" s="203" t="s">
        <v>1747</v>
      </c>
      <c r="G1189" s="190"/>
      <c r="H1189" s="190"/>
      <c r="I1189" s="193"/>
      <c r="J1189" s="204">
        <f>BK1189</f>
        <v>0</v>
      </c>
      <c r="K1189" s="190"/>
      <c r="L1189" s="195"/>
      <c r="M1189" s="196"/>
      <c r="N1189" s="197"/>
      <c r="O1189" s="197"/>
      <c r="P1189" s="198">
        <f>SUM(P1190:P1220)</f>
        <v>0</v>
      </c>
      <c r="Q1189" s="197"/>
      <c r="R1189" s="198">
        <f>SUM(R1190:R1220)</f>
        <v>5.18641708</v>
      </c>
      <c r="S1189" s="197"/>
      <c r="T1189" s="199">
        <f>SUM(T1190:T1220)</f>
        <v>3.4520409</v>
      </c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R1189" s="200" t="s">
        <v>81</v>
      </c>
      <c r="AT1189" s="201" t="s">
        <v>70</v>
      </c>
      <c r="AU1189" s="201" t="s">
        <v>79</v>
      </c>
      <c r="AY1189" s="200" t="s">
        <v>147</v>
      </c>
      <c r="BK1189" s="202">
        <f>SUM(BK1190:BK1220)</f>
        <v>0</v>
      </c>
    </row>
    <row r="1190" spans="1:65" s="2" customFormat="1" ht="16.5" customHeight="1">
      <c r="A1190" s="39"/>
      <c r="B1190" s="40"/>
      <c r="C1190" s="205" t="s">
        <v>1006</v>
      </c>
      <c r="D1190" s="205" t="s">
        <v>149</v>
      </c>
      <c r="E1190" s="206" t="s">
        <v>1748</v>
      </c>
      <c r="F1190" s="207" t="s">
        <v>1749</v>
      </c>
      <c r="G1190" s="208" t="s">
        <v>441</v>
      </c>
      <c r="H1190" s="209">
        <v>43.61</v>
      </c>
      <c r="I1190" s="210"/>
      <c r="J1190" s="211">
        <f>ROUND(I1190*H1190,2)</f>
        <v>0</v>
      </c>
      <c r="K1190" s="207" t="s">
        <v>153</v>
      </c>
      <c r="L1190" s="45"/>
      <c r="M1190" s="212" t="s">
        <v>19</v>
      </c>
      <c r="N1190" s="213" t="s">
        <v>42</v>
      </c>
      <c r="O1190" s="85"/>
      <c r="P1190" s="214">
        <f>O1190*H1190</f>
        <v>0</v>
      </c>
      <c r="Q1190" s="214">
        <v>0</v>
      </c>
      <c r="R1190" s="214">
        <f>Q1190*H1190</f>
        <v>0</v>
      </c>
      <c r="S1190" s="214">
        <v>0.01174</v>
      </c>
      <c r="T1190" s="215">
        <f>S1190*H1190</f>
        <v>0.5119814</v>
      </c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R1190" s="216" t="s">
        <v>195</v>
      </c>
      <c r="AT1190" s="216" t="s">
        <v>149</v>
      </c>
      <c r="AU1190" s="216" t="s">
        <v>81</v>
      </c>
      <c r="AY1190" s="18" t="s">
        <v>147</v>
      </c>
      <c r="BE1190" s="217">
        <f>IF(N1190="základní",J1190,0)</f>
        <v>0</v>
      </c>
      <c r="BF1190" s="217">
        <f>IF(N1190="snížená",J1190,0)</f>
        <v>0</v>
      </c>
      <c r="BG1190" s="217">
        <f>IF(N1190="zákl. přenesená",J1190,0)</f>
        <v>0</v>
      </c>
      <c r="BH1190" s="217">
        <f>IF(N1190="sníž. přenesená",J1190,0)</f>
        <v>0</v>
      </c>
      <c r="BI1190" s="217">
        <f>IF(N1190="nulová",J1190,0)</f>
        <v>0</v>
      </c>
      <c r="BJ1190" s="18" t="s">
        <v>79</v>
      </c>
      <c r="BK1190" s="217">
        <f>ROUND(I1190*H1190,2)</f>
        <v>0</v>
      </c>
      <c r="BL1190" s="18" t="s">
        <v>195</v>
      </c>
      <c r="BM1190" s="216" t="s">
        <v>1750</v>
      </c>
    </row>
    <row r="1191" spans="1:47" s="2" customFormat="1" ht="12">
      <c r="A1191" s="39"/>
      <c r="B1191" s="40"/>
      <c r="C1191" s="41"/>
      <c r="D1191" s="218" t="s">
        <v>155</v>
      </c>
      <c r="E1191" s="41"/>
      <c r="F1191" s="219" t="s">
        <v>1751</v>
      </c>
      <c r="G1191" s="41"/>
      <c r="H1191" s="41"/>
      <c r="I1191" s="220"/>
      <c r="J1191" s="41"/>
      <c r="K1191" s="41"/>
      <c r="L1191" s="45"/>
      <c r="M1191" s="221"/>
      <c r="N1191" s="222"/>
      <c r="O1191" s="85"/>
      <c r="P1191" s="85"/>
      <c r="Q1191" s="85"/>
      <c r="R1191" s="85"/>
      <c r="S1191" s="85"/>
      <c r="T1191" s="86"/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T1191" s="18" t="s">
        <v>155</v>
      </c>
      <c r="AU1191" s="18" t="s">
        <v>81</v>
      </c>
    </row>
    <row r="1192" spans="1:51" s="13" customFormat="1" ht="12">
      <c r="A1192" s="13"/>
      <c r="B1192" s="223"/>
      <c r="C1192" s="224"/>
      <c r="D1192" s="225" t="s">
        <v>157</v>
      </c>
      <c r="E1192" s="226" t="s">
        <v>19</v>
      </c>
      <c r="F1192" s="227" t="s">
        <v>1752</v>
      </c>
      <c r="G1192" s="224"/>
      <c r="H1192" s="228">
        <v>43.61</v>
      </c>
      <c r="I1192" s="229"/>
      <c r="J1192" s="224"/>
      <c r="K1192" s="224"/>
      <c r="L1192" s="230"/>
      <c r="M1192" s="231"/>
      <c r="N1192" s="232"/>
      <c r="O1192" s="232"/>
      <c r="P1192" s="232"/>
      <c r="Q1192" s="232"/>
      <c r="R1192" s="232"/>
      <c r="S1192" s="232"/>
      <c r="T1192" s="23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T1192" s="234" t="s">
        <v>157</v>
      </c>
      <c r="AU1192" s="234" t="s">
        <v>81</v>
      </c>
      <c r="AV1192" s="13" t="s">
        <v>81</v>
      </c>
      <c r="AW1192" s="13" t="s">
        <v>33</v>
      </c>
      <c r="AX1192" s="13" t="s">
        <v>71</v>
      </c>
      <c r="AY1192" s="234" t="s">
        <v>147</v>
      </c>
    </row>
    <row r="1193" spans="1:51" s="14" customFormat="1" ht="12">
      <c r="A1193" s="14"/>
      <c r="B1193" s="235"/>
      <c r="C1193" s="236"/>
      <c r="D1193" s="225" t="s">
        <v>157</v>
      </c>
      <c r="E1193" s="237" t="s">
        <v>19</v>
      </c>
      <c r="F1193" s="238" t="s">
        <v>159</v>
      </c>
      <c r="G1193" s="236"/>
      <c r="H1193" s="239">
        <v>43.61</v>
      </c>
      <c r="I1193" s="240"/>
      <c r="J1193" s="236"/>
      <c r="K1193" s="236"/>
      <c r="L1193" s="241"/>
      <c r="M1193" s="242"/>
      <c r="N1193" s="243"/>
      <c r="O1193" s="243"/>
      <c r="P1193" s="243"/>
      <c r="Q1193" s="243"/>
      <c r="R1193" s="243"/>
      <c r="S1193" s="243"/>
      <c r="T1193" s="244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T1193" s="245" t="s">
        <v>157</v>
      </c>
      <c r="AU1193" s="245" t="s">
        <v>81</v>
      </c>
      <c r="AV1193" s="14" t="s">
        <v>154</v>
      </c>
      <c r="AW1193" s="14" t="s">
        <v>33</v>
      </c>
      <c r="AX1193" s="14" t="s">
        <v>79</v>
      </c>
      <c r="AY1193" s="245" t="s">
        <v>147</v>
      </c>
    </row>
    <row r="1194" spans="1:65" s="2" customFormat="1" ht="16.5" customHeight="1">
      <c r="A1194" s="39"/>
      <c r="B1194" s="40"/>
      <c r="C1194" s="205" t="s">
        <v>1753</v>
      </c>
      <c r="D1194" s="205" t="s">
        <v>149</v>
      </c>
      <c r="E1194" s="206" t="s">
        <v>1754</v>
      </c>
      <c r="F1194" s="207" t="s">
        <v>1755</v>
      </c>
      <c r="G1194" s="208" t="s">
        <v>152</v>
      </c>
      <c r="H1194" s="209">
        <v>35.35</v>
      </c>
      <c r="I1194" s="210"/>
      <c r="J1194" s="211">
        <f>ROUND(I1194*H1194,2)</f>
        <v>0</v>
      </c>
      <c r="K1194" s="207" t="s">
        <v>153</v>
      </c>
      <c r="L1194" s="45"/>
      <c r="M1194" s="212" t="s">
        <v>19</v>
      </c>
      <c r="N1194" s="213" t="s">
        <v>42</v>
      </c>
      <c r="O1194" s="85"/>
      <c r="P1194" s="214">
        <f>O1194*H1194</f>
        <v>0</v>
      </c>
      <c r="Q1194" s="214">
        <v>0</v>
      </c>
      <c r="R1194" s="214">
        <f>Q1194*H1194</f>
        <v>0</v>
      </c>
      <c r="S1194" s="214">
        <v>0.08317</v>
      </c>
      <c r="T1194" s="215">
        <f>S1194*H1194</f>
        <v>2.9400595</v>
      </c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R1194" s="216" t="s">
        <v>195</v>
      </c>
      <c r="AT1194" s="216" t="s">
        <v>149</v>
      </c>
      <c r="AU1194" s="216" t="s">
        <v>81</v>
      </c>
      <c r="AY1194" s="18" t="s">
        <v>147</v>
      </c>
      <c r="BE1194" s="217">
        <f>IF(N1194="základní",J1194,0)</f>
        <v>0</v>
      </c>
      <c r="BF1194" s="217">
        <f>IF(N1194="snížená",J1194,0)</f>
        <v>0</v>
      </c>
      <c r="BG1194" s="217">
        <f>IF(N1194="zákl. přenesená",J1194,0)</f>
        <v>0</v>
      </c>
      <c r="BH1194" s="217">
        <f>IF(N1194="sníž. přenesená",J1194,0)</f>
        <v>0</v>
      </c>
      <c r="BI1194" s="217">
        <f>IF(N1194="nulová",J1194,0)</f>
        <v>0</v>
      </c>
      <c r="BJ1194" s="18" t="s">
        <v>79</v>
      </c>
      <c r="BK1194" s="217">
        <f>ROUND(I1194*H1194,2)</f>
        <v>0</v>
      </c>
      <c r="BL1194" s="18" t="s">
        <v>195</v>
      </c>
      <c r="BM1194" s="216" t="s">
        <v>1756</v>
      </c>
    </row>
    <row r="1195" spans="1:47" s="2" customFormat="1" ht="12">
      <c r="A1195" s="39"/>
      <c r="B1195" s="40"/>
      <c r="C1195" s="41"/>
      <c r="D1195" s="218" t="s">
        <v>155</v>
      </c>
      <c r="E1195" s="41"/>
      <c r="F1195" s="219" t="s">
        <v>1757</v>
      </c>
      <c r="G1195" s="41"/>
      <c r="H1195" s="41"/>
      <c r="I1195" s="220"/>
      <c r="J1195" s="41"/>
      <c r="K1195" s="41"/>
      <c r="L1195" s="45"/>
      <c r="M1195" s="221"/>
      <c r="N1195" s="222"/>
      <c r="O1195" s="85"/>
      <c r="P1195" s="85"/>
      <c r="Q1195" s="85"/>
      <c r="R1195" s="85"/>
      <c r="S1195" s="85"/>
      <c r="T1195" s="86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T1195" s="18" t="s">
        <v>155</v>
      </c>
      <c r="AU1195" s="18" t="s">
        <v>81</v>
      </c>
    </row>
    <row r="1196" spans="1:51" s="13" customFormat="1" ht="12">
      <c r="A1196" s="13"/>
      <c r="B1196" s="223"/>
      <c r="C1196" s="224"/>
      <c r="D1196" s="225" t="s">
        <v>157</v>
      </c>
      <c r="E1196" s="226" t="s">
        <v>19</v>
      </c>
      <c r="F1196" s="227" t="s">
        <v>1758</v>
      </c>
      <c r="G1196" s="224"/>
      <c r="H1196" s="228">
        <v>2.38</v>
      </c>
      <c r="I1196" s="229"/>
      <c r="J1196" s="224"/>
      <c r="K1196" s="224"/>
      <c r="L1196" s="230"/>
      <c r="M1196" s="231"/>
      <c r="N1196" s="232"/>
      <c r="O1196" s="232"/>
      <c r="P1196" s="232"/>
      <c r="Q1196" s="232"/>
      <c r="R1196" s="232"/>
      <c r="S1196" s="232"/>
      <c r="T1196" s="23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34" t="s">
        <v>157</v>
      </c>
      <c r="AU1196" s="234" t="s">
        <v>81</v>
      </c>
      <c r="AV1196" s="13" t="s">
        <v>81</v>
      </c>
      <c r="AW1196" s="13" t="s">
        <v>33</v>
      </c>
      <c r="AX1196" s="13" t="s">
        <v>71</v>
      </c>
      <c r="AY1196" s="234" t="s">
        <v>147</v>
      </c>
    </row>
    <row r="1197" spans="1:51" s="13" customFormat="1" ht="12">
      <c r="A1197" s="13"/>
      <c r="B1197" s="223"/>
      <c r="C1197" s="224"/>
      <c r="D1197" s="225" t="s">
        <v>157</v>
      </c>
      <c r="E1197" s="226" t="s">
        <v>19</v>
      </c>
      <c r="F1197" s="227" t="s">
        <v>1759</v>
      </c>
      <c r="G1197" s="224"/>
      <c r="H1197" s="228">
        <v>32.97</v>
      </c>
      <c r="I1197" s="229"/>
      <c r="J1197" s="224"/>
      <c r="K1197" s="224"/>
      <c r="L1197" s="230"/>
      <c r="M1197" s="231"/>
      <c r="N1197" s="232"/>
      <c r="O1197" s="232"/>
      <c r="P1197" s="232"/>
      <c r="Q1197" s="232"/>
      <c r="R1197" s="232"/>
      <c r="S1197" s="232"/>
      <c r="T1197" s="23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34" t="s">
        <v>157</v>
      </c>
      <c r="AU1197" s="234" t="s">
        <v>81</v>
      </c>
      <c r="AV1197" s="13" t="s">
        <v>81</v>
      </c>
      <c r="AW1197" s="13" t="s">
        <v>33</v>
      </c>
      <c r="AX1197" s="13" t="s">
        <v>71</v>
      </c>
      <c r="AY1197" s="234" t="s">
        <v>147</v>
      </c>
    </row>
    <row r="1198" spans="1:51" s="14" customFormat="1" ht="12">
      <c r="A1198" s="14"/>
      <c r="B1198" s="235"/>
      <c r="C1198" s="236"/>
      <c r="D1198" s="225" t="s">
        <v>157</v>
      </c>
      <c r="E1198" s="237" t="s">
        <v>19</v>
      </c>
      <c r="F1198" s="238" t="s">
        <v>159</v>
      </c>
      <c r="G1198" s="236"/>
      <c r="H1198" s="239">
        <v>35.35</v>
      </c>
      <c r="I1198" s="240"/>
      <c r="J1198" s="236"/>
      <c r="K1198" s="236"/>
      <c r="L1198" s="241"/>
      <c r="M1198" s="242"/>
      <c r="N1198" s="243"/>
      <c r="O1198" s="243"/>
      <c r="P1198" s="243"/>
      <c r="Q1198" s="243"/>
      <c r="R1198" s="243"/>
      <c r="S1198" s="243"/>
      <c r="T1198" s="244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T1198" s="245" t="s">
        <v>157</v>
      </c>
      <c r="AU1198" s="245" t="s">
        <v>81</v>
      </c>
      <c r="AV1198" s="14" t="s">
        <v>154</v>
      </c>
      <c r="AW1198" s="14" t="s">
        <v>33</v>
      </c>
      <c r="AX1198" s="14" t="s">
        <v>79</v>
      </c>
      <c r="AY1198" s="245" t="s">
        <v>147</v>
      </c>
    </row>
    <row r="1199" spans="1:65" s="2" customFormat="1" ht="16.5" customHeight="1">
      <c r="A1199" s="39"/>
      <c r="B1199" s="40"/>
      <c r="C1199" s="205" t="s">
        <v>1010</v>
      </c>
      <c r="D1199" s="205" t="s">
        <v>149</v>
      </c>
      <c r="E1199" s="206" t="s">
        <v>1760</v>
      </c>
      <c r="F1199" s="207" t="s">
        <v>1761</v>
      </c>
      <c r="G1199" s="208" t="s">
        <v>152</v>
      </c>
      <c r="H1199" s="209">
        <v>57.7</v>
      </c>
      <c r="I1199" s="210"/>
      <c r="J1199" s="211">
        <f>ROUND(I1199*H1199,2)</f>
        <v>0</v>
      </c>
      <c r="K1199" s="207" t="s">
        <v>153</v>
      </c>
      <c r="L1199" s="45"/>
      <c r="M1199" s="212" t="s">
        <v>19</v>
      </c>
      <c r="N1199" s="213" t="s">
        <v>42</v>
      </c>
      <c r="O1199" s="85"/>
      <c r="P1199" s="214">
        <f>O1199*H1199</f>
        <v>0</v>
      </c>
      <c r="Q1199" s="214">
        <v>0.0054</v>
      </c>
      <c r="R1199" s="214">
        <f>Q1199*H1199</f>
        <v>0.31158</v>
      </c>
      <c r="S1199" s="214">
        <v>0</v>
      </c>
      <c r="T1199" s="215">
        <f>S1199*H1199</f>
        <v>0</v>
      </c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R1199" s="216" t="s">
        <v>195</v>
      </c>
      <c r="AT1199" s="216" t="s">
        <v>149</v>
      </c>
      <c r="AU1199" s="216" t="s">
        <v>81</v>
      </c>
      <c r="AY1199" s="18" t="s">
        <v>147</v>
      </c>
      <c r="BE1199" s="217">
        <f>IF(N1199="základní",J1199,0)</f>
        <v>0</v>
      </c>
      <c r="BF1199" s="217">
        <f>IF(N1199="snížená",J1199,0)</f>
        <v>0</v>
      </c>
      <c r="BG1199" s="217">
        <f>IF(N1199="zákl. přenesená",J1199,0)</f>
        <v>0</v>
      </c>
      <c r="BH1199" s="217">
        <f>IF(N1199="sníž. přenesená",J1199,0)</f>
        <v>0</v>
      </c>
      <c r="BI1199" s="217">
        <f>IF(N1199="nulová",J1199,0)</f>
        <v>0</v>
      </c>
      <c r="BJ1199" s="18" t="s">
        <v>79</v>
      </c>
      <c r="BK1199" s="217">
        <f>ROUND(I1199*H1199,2)</f>
        <v>0</v>
      </c>
      <c r="BL1199" s="18" t="s">
        <v>195</v>
      </c>
      <c r="BM1199" s="216" t="s">
        <v>1762</v>
      </c>
    </row>
    <row r="1200" spans="1:47" s="2" customFormat="1" ht="12">
      <c r="A1200" s="39"/>
      <c r="B1200" s="40"/>
      <c r="C1200" s="41"/>
      <c r="D1200" s="218" t="s">
        <v>155</v>
      </c>
      <c r="E1200" s="41"/>
      <c r="F1200" s="219" t="s">
        <v>1763</v>
      </c>
      <c r="G1200" s="41"/>
      <c r="H1200" s="41"/>
      <c r="I1200" s="220"/>
      <c r="J1200" s="41"/>
      <c r="K1200" s="41"/>
      <c r="L1200" s="45"/>
      <c r="M1200" s="221"/>
      <c r="N1200" s="222"/>
      <c r="O1200" s="85"/>
      <c r="P1200" s="85"/>
      <c r="Q1200" s="85"/>
      <c r="R1200" s="85"/>
      <c r="S1200" s="85"/>
      <c r="T1200" s="86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T1200" s="18" t="s">
        <v>155</v>
      </c>
      <c r="AU1200" s="18" t="s">
        <v>81</v>
      </c>
    </row>
    <row r="1201" spans="1:51" s="13" customFormat="1" ht="12">
      <c r="A1201" s="13"/>
      <c r="B1201" s="223"/>
      <c r="C1201" s="224"/>
      <c r="D1201" s="225" t="s">
        <v>157</v>
      </c>
      <c r="E1201" s="226" t="s">
        <v>19</v>
      </c>
      <c r="F1201" s="227" t="s">
        <v>579</v>
      </c>
      <c r="G1201" s="224"/>
      <c r="H1201" s="228">
        <v>2</v>
      </c>
      <c r="I1201" s="229"/>
      <c r="J1201" s="224"/>
      <c r="K1201" s="224"/>
      <c r="L1201" s="230"/>
      <c r="M1201" s="231"/>
      <c r="N1201" s="232"/>
      <c r="O1201" s="232"/>
      <c r="P1201" s="232"/>
      <c r="Q1201" s="232"/>
      <c r="R1201" s="232"/>
      <c r="S1201" s="232"/>
      <c r="T1201" s="23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T1201" s="234" t="s">
        <v>157</v>
      </c>
      <c r="AU1201" s="234" t="s">
        <v>81</v>
      </c>
      <c r="AV1201" s="13" t="s">
        <v>81</v>
      </c>
      <c r="AW1201" s="13" t="s">
        <v>33</v>
      </c>
      <c r="AX1201" s="13" t="s">
        <v>71</v>
      </c>
      <c r="AY1201" s="234" t="s">
        <v>147</v>
      </c>
    </row>
    <row r="1202" spans="1:51" s="13" customFormat="1" ht="12">
      <c r="A1202" s="13"/>
      <c r="B1202" s="223"/>
      <c r="C1202" s="224"/>
      <c r="D1202" s="225" t="s">
        <v>157</v>
      </c>
      <c r="E1202" s="226" t="s">
        <v>19</v>
      </c>
      <c r="F1202" s="227" t="s">
        <v>1764</v>
      </c>
      <c r="G1202" s="224"/>
      <c r="H1202" s="228">
        <v>55.7</v>
      </c>
      <c r="I1202" s="229"/>
      <c r="J1202" s="224"/>
      <c r="K1202" s="224"/>
      <c r="L1202" s="230"/>
      <c r="M1202" s="231"/>
      <c r="N1202" s="232"/>
      <c r="O1202" s="232"/>
      <c r="P1202" s="232"/>
      <c r="Q1202" s="232"/>
      <c r="R1202" s="232"/>
      <c r="S1202" s="232"/>
      <c r="T1202" s="23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T1202" s="234" t="s">
        <v>157</v>
      </c>
      <c r="AU1202" s="234" t="s">
        <v>81</v>
      </c>
      <c r="AV1202" s="13" t="s">
        <v>81</v>
      </c>
      <c r="AW1202" s="13" t="s">
        <v>33</v>
      </c>
      <c r="AX1202" s="13" t="s">
        <v>71</v>
      </c>
      <c r="AY1202" s="234" t="s">
        <v>147</v>
      </c>
    </row>
    <row r="1203" spans="1:51" s="14" customFormat="1" ht="12">
      <c r="A1203" s="14"/>
      <c r="B1203" s="235"/>
      <c r="C1203" s="236"/>
      <c r="D1203" s="225" t="s">
        <v>157</v>
      </c>
      <c r="E1203" s="237" t="s">
        <v>19</v>
      </c>
      <c r="F1203" s="238" t="s">
        <v>159</v>
      </c>
      <c r="G1203" s="236"/>
      <c r="H1203" s="239">
        <v>57.7</v>
      </c>
      <c r="I1203" s="240"/>
      <c r="J1203" s="236"/>
      <c r="K1203" s="236"/>
      <c r="L1203" s="241"/>
      <c r="M1203" s="242"/>
      <c r="N1203" s="243"/>
      <c r="O1203" s="243"/>
      <c r="P1203" s="243"/>
      <c r="Q1203" s="243"/>
      <c r="R1203" s="243"/>
      <c r="S1203" s="243"/>
      <c r="T1203" s="244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T1203" s="245" t="s">
        <v>157</v>
      </c>
      <c r="AU1203" s="245" t="s">
        <v>81</v>
      </c>
      <c r="AV1203" s="14" t="s">
        <v>154</v>
      </c>
      <c r="AW1203" s="14" t="s">
        <v>33</v>
      </c>
      <c r="AX1203" s="14" t="s">
        <v>79</v>
      </c>
      <c r="AY1203" s="245" t="s">
        <v>147</v>
      </c>
    </row>
    <row r="1204" spans="1:65" s="2" customFormat="1" ht="16.5" customHeight="1">
      <c r="A1204" s="39"/>
      <c r="B1204" s="40"/>
      <c r="C1204" s="246" t="s">
        <v>1765</v>
      </c>
      <c r="D1204" s="246" t="s">
        <v>350</v>
      </c>
      <c r="E1204" s="247" t="s">
        <v>1766</v>
      </c>
      <c r="F1204" s="248" t="s">
        <v>1767</v>
      </c>
      <c r="G1204" s="249" t="s">
        <v>152</v>
      </c>
      <c r="H1204" s="250">
        <v>63.47</v>
      </c>
      <c r="I1204" s="251"/>
      <c r="J1204" s="252">
        <f>ROUND(I1204*H1204,2)</f>
        <v>0</v>
      </c>
      <c r="K1204" s="248" t="s">
        <v>153</v>
      </c>
      <c r="L1204" s="253"/>
      <c r="M1204" s="254" t="s">
        <v>19</v>
      </c>
      <c r="N1204" s="255" t="s">
        <v>42</v>
      </c>
      <c r="O1204" s="85"/>
      <c r="P1204" s="214">
        <f>O1204*H1204</f>
        <v>0</v>
      </c>
      <c r="Q1204" s="214">
        <v>0.059</v>
      </c>
      <c r="R1204" s="214">
        <f>Q1204*H1204</f>
        <v>3.7447299999999997</v>
      </c>
      <c r="S1204" s="214">
        <v>0</v>
      </c>
      <c r="T1204" s="215">
        <f>S1204*H1204</f>
        <v>0</v>
      </c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R1204" s="216" t="s">
        <v>247</v>
      </c>
      <c r="AT1204" s="216" t="s">
        <v>350</v>
      </c>
      <c r="AU1204" s="216" t="s">
        <v>81</v>
      </c>
      <c r="AY1204" s="18" t="s">
        <v>147</v>
      </c>
      <c r="BE1204" s="217">
        <f>IF(N1204="základní",J1204,0)</f>
        <v>0</v>
      </c>
      <c r="BF1204" s="217">
        <f>IF(N1204="snížená",J1204,0)</f>
        <v>0</v>
      </c>
      <c r="BG1204" s="217">
        <f>IF(N1204="zákl. přenesená",J1204,0)</f>
        <v>0</v>
      </c>
      <c r="BH1204" s="217">
        <f>IF(N1204="sníž. přenesená",J1204,0)</f>
        <v>0</v>
      </c>
      <c r="BI1204" s="217">
        <f>IF(N1204="nulová",J1204,0)</f>
        <v>0</v>
      </c>
      <c r="BJ1204" s="18" t="s">
        <v>79</v>
      </c>
      <c r="BK1204" s="217">
        <f>ROUND(I1204*H1204,2)</f>
        <v>0</v>
      </c>
      <c r="BL1204" s="18" t="s">
        <v>195</v>
      </c>
      <c r="BM1204" s="216" t="s">
        <v>1768</v>
      </c>
    </row>
    <row r="1205" spans="1:51" s="13" customFormat="1" ht="12">
      <c r="A1205" s="13"/>
      <c r="B1205" s="223"/>
      <c r="C1205" s="224"/>
      <c r="D1205" s="225" t="s">
        <v>157</v>
      </c>
      <c r="E1205" s="226" t="s">
        <v>19</v>
      </c>
      <c r="F1205" s="227" t="s">
        <v>1769</v>
      </c>
      <c r="G1205" s="224"/>
      <c r="H1205" s="228">
        <v>63.47</v>
      </c>
      <c r="I1205" s="229"/>
      <c r="J1205" s="224"/>
      <c r="K1205" s="224"/>
      <c r="L1205" s="230"/>
      <c r="M1205" s="231"/>
      <c r="N1205" s="232"/>
      <c r="O1205" s="232"/>
      <c r="P1205" s="232"/>
      <c r="Q1205" s="232"/>
      <c r="R1205" s="232"/>
      <c r="S1205" s="232"/>
      <c r="T1205" s="23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T1205" s="234" t="s">
        <v>157</v>
      </c>
      <c r="AU1205" s="234" t="s">
        <v>81</v>
      </c>
      <c r="AV1205" s="13" t="s">
        <v>81</v>
      </c>
      <c r="AW1205" s="13" t="s">
        <v>33</v>
      </c>
      <c r="AX1205" s="13" t="s">
        <v>71</v>
      </c>
      <c r="AY1205" s="234" t="s">
        <v>147</v>
      </c>
    </row>
    <row r="1206" spans="1:51" s="14" customFormat="1" ht="12">
      <c r="A1206" s="14"/>
      <c r="B1206" s="235"/>
      <c r="C1206" s="236"/>
      <c r="D1206" s="225" t="s">
        <v>157</v>
      </c>
      <c r="E1206" s="237" t="s">
        <v>19</v>
      </c>
      <c r="F1206" s="238" t="s">
        <v>159</v>
      </c>
      <c r="G1206" s="236"/>
      <c r="H1206" s="239">
        <v>63.47</v>
      </c>
      <c r="I1206" s="240"/>
      <c r="J1206" s="236"/>
      <c r="K1206" s="236"/>
      <c r="L1206" s="241"/>
      <c r="M1206" s="242"/>
      <c r="N1206" s="243"/>
      <c r="O1206" s="243"/>
      <c r="P1206" s="243"/>
      <c r="Q1206" s="243"/>
      <c r="R1206" s="243"/>
      <c r="S1206" s="243"/>
      <c r="T1206" s="244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T1206" s="245" t="s">
        <v>157</v>
      </c>
      <c r="AU1206" s="245" t="s">
        <v>81</v>
      </c>
      <c r="AV1206" s="14" t="s">
        <v>154</v>
      </c>
      <c r="AW1206" s="14" t="s">
        <v>33</v>
      </c>
      <c r="AX1206" s="14" t="s">
        <v>79</v>
      </c>
      <c r="AY1206" s="245" t="s">
        <v>147</v>
      </c>
    </row>
    <row r="1207" spans="1:65" s="2" customFormat="1" ht="24.15" customHeight="1">
      <c r="A1207" s="39"/>
      <c r="B1207" s="40"/>
      <c r="C1207" s="205" t="s">
        <v>1013</v>
      </c>
      <c r="D1207" s="205" t="s">
        <v>149</v>
      </c>
      <c r="E1207" s="206" t="s">
        <v>1770</v>
      </c>
      <c r="F1207" s="207" t="s">
        <v>1771</v>
      </c>
      <c r="G1207" s="208" t="s">
        <v>152</v>
      </c>
      <c r="H1207" s="209">
        <v>32.63</v>
      </c>
      <c r="I1207" s="210"/>
      <c r="J1207" s="211">
        <f>ROUND(I1207*H1207,2)</f>
        <v>0</v>
      </c>
      <c r="K1207" s="207" t="s">
        <v>153</v>
      </c>
      <c r="L1207" s="45"/>
      <c r="M1207" s="212" t="s">
        <v>19</v>
      </c>
      <c r="N1207" s="213" t="s">
        <v>42</v>
      </c>
      <c r="O1207" s="85"/>
      <c r="P1207" s="214">
        <f>O1207*H1207</f>
        <v>0</v>
      </c>
      <c r="Q1207" s="214">
        <v>0.005196</v>
      </c>
      <c r="R1207" s="214">
        <f>Q1207*H1207</f>
        <v>0.16954548000000003</v>
      </c>
      <c r="S1207" s="214">
        <v>0</v>
      </c>
      <c r="T1207" s="215">
        <f>S1207*H1207</f>
        <v>0</v>
      </c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R1207" s="216" t="s">
        <v>195</v>
      </c>
      <c r="AT1207" s="216" t="s">
        <v>149</v>
      </c>
      <c r="AU1207" s="216" t="s">
        <v>81</v>
      </c>
      <c r="AY1207" s="18" t="s">
        <v>147</v>
      </c>
      <c r="BE1207" s="217">
        <f>IF(N1207="základní",J1207,0)</f>
        <v>0</v>
      </c>
      <c r="BF1207" s="217">
        <f>IF(N1207="snížená",J1207,0)</f>
        <v>0</v>
      </c>
      <c r="BG1207" s="217">
        <f>IF(N1207="zákl. přenesená",J1207,0)</f>
        <v>0</v>
      </c>
      <c r="BH1207" s="217">
        <f>IF(N1207="sníž. přenesená",J1207,0)</f>
        <v>0</v>
      </c>
      <c r="BI1207" s="217">
        <f>IF(N1207="nulová",J1207,0)</f>
        <v>0</v>
      </c>
      <c r="BJ1207" s="18" t="s">
        <v>79</v>
      </c>
      <c r="BK1207" s="217">
        <f>ROUND(I1207*H1207,2)</f>
        <v>0</v>
      </c>
      <c r="BL1207" s="18" t="s">
        <v>195</v>
      </c>
      <c r="BM1207" s="216" t="s">
        <v>1772</v>
      </c>
    </row>
    <row r="1208" spans="1:47" s="2" customFormat="1" ht="12">
      <c r="A1208" s="39"/>
      <c r="B1208" s="40"/>
      <c r="C1208" s="41"/>
      <c r="D1208" s="218" t="s">
        <v>155</v>
      </c>
      <c r="E1208" s="41"/>
      <c r="F1208" s="219" t="s">
        <v>1773</v>
      </c>
      <c r="G1208" s="41"/>
      <c r="H1208" s="41"/>
      <c r="I1208" s="220"/>
      <c r="J1208" s="41"/>
      <c r="K1208" s="41"/>
      <c r="L1208" s="45"/>
      <c r="M1208" s="221"/>
      <c r="N1208" s="222"/>
      <c r="O1208" s="85"/>
      <c r="P1208" s="85"/>
      <c r="Q1208" s="85"/>
      <c r="R1208" s="85"/>
      <c r="S1208" s="85"/>
      <c r="T1208" s="86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T1208" s="18" t="s">
        <v>155</v>
      </c>
      <c r="AU1208" s="18" t="s">
        <v>81</v>
      </c>
    </row>
    <row r="1209" spans="1:51" s="13" customFormat="1" ht="12">
      <c r="A1209" s="13"/>
      <c r="B1209" s="223"/>
      <c r="C1209" s="224"/>
      <c r="D1209" s="225" t="s">
        <v>157</v>
      </c>
      <c r="E1209" s="226" t="s">
        <v>19</v>
      </c>
      <c r="F1209" s="227" t="s">
        <v>1774</v>
      </c>
      <c r="G1209" s="224"/>
      <c r="H1209" s="228">
        <v>32.63</v>
      </c>
      <c r="I1209" s="229"/>
      <c r="J1209" s="224"/>
      <c r="K1209" s="224"/>
      <c r="L1209" s="230"/>
      <c r="M1209" s="231"/>
      <c r="N1209" s="232"/>
      <c r="O1209" s="232"/>
      <c r="P1209" s="232"/>
      <c r="Q1209" s="232"/>
      <c r="R1209" s="232"/>
      <c r="S1209" s="232"/>
      <c r="T1209" s="23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34" t="s">
        <v>157</v>
      </c>
      <c r="AU1209" s="234" t="s">
        <v>81</v>
      </c>
      <c r="AV1209" s="13" t="s">
        <v>81</v>
      </c>
      <c r="AW1209" s="13" t="s">
        <v>33</v>
      </c>
      <c r="AX1209" s="13" t="s">
        <v>71</v>
      </c>
      <c r="AY1209" s="234" t="s">
        <v>147</v>
      </c>
    </row>
    <row r="1210" spans="1:51" s="14" customFormat="1" ht="12">
      <c r="A1210" s="14"/>
      <c r="B1210" s="235"/>
      <c r="C1210" s="236"/>
      <c r="D1210" s="225" t="s">
        <v>157</v>
      </c>
      <c r="E1210" s="237" t="s">
        <v>19</v>
      </c>
      <c r="F1210" s="238" t="s">
        <v>159</v>
      </c>
      <c r="G1210" s="236"/>
      <c r="H1210" s="239">
        <v>32.63</v>
      </c>
      <c r="I1210" s="240"/>
      <c r="J1210" s="236"/>
      <c r="K1210" s="236"/>
      <c r="L1210" s="241"/>
      <c r="M1210" s="242"/>
      <c r="N1210" s="243"/>
      <c r="O1210" s="243"/>
      <c r="P1210" s="243"/>
      <c r="Q1210" s="243"/>
      <c r="R1210" s="243"/>
      <c r="S1210" s="243"/>
      <c r="T1210" s="244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T1210" s="245" t="s">
        <v>157</v>
      </c>
      <c r="AU1210" s="245" t="s">
        <v>81</v>
      </c>
      <c r="AV1210" s="14" t="s">
        <v>154</v>
      </c>
      <c r="AW1210" s="14" t="s">
        <v>33</v>
      </c>
      <c r="AX1210" s="14" t="s">
        <v>79</v>
      </c>
      <c r="AY1210" s="245" t="s">
        <v>147</v>
      </c>
    </row>
    <row r="1211" spans="1:65" s="2" customFormat="1" ht="24.15" customHeight="1">
      <c r="A1211" s="39"/>
      <c r="B1211" s="40"/>
      <c r="C1211" s="205" t="s">
        <v>1775</v>
      </c>
      <c r="D1211" s="205" t="s">
        <v>149</v>
      </c>
      <c r="E1211" s="206" t="s">
        <v>1776</v>
      </c>
      <c r="F1211" s="207" t="s">
        <v>1777</v>
      </c>
      <c r="G1211" s="208" t="s">
        <v>441</v>
      </c>
      <c r="H1211" s="209">
        <v>50.24</v>
      </c>
      <c r="I1211" s="210"/>
      <c r="J1211" s="211">
        <f>ROUND(I1211*H1211,2)</f>
        <v>0</v>
      </c>
      <c r="K1211" s="207" t="s">
        <v>153</v>
      </c>
      <c r="L1211" s="45"/>
      <c r="M1211" s="212" t="s">
        <v>19</v>
      </c>
      <c r="N1211" s="213" t="s">
        <v>42</v>
      </c>
      <c r="O1211" s="85"/>
      <c r="P1211" s="214">
        <f>O1211*H1211</f>
        <v>0</v>
      </c>
      <c r="Q1211" s="214">
        <v>0.00074</v>
      </c>
      <c r="R1211" s="214">
        <f>Q1211*H1211</f>
        <v>0.0371776</v>
      </c>
      <c r="S1211" s="214">
        <v>0</v>
      </c>
      <c r="T1211" s="215">
        <f>S1211*H1211</f>
        <v>0</v>
      </c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R1211" s="216" t="s">
        <v>195</v>
      </c>
      <c r="AT1211" s="216" t="s">
        <v>149</v>
      </c>
      <c r="AU1211" s="216" t="s">
        <v>81</v>
      </c>
      <c r="AY1211" s="18" t="s">
        <v>147</v>
      </c>
      <c r="BE1211" s="217">
        <f>IF(N1211="základní",J1211,0)</f>
        <v>0</v>
      </c>
      <c r="BF1211" s="217">
        <f>IF(N1211="snížená",J1211,0)</f>
        <v>0</v>
      </c>
      <c r="BG1211" s="217">
        <f>IF(N1211="zákl. přenesená",J1211,0)</f>
        <v>0</v>
      </c>
      <c r="BH1211" s="217">
        <f>IF(N1211="sníž. přenesená",J1211,0)</f>
        <v>0</v>
      </c>
      <c r="BI1211" s="217">
        <f>IF(N1211="nulová",J1211,0)</f>
        <v>0</v>
      </c>
      <c r="BJ1211" s="18" t="s">
        <v>79</v>
      </c>
      <c r="BK1211" s="217">
        <f>ROUND(I1211*H1211,2)</f>
        <v>0</v>
      </c>
      <c r="BL1211" s="18" t="s">
        <v>195</v>
      </c>
      <c r="BM1211" s="216" t="s">
        <v>1778</v>
      </c>
    </row>
    <row r="1212" spans="1:47" s="2" customFormat="1" ht="12">
      <c r="A1212" s="39"/>
      <c r="B1212" s="40"/>
      <c r="C1212" s="41"/>
      <c r="D1212" s="218" t="s">
        <v>155</v>
      </c>
      <c r="E1212" s="41"/>
      <c r="F1212" s="219" t="s">
        <v>1779</v>
      </c>
      <c r="G1212" s="41"/>
      <c r="H1212" s="41"/>
      <c r="I1212" s="220"/>
      <c r="J1212" s="41"/>
      <c r="K1212" s="41"/>
      <c r="L1212" s="45"/>
      <c r="M1212" s="221"/>
      <c r="N1212" s="222"/>
      <c r="O1212" s="85"/>
      <c r="P1212" s="85"/>
      <c r="Q1212" s="85"/>
      <c r="R1212" s="85"/>
      <c r="S1212" s="85"/>
      <c r="T1212" s="86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  <c r="AT1212" s="18" t="s">
        <v>155</v>
      </c>
      <c r="AU1212" s="18" t="s">
        <v>81</v>
      </c>
    </row>
    <row r="1213" spans="1:51" s="13" customFormat="1" ht="12">
      <c r="A1213" s="13"/>
      <c r="B1213" s="223"/>
      <c r="C1213" s="224"/>
      <c r="D1213" s="225" t="s">
        <v>157</v>
      </c>
      <c r="E1213" s="226" t="s">
        <v>19</v>
      </c>
      <c r="F1213" s="227" t="s">
        <v>1780</v>
      </c>
      <c r="G1213" s="224"/>
      <c r="H1213" s="228">
        <v>27.15</v>
      </c>
      <c r="I1213" s="229"/>
      <c r="J1213" s="224"/>
      <c r="K1213" s="224"/>
      <c r="L1213" s="230"/>
      <c r="M1213" s="231"/>
      <c r="N1213" s="232"/>
      <c r="O1213" s="232"/>
      <c r="P1213" s="232"/>
      <c r="Q1213" s="232"/>
      <c r="R1213" s="232"/>
      <c r="S1213" s="232"/>
      <c r="T1213" s="23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34" t="s">
        <v>157</v>
      </c>
      <c r="AU1213" s="234" t="s">
        <v>81</v>
      </c>
      <c r="AV1213" s="13" t="s">
        <v>81</v>
      </c>
      <c r="AW1213" s="13" t="s">
        <v>33</v>
      </c>
      <c r="AX1213" s="13" t="s">
        <v>71</v>
      </c>
      <c r="AY1213" s="234" t="s">
        <v>147</v>
      </c>
    </row>
    <row r="1214" spans="1:51" s="13" customFormat="1" ht="12">
      <c r="A1214" s="13"/>
      <c r="B1214" s="223"/>
      <c r="C1214" s="224"/>
      <c r="D1214" s="225" t="s">
        <v>157</v>
      </c>
      <c r="E1214" s="226" t="s">
        <v>19</v>
      </c>
      <c r="F1214" s="227" t="s">
        <v>1781</v>
      </c>
      <c r="G1214" s="224"/>
      <c r="H1214" s="228">
        <v>23.09</v>
      </c>
      <c r="I1214" s="229"/>
      <c r="J1214" s="224"/>
      <c r="K1214" s="224"/>
      <c r="L1214" s="230"/>
      <c r="M1214" s="231"/>
      <c r="N1214" s="232"/>
      <c r="O1214" s="232"/>
      <c r="P1214" s="232"/>
      <c r="Q1214" s="232"/>
      <c r="R1214" s="232"/>
      <c r="S1214" s="232"/>
      <c r="T1214" s="23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T1214" s="234" t="s">
        <v>157</v>
      </c>
      <c r="AU1214" s="234" t="s">
        <v>81</v>
      </c>
      <c r="AV1214" s="13" t="s">
        <v>81</v>
      </c>
      <c r="AW1214" s="13" t="s">
        <v>33</v>
      </c>
      <c r="AX1214" s="13" t="s">
        <v>71</v>
      </c>
      <c r="AY1214" s="234" t="s">
        <v>147</v>
      </c>
    </row>
    <row r="1215" spans="1:51" s="14" customFormat="1" ht="12">
      <c r="A1215" s="14"/>
      <c r="B1215" s="235"/>
      <c r="C1215" s="236"/>
      <c r="D1215" s="225" t="s">
        <v>157</v>
      </c>
      <c r="E1215" s="237" t="s">
        <v>19</v>
      </c>
      <c r="F1215" s="238" t="s">
        <v>159</v>
      </c>
      <c r="G1215" s="236"/>
      <c r="H1215" s="239">
        <v>50.239999999999995</v>
      </c>
      <c r="I1215" s="240"/>
      <c r="J1215" s="236"/>
      <c r="K1215" s="236"/>
      <c r="L1215" s="241"/>
      <c r="M1215" s="242"/>
      <c r="N1215" s="243"/>
      <c r="O1215" s="243"/>
      <c r="P1215" s="243"/>
      <c r="Q1215" s="243"/>
      <c r="R1215" s="243"/>
      <c r="S1215" s="243"/>
      <c r="T1215" s="244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T1215" s="245" t="s">
        <v>157</v>
      </c>
      <c r="AU1215" s="245" t="s">
        <v>81</v>
      </c>
      <c r="AV1215" s="14" t="s">
        <v>154</v>
      </c>
      <c r="AW1215" s="14" t="s">
        <v>33</v>
      </c>
      <c r="AX1215" s="14" t="s">
        <v>79</v>
      </c>
      <c r="AY1215" s="245" t="s">
        <v>147</v>
      </c>
    </row>
    <row r="1216" spans="1:65" s="2" customFormat="1" ht="24.15" customHeight="1">
      <c r="A1216" s="39"/>
      <c r="B1216" s="40"/>
      <c r="C1216" s="246" t="s">
        <v>1017</v>
      </c>
      <c r="D1216" s="246" t="s">
        <v>350</v>
      </c>
      <c r="E1216" s="247" t="s">
        <v>1782</v>
      </c>
      <c r="F1216" s="248" t="s">
        <v>1783</v>
      </c>
      <c r="G1216" s="249" t="s">
        <v>152</v>
      </c>
      <c r="H1216" s="250">
        <v>41.972</v>
      </c>
      <c r="I1216" s="251"/>
      <c r="J1216" s="252">
        <f>ROUND(I1216*H1216,2)</f>
        <v>0</v>
      </c>
      <c r="K1216" s="248" t="s">
        <v>153</v>
      </c>
      <c r="L1216" s="253"/>
      <c r="M1216" s="254" t="s">
        <v>19</v>
      </c>
      <c r="N1216" s="255" t="s">
        <v>42</v>
      </c>
      <c r="O1216" s="85"/>
      <c r="P1216" s="214">
        <f>O1216*H1216</f>
        <v>0</v>
      </c>
      <c r="Q1216" s="214">
        <v>0.022</v>
      </c>
      <c r="R1216" s="214">
        <f>Q1216*H1216</f>
        <v>0.923384</v>
      </c>
      <c r="S1216" s="214">
        <v>0</v>
      </c>
      <c r="T1216" s="215">
        <f>S1216*H1216</f>
        <v>0</v>
      </c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R1216" s="216" t="s">
        <v>247</v>
      </c>
      <c r="AT1216" s="216" t="s">
        <v>350</v>
      </c>
      <c r="AU1216" s="216" t="s">
        <v>81</v>
      </c>
      <c r="AY1216" s="18" t="s">
        <v>147</v>
      </c>
      <c r="BE1216" s="217">
        <f>IF(N1216="základní",J1216,0)</f>
        <v>0</v>
      </c>
      <c r="BF1216" s="217">
        <f>IF(N1216="snížená",J1216,0)</f>
        <v>0</v>
      </c>
      <c r="BG1216" s="217">
        <f>IF(N1216="zákl. přenesená",J1216,0)</f>
        <v>0</v>
      </c>
      <c r="BH1216" s="217">
        <f>IF(N1216="sníž. přenesená",J1216,0)</f>
        <v>0</v>
      </c>
      <c r="BI1216" s="217">
        <f>IF(N1216="nulová",J1216,0)</f>
        <v>0</v>
      </c>
      <c r="BJ1216" s="18" t="s">
        <v>79</v>
      </c>
      <c r="BK1216" s="217">
        <f>ROUND(I1216*H1216,2)</f>
        <v>0</v>
      </c>
      <c r="BL1216" s="18" t="s">
        <v>195</v>
      </c>
      <c r="BM1216" s="216" t="s">
        <v>1784</v>
      </c>
    </row>
    <row r="1217" spans="1:51" s="13" customFormat="1" ht="12">
      <c r="A1217" s="13"/>
      <c r="B1217" s="223"/>
      <c r="C1217" s="224"/>
      <c r="D1217" s="225" t="s">
        <v>157</v>
      </c>
      <c r="E1217" s="226" t="s">
        <v>19</v>
      </c>
      <c r="F1217" s="227" t="s">
        <v>1785</v>
      </c>
      <c r="G1217" s="224"/>
      <c r="H1217" s="228">
        <v>41.972</v>
      </c>
      <c r="I1217" s="229"/>
      <c r="J1217" s="224"/>
      <c r="K1217" s="224"/>
      <c r="L1217" s="230"/>
      <c r="M1217" s="231"/>
      <c r="N1217" s="232"/>
      <c r="O1217" s="232"/>
      <c r="P1217" s="232"/>
      <c r="Q1217" s="232"/>
      <c r="R1217" s="232"/>
      <c r="S1217" s="232"/>
      <c r="T1217" s="23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T1217" s="234" t="s">
        <v>157</v>
      </c>
      <c r="AU1217" s="234" t="s">
        <v>81</v>
      </c>
      <c r="AV1217" s="13" t="s">
        <v>81</v>
      </c>
      <c r="AW1217" s="13" t="s">
        <v>33</v>
      </c>
      <c r="AX1217" s="13" t="s">
        <v>71</v>
      </c>
      <c r="AY1217" s="234" t="s">
        <v>147</v>
      </c>
    </row>
    <row r="1218" spans="1:51" s="14" customFormat="1" ht="12">
      <c r="A1218" s="14"/>
      <c r="B1218" s="235"/>
      <c r="C1218" s="236"/>
      <c r="D1218" s="225" t="s">
        <v>157</v>
      </c>
      <c r="E1218" s="237" t="s">
        <v>19</v>
      </c>
      <c r="F1218" s="238" t="s">
        <v>159</v>
      </c>
      <c r="G1218" s="236"/>
      <c r="H1218" s="239">
        <v>41.972</v>
      </c>
      <c r="I1218" s="240"/>
      <c r="J1218" s="236"/>
      <c r="K1218" s="236"/>
      <c r="L1218" s="241"/>
      <c r="M1218" s="242"/>
      <c r="N1218" s="243"/>
      <c r="O1218" s="243"/>
      <c r="P1218" s="243"/>
      <c r="Q1218" s="243"/>
      <c r="R1218" s="243"/>
      <c r="S1218" s="243"/>
      <c r="T1218" s="244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T1218" s="245" t="s">
        <v>157</v>
      </c>
      <c r="AU1218" s="245" t="s">
        <v>81</v>
      </c>
      <c r="AV1218" s="14" t="s">
        <v>154</v>
      </c>
      <c r="AW1218" s="14" t="s">
        <v>33</v>
      </c>
      <c r="AX1218" s="14" t="s">
        <v>79</v>
      </c>
      <c r="AY1218" s="245" t="s">
        <v>147</v>
      </c>
    </row>
    <row r="1219" spans="1:65" s="2" customFormat="1" ht="24.15" customHeight="1">
      <c r="A1219" s="39"/>
      <c r="B1219" s="40"/>
      <c r="C1219" s="205" t="s">
        <v>1786</v>
      </c>
      <c r="D1219" s="205" t="s">
        <v>149</v>
      </c>
      <c r="E1219" s="206" t="s">
        <v>1787</v>
      </c>
      <c r="F1219" s="207" t="s">
        <v>1788</v>
      </c>
      <c r="G1219" s="208" t="s">
        <v>190</v>
      </c>
      <c r="H1219" s="209">
        <v>5.199</v>
      </c>
      <c r="I1219" s="210"/>
      <c r="J1219" s="211">
        <f>ROUND(I1219*H1219,2)</f>
        <v>0</v>
      </c>
      <c r="K1219" s="207" t="s">
        <v>153</v>
      </c>
      <c r="L1219" s="45"/>
      <c r="M1219" s="212" t="s">
        <v>19</v>
      </c>
      <c r="N1219" s="213" t="s">
        <v>42</v>
      </c>
      <c r="O1219" s="85"/>
      <c r="P1219" s="214">
        <f>O1219*H1219</f>
        <v>0</v>
      </c>
      <c r="Q1219" s="214">
        <v>0</v>
      </c>
      <c r="R1219" s="214">
        <f>Q1219*H1219</f>
        <v>0</v>
      </c>
      <c r="S1219" s="214">
        <v>0</v>
      </c>
      <c r="T1219" s="215">
        <f>S1219*H1219</f>
        <v>0</v>
      </c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R1219" s="216" t="s">
        <v>195</v>
      </c>
      <c r="AT1219" s="216" t="s">
        <v>149</v>
      </c>
      <c r="AU1219" s="216" t="s">
        <v>81</v>
      </c>
      <c r="AY1219" s="18" t="s">
        <v>147</v>
      </c>
      <c r="BE1219" s="217">
        <f>IF(N1219="základní",J1219,0)</f>
        <v>0</v>
      </c>
      <c r="BF1219" s="217">
        <f>IF(N1219="snížená",J1219,0)</f>
        <v>0</v>
      </c>
      <c r="BG1219" s="217">
        <f>IF(N1219="zákl. přenesená",J1219,0)</f>
        <v>0</v>
      </c>
      <c r="BH1219" s="217">
        <f>IF(N1219="sníž. přenesená",J1219,0)</f>
        <v>0</v>
      </c>
      <c r="BI1219" s="217">
        <f>IF(N1219="nulová",J1219,0)</f>
        <v>0</v>
      </c>
      <c r="BJ1219" s="18" t="s">
        <v>79</v>
      </c>
      <c r="BK1219" s="217">
        <f>ROUND(I1219*H1219,2)</f>
        <v>0</v>
      </c>
      <c r="BL1219" s="18" t="s">
        <v>195</v>
      </c>
      <c r="BM1219" s="216" t="s">
        <v>1789</v>
      </c>
    </row>
    <row r="1220" spans="1:47" s="2" customFormat="1" ht="12">
      <c r="A1220" s="39"/>
      <c r="B1220" s="40"/>
      <c r="C1220" s="41"/>
      <c r="D1220" s="218" t="s">
        <v>155</v>
      </c>
      <c r="E1220" s="41"/>
      <c r="F1220" s="219" t="s">
        <v>1790</v>
      </c>
      <c r="G1220" s="41"/>
      <c r="H1220" s="41"/>
      <c r="I1220" s="220"/>
      <c r="J1220" s="41"/>
      <c r="K1220" s="41"/>
      <c r="L1220" s="45"/>
      <c r="M1220" s="221"/>
      <c r="N1220" s="222"/>
      <c r="O1220" s="85"/>
      <c r="P1220" s="85"/>
      <c r="Q1220" s="85"/>
      <c r="R1220" s="85"/>
      <c r="S1220" s="85"/>
      <c r="T1220" s="86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  <c r="AT1220" s="18" t="s">
        <v>155</v>
      </c>
      <c r="AU1220" s="18" t="s">
        <v>81</v>
      </c>
    </row>
    <row r="1221" spans="1:63" s="12" customFormat="1" ht="22.8" customHeight="1">
      <c r="A1221" s="12"/>
      <c r="B1221" s="189"/>
      <c r="C1221" s="190"/>
      <c r="D1221" s="191" t="s">
        <v>70</v>
      </c>
      <c r="E1221" s="203" t="s">
        <v>1791</v>
      </c>
      <c r="F1221" s="203" t="s">
        <v>1792</v>
      </c>
      <c r="G1221" s="190"/>
      <c r="H1221" s="190"/>
      <c r="I1221" s="193"/>
      <c r="J1221" s="204">
        <f>BK1221</f>
        <v>0</v>
      </c>
      <c r="K1221" s="190"/>
      <c r="L1221" s="195"/>
      <c r="M1221" s="196"/>
      <c r="N1221" s="197"/>
      <c r="O1221" s="197"/>
      <c r="P1221" s="198">
        <f>SUM(P1222:P1243)</f>
        <v>0</v>
      </c>
      <c r="Q1221" s="197"/>
      <c r="R1221" s="198">
        <f>SUM(R1222:R1243)</f>
        <v>1.428392331188</v>
      </c>
      <c r="S1221" s="197"/>
      <c r="T1221" s="199">
        <f>SUM(T1222:T1243)</f>
        <v>0.32325</v>
      </c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R1221" s="200" t="s">
        <v>81</v>
      </c>
      <c r="AT1221" s="201" t="s">
        <v>70</v>
      </c>
      <c r="AU1221" s="201" t="s">
        <v>79</v>
      </c>
      <c r="AY1221" s="200" t="s">
        <v>147</v>
      </c>
      <c r="BK1221" s="202">
        <f>SUM(BK1222:BK1243)</f>
        <v>0</v>
      </c>
    </row>
    <row r="1222" spans="1:65" s="2" customFormat="1" ht="21.75" customHeight="1">
      <c r="A1222" s="39"/>
      <c r="B1222" s="40"/>
      <c r="C1222" s="205" t="s">
        <v>1025</v>
      </c>
      <c r="D1222" s="205" t="s">
        <v>149</v>
      </c>
      <c r="E1222" s="206" t="s">
        <v>1793</v>
      </c>
      <c r="F1222" s="207" t="s">
        <v>1794</v>
      </c>
      <c r="G1222" s="208" t="s">
        <v>152</v>
      </c>
      <c r="H1222" s="209">
        <v>129.15</v>
      </c>
      <c r="I1222" s="210"/>
      <c r="J1222" s="211">
        <f>ROUND(I1222*H1222,2)</f>
        <v>0</v>
      </c>
      <c r="K1222" s="207" t="s">
        <v>153</v>
      </c>
      <c r="L1222" s="45"/>
      <c r="M1222" s="212" t="s">
        <v>19</v>
      </c>
      <c r="N1222" s="213" t="s">
        <v>42</v>
      </c>
      <c r="O1222" s="85"/>
      <c r="P1222" s="214">
        <f>O1222*H1222</f>
        <v>0</v>
      </c>
      <c r="Q1222" s="214">
        <v>0.007582</v>
      </c>
      <c r="R1222" s="214">
        <f>Q1222*H1222</f>
        <v>0.9792153000000001</v>
      </c>
      <c r="S1222" s="214">
        <v>0</v>
      </c>
      <c r="T1222" s="215">
        <f>S1222*H1222</f>
        <v>0</v>
      </c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R1222" s="216" t="s">
        <v>195</v>
      </c>
      <c r="AT1222" s="216" t="s">
        <v>149</v>
      </c>
      <c r="AU1222" s="216" t="s">
        <v>81</v>
      </c>
      <c r="AY1222" s="18" t="s">
        <v>147</v>
      </c>
      <c r="BE1222" s="217">
        <f>IF(N1222="základní",J1222,0)</f>
        <v>0</v>
      </c>
      <c r="BF1222" s="217">
        <f>IF(N1222="snížená",J1222,0)</f>
        <v>0</v>
      </c>
      <c r="BG1222" s="217">
        <f>IF(N1222="zákl. přenesená",J1222,0)</f>
        <v>0</v>
      </c>
      <c r="BH1222" s="217">
        <f>IF(N1222="sníž. přenesená",J1222,0)</f>
        <v>0</v>
      </c>
      <c r="BI1222" s="217">
        <f>IF(N1222="nulová",J1222,0)</f>
        <v>0</v>
      </c>
      <c r="BJ1222" s="18" t="s">
        <v>79</v>
      </c>
      <c r="BK1222" s="217">
        <f>ROUND(I1222*H1222,2)</f>
        <v>0</v>
      </c>
      <c r="BL1222" s="18" t="s">
        <v>195</v>
      </c>
      <c r="BM1222" s="216" t="s">
        <v>1795</v>
      </c>
    </row>
    <row r="1223" spans="1:47" s="2" customFormat="1" ht="12">
      <c r="A1223" s="39"/>
      <c r="B1223" s="40"/>
      <c r="C1223" s="41"/>
      <c r="D1223" s="218" t="s">
        <v>155</v>
      </c>
      <c r="E1223" s="41"/>
      <c r="F1223" s="219" t="s">
        <v>1796</v>
      </c>
      <c r="G1223" s="41"/>
      <c r="H1223" s="41"/>
      <c r="I1223" s="220"/>
      <c r="J1223" s="41"/>
      <c r="K1223" s="41"/>
      <c r="L1223" s="45"/>
      <c r="M1223" s="221"/>
      <c r="N1223" s="222"/>
      <c r="O1223" s="85"/>
      <c r="P1223" s="85"/>
      <c r="Q1223" s="85"/>
      <c r="R1223" s="85"/>
      <c r="S1223" s="85"/>
      <c r="T1223" s="86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/>
      <c r="AT1223" s="18" t="s">
        <v>155</v>
      </c>
      <c r="AU1223" s="18" t="s">
        <v>81</v>
      </c>
    </row>
    <row r="1224" spans="1:51" s="13" customFormat="1" ht="12">
      <c r="A1224" s="13"/>
      <c r="B1224" s="223"/>
      <c r="C1224" s="224"/>
      <c r="D1224" s="225" t="s">
        <v>157</v>
      </c>
      <c r="E1224" s="226" t="s">
        <v>19</v>
      </c>
      <c r="F1224" s="227" t="s">
        <v>1797</v>
      </c>
      <c r="G1224" s="224"/>
      <c r="H1224" s="228">
        <v>129.15</v>
      </c>
      <c r="I1224" s="229"/>
      <c r="J1224" s="224"/>
      <c r="K1224" s="224"/>
      <c r="L1224" s="230"/>
      <c r="M1224" s="231"/>
      <c r="N1224" s="232"/>
      <c r="O1224" s="232"/>
      <c r="P1224" s="232"/>
      <c r="Q1224" s="232"/>
      <c r="R1224" s="232"/>
      <c r="S1224" s="232"/>
      <c r="T1224" s="23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T1224" s="234" t="s">
        <v>157</v>
      </c>
      <c r="AU1224" s="234" t="s">
        <v>81</v>
      </c>
      <c r="AV1224" s="13" t="s">
        <v>81</v>
      </c>
      <c r="AW1224" s="13" t="s">
        <v>33</v>
      </c>
      <c r="AX1224" s="13" t="s">
        <v>71</v>
      </c>
      <c r="AY1224" s="234" t="s">
        <v>147</v>
      </c>
    </row>
    <row r="1225" spans="1:51" s="14" customFormat="1" ht="12">
      <c r="A1225" s="14"/>
      <c r="B1225" s="235"/>
      <c r="C1225" s="236"/>
      <c r="D1225" s="225" t="s">
        <v>157</v>
      </c>
      <c r="E1225" s="237" t="s">
        <v>19</v>
      </c>
      <c r="F1225" s="238" t="s">
        <v>159</v>
      </c>
      <c r="G1225" s="236"/>
      <c r="H1225" s="239">
        <v>129.15</v>
      </c>
      <c r="I1225" s="240"/>
      <c r="J1225" s="236"/>
      <c r="K1225" s="236"/>
      <c r="L1225" s="241"/>
      <c r="M1225" s="242"/>
      <c r="N1225" s="243"/>
      <c r="O1225" s="243"/>
      <c r="P1225" s="243"/>
      <c r="Q1225" s="243"/>
      <c r="R1225" s="243"/>
      <c r="S1225" s="243"/>
      <c r="T1225" s="244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T1225" s="245" t="s">
        <v>157</v>
      </c>
      <c r="AU1225" s="245" t="s">
        <v>81</v>
      </c>
      <c r="AV1225" s="14" t="s">
        <v>154</v>
      </c>
      <c r="AW1225" s="14" t="s">
        <v>33</v>
      </c>
      <c r="AX1225" s="14" t="s">
        <v>79</v>
      </c>
      <c r="AY1225" s="245" t="s">
        <v>147</v>
      </c>
    </row>
    <row r="1226" spans="1:65" s="2" customFormat="1" ht="16.5" customHeight="1">
      <c r="A1226" s="39"/>
      <c r="B1226" s="40"/>
      <c r="C1226" s="205" t="s">
        <v>1798</v>
      </c>
      <c r="D1226" s="205" t="s">
        <v>149</v>
      </c>
      <c r="E1226" s="206" t="s">
        <v>1799</v>
      </c>
      <c r="F1226" s="207" t="s">
        <v>1800</v>
      </c>
      <c r="G1226" s="208" t="s">
        <v>152</v>
      </c>
      <c r="H1226" s="209">
        <v>107.75</v>
      </c>
      <c r="I1226" s="210"/>
      <c r="J1226" s="211">
        <f>ROUND(I1226*H1226,2)</f>
        <v>0</v>
      </c>
      <c r="K1226" s="207" t="s">
        <v>153</v>
      </c>
      <c r="L1226" s="45"/>
      <c r="M1226" s="212" t="s">
        <v>19</v>
      </c>
      <c r="N1226" s="213" t="s">
        <v>42</v>
      </c>
      <c r="O1226" s="85"/>
      <c r="P1226" s="214">
        <f>O1226*H1226</f>
        <v>0</v>
      </c>
      <c r="Q1226" s="214">
        <v>0</v>
      </c>
      <c r="R1226" s="214">
        <f>Q1226*H1226</f>
        <v>0</v>
      </c>
      <c r="S1226" s="214">
        <v>0.003</v>
      </c>
      <c r="T1226" s="215">
        <f>S1226*H1226</f>
        <v>0.32325</v>
      </c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R1226" s="216" t="s">
        <v>195</v>
      </c>
      <c r="AT1226" s="216" t="s">
        <v>149</v>
      </c>
      <c r="AU1226" s="216" t="s">
        <v>81</v>
      </c>
      <c r="AY1226" s="18" t="s">
        <v>147</v>
      </c>
      <c r="BE1226" s="217">
        <f>IF(N1226="základní",J1226,0)</f>
        <v>0</v>
      </c>
      <c r="BF1226" s="217">
        <f>IF(N1226="snížená",J1226,0)</f>
        <v>0</v>
      </c>
      <c r="BG1226" s="217">
        <f>IF(N1226="zákl. přenesená",J1226,0)</f>
        <v>0</v>
      </c>
      <c r="BH1226" s="217">
        <f>IF(N1226="sníž. přenesená",J1226,0)</f>
        <v>0</v>
      </c>
      <c r="BI1226" s="217">
        <f>IF(N1226="nulová",J1226,0)</f>
        <v>0</v>
      </c>
      <c r="BJ1226" s="18" t="s">
        <v>79</v>
      </c>
      <c r="BK1226" s="217">
        <f>ROUND(I1226*H1226,2)</f>
        <v>0</v>
      </c>
      <c r="BL1226" s="18" t="s">
        <v>195</v>
      </c>
      <c r="BM1226" s="216" t="s">
        <v>1801</v>
      </c>
    </row>
    <row r="1227" spans="1:47" s="2" customFormat="1" ht="12">
      <c r="A1227" s="39"/>
      <c r="B1227" s="40"/>
      <c r="C1227" s="41"/>
      <c r="D1227" s="218" t="s">
        <v>155</v>
      </c>
      <c r="E1227" s="41"/>
      <c r="F1227" s="219" t="s">
        <v>1802</v>
      </c>
      <c r="G1227" s="41"/>
      <c r="H1227" s="41"/>
      <c r="I1227" s="220"/>
      <c r="J1227" s="41"/>
      <c r="K1227" s="41"/>
      <c r="L1227" s="45"/>
      <c r="M1227" s="221"/>
      <c r="N1227" s="222"/>
      <c r="O1227" s="85"/>
      <c r="P1227" s="85"/>
      <c r="Q1227" s="85"/>
      <c r="R1227" s="85"/>
      <c r="S1227" s="85"/>
      <c r="T1227" s="86"/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/>
      <c r="AT1227" s="18" t="s">
        <v>155</v>
      </c>
      <c r="AU1227" s="18" t="s">
        <v>81</v>
      </c>
    </row>
    <row r="1228" spans="1:51" s="13" customFormat="1" ht="12">
      <c r="A1228" s="13"/>
      <c r="B1228" s="223"/>
      <c r="C1228" s="224"/>
      <c r="D1228" s="225" t="s">
        <v>157</v>
      </c>
      <c r="E1228" s="226" t="s">
        <v>19</v>
      </c>
      <c r="F1228" s="227" t="s">
        <v>1803</v>
      </c>
      <c r="G1228" s="224"/>
      <c r="H1228" s="228">
        <v>107.75</v>
      </c>
      <c r="I1228" s="229"/>
      <c r="J1228" s="224"/>
      <c r="K1228" s="224"/>
      <c r="L1228" s="230"/>
      <c r="M1228" s="231"/>
      <c r="N1228" s="232"/>
      <c r="O1228" s="232"/>
      <c r="P1228" s="232"/>
      <c r="Q1228" s="232"/>
      <c r="R1228" s="232"/>
      <c r="S1228" s="232"/>
      <c r="T1228" s="23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T1228" s="234" t="s">
        <v>157</v>
      </c>
      <c r="AU1228" s="234" t="s">
        <v>81</v>
      </c>
      <c r="AV1228" s="13" t="s">
        <v>81</v>
      </c>
      <c r="AW1228" s="13" t="s">
        <v>33</v>
      </c>
      <c r="AX1228" s="13" t="s">
        <v>71</v>
      </c>
      <c r="AY1228" s="234" t="s">
        <v>147</v>
      </c>
    </row>
    <row r="1229" spans="1:51" s="14" customFormat="1" ht="12">
      <c r="A1229" s="14"/>
      <c r="B1229" s="235"/>
      <c r="C1229" s="236"/>
      <c r="D1229" s="225" t="s">
        <v>157</v>
      </c>
      <c r="E1229" s="237" t="s">
        <v>19</v>
      </c>
      <c r="F1229" s="238" t="s">
        <v>159</v>
      </c>
      <c r="G1229" s="236"/>
      <c r="H1229" s="239">
        <v>107.75</v>
      </c>
      <c r="I1229" s="240"/>
      <c r="J1229" s="236"/>
      <c r="K1229" s="236"/>
      <c r="L1229" s="241"/>
      <c r="M1229" s="242"/>
      <c r="N1229" s="243"/>
      <c r="O1229" s="243"/>
      <c r="P1229" s="243"/>
      <c r="Q1229" s="243"/>
      <c r="R1229" s="243"/>
      <c r="S1229" s="243"/>
      <c r="T1229" s="244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T1229" s="245" t="s">
        <v>157</v>
      </c>
      <c r="AU1229" s="245" t="s">
        <v>81</v>
      </c>
      <c r="AV1229" s="14" t="s">
        <v>154</v>
      </c>
      <c r="AW1229" s="14" t="s">
        <v>33</v>
      </c>
      <c r="AX1229" s="14" t="s">
        <v>79</v>
      </c>
      <c r="AY1229" s="245" t="s">
        <v>147</v>
      </c>
    </row>
    <row r="1230" spans="1:65" s="2" customFormat="1" ht="16.5" customHeight="1">
      <c r="A1230" s="39"/>
      <c r="B1230" s="40"/>
      <c r="C1230" s="205" t="s">
        <v>1029</v>
      </c>
      <c r="D1230" s="205" t="s">
        <v>149</v>
      </c>
      <c r="E1230" s="206" t="s">
        <v>1804</v>
      </c>
      <c r="F1230" s="207" t="s">
        <v>1805</v>
      </c>
      <c r="G1230" s="208" t="s">
        <v>152</v>
      </c>
      <c r="H1230" s="209">
        <v>129.15</v>
      </c>
      <c r="I1230" s="210"/>
      <c r="J1230" s="211">
        <f>ROUND(I1230*H1230,2)</f>
        <v>0</v>
      </c>
      <c r="K1230" s="207" t="s">
        <v>153</v>
      </c>
      <c r="L1230" s="45"/>
      <c r="M1230" s="212" t="s">
        <v>19</v>
      </c>
      <c r="N1230" s="213" t="s">
        <v>42</v>
      </c>
      <c r="O1230" s="85"/>
      <c r="P1230" s="214">
        <f>O1230*H1230</f>
        <v>0</v>
      </c>
      <c r="Q1230" s="214">
        <v>0.0003</v>
      </c>
      <c r="R1230" s="214">
        <f>Q1230*H1230</f>
        <v>0.038745</v>
      </c>
      <c r="S1230" s="214">
        <v>0</v>
      </c>
      <c r="T1230" s="215">
        <f>S1230*H1230</f>
        <v>0</v>
      </c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R1230" s="216" t="s">
        <v>195</v>
      </c>
      <c r="AT1230" s="216" t="s">
        <v>149</v>
      </c>
      <c r="AU1230" s="216" t="s">
        <v>81</v>
      </c>
      <c r="AY1230" s="18" t="s">
        <v>147</v>
      </c>
      <c r="BE1230" s="217">
        <f>IF(N1230="základní",J1230,0)</f>
        <v>0</v>
      </c>
      <c r="BF1230" s="217">
        <f>IF(N1230="snížená",J1230,0)</f>
        <v>0</v>
      </c>
      <c r="BG1230" s="217">
        <f>IF(N1230="zákl. přenesená",J1230,0)</f>
        <v>0</v>
      </c>
      <c r="BH1230" s="217">
        <f>IF(N1230="sníž. přenesená",J1230,0)</f>
        <v>0</v>
      </c>
      <c r="BI1230" s="217">
        <f>IF(N1230="nulová",J1230,0)</f>
        <v>0</v>
      </c>
      <c r="BJ1230" s="18" t="s">
        <v>79</v>
      </c>
      <c r="BK1230" s="217">
        <f>ROUND(I1230*H1230,2)</f>
        <v>0</v>
      </c>
      <c r="BL1230" s="18" t="s">
        <v>195</v>
      </c>
      <c r="BM1230" s="216" t="s">
        <v>1806</v>
      </c>
    </row>
    <row r="1231" spans="1:47" s="2" customFormat="1" ht="12">
      <c r="A1231" s="39"/>
      <c r="B1231" s="40"/>
      <c r="C1231" s="41"/>
      <c r="D1231" s="218" t="s">
        <v>155</v>
      </c>
      <c r="E1231" s="41"/>
      <c r="F1231" s="219" t="s">
        <v>1807</v>
      </c>
      <c r="G1231" s="41"/>
      <c r="H1231" s="41"/>
      <c r="I1231" s="220"/>
      <c r="J1231" s="41"/>
      <c r="K1231" s="41"/>
      <c r="L1231" s="45"/>
      <c r="M1231" s="221"/>
      <c r="N1231" s="222"/>
      <c r="O1231" s="85"/>
      <c r="P1231" s="85"/>
      <c r="Q1231" s="85"/>
      <c r="R1231" s="85"/>
      <c r="S1231" s="85"/>
      <c r="T1231" s="86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T1231" s="18" t="s">
        <v>155</v>
      </c>
      <c r="AU1231" s="18" t="s">
        <v>81</v>
      </c>
    </row>
    <row r="1232" spans="1:65" s="2" customFormat="1" ht="16.5" customHeight="1">
      <c r="A1232" s="39"/>
      <c r="B1232" s="40"/>
      <c r="C1232" s="246" t="s">
        <v>1808</v>
      </c>
      <c r="D1232" s="246" t="s">
        <v>350</v>
      </c>
      <c r="E1232" s="247" t="s">
        <v>1809</v>
      </c>
      <c r="F1232" s="248" t="s">
        <v>1810</v>
      </c>
      <c r="G1232" s="249" t="s">
        <v>152</v>
      </c>
      <c r="H1232" s="250">
        <v>142.065</v>
      </c>
      <c r="I1232" s="251"/>
      <c r="J1232" s="252">
        <f>ROUND(I1232*H1232,2)</f>
        <v>0</v>
      </c>
      <c r="K1232" s="248" t="s">
        <v>153</v>
      </c>
      <c r="L1232" s="253"/>
      <c r="M1232" s="254" t="s">
        <v>19</v>
      </c>
      <c r="N1232" s="255" t="s">
        <v>42</v>
      </c>
      <c r="O1232" s="85"/>
      <c r="P1232" s="214">
        <f>O1232*H1232</f>
        <v>0</v>
      </c>
      <c r="Q1232" s="214">
        <v>0.00283</v>
      </c>
      <c r="R1232" s="214">
        <f>Q1232*H1232</f>
        <v>0.40204395</v>
      </c>
      <c r="S1232" s="214">
        <v>0</v>
      </c>
      <c r="T1232" s="215">
        <f>S1232*H1232</f>
        <v>0</v>
      </c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R1232" s="216" t="s">
        <v>247</v>
      </c>
      <c r="AT1232" s="216" t="s">
        <v>350</v>
      </c>
      <c r="AU1232" s="216" t="s">
        <v>81</v>
      </c>
      <c r="AY1232" s="18" t="s">
        <v>147</v>
      </c>
      <c r="BE1232" s="217">
        <f>IF(N1232="základní",J1232,0)</f>
        <v>0</v>
      </c>
      <c r="BF1232" s="217">
        <f>IF(N1232="snížená",J1232,0)</f>
        <v>0</v>
      </c>
      <c r="BG1232" s="217">
        <f>IF(N1232="zákl. přenesená",J1232,0)</f>
        <v>0</v>
      </c>
      <c r="BH1232" s="217">
        <f>IF(N1232="sníž. přenesená",J1232,0)</f>
        <v>0</v>
      </c>
      <c r="BI1232" s="217">
        <f>IF(N1232="nulová",J1232,0)</f>
        <v>0</v>
      </c>
      <c r="BJ1232" s="18" t="s">
        <v>79</v>
      </c>
      <c r="BK1232" s="217">
        <f>ROUND(I1232*H1232,2)</f>
        <v>0</v>
      </c>
      <c r="BL1232" s="18" t="s">
        <v>195</v>
      </c>
      <c r="BM1232" s="216" t="s">
        <v>1811</v>
      </c>
    </row>
    <row r="1233" spans="1:51" s="13" customFormat="1" ht="12">
      <c r="A1233" s="13"/>
      <c r="B1233" s="223"/>
      <c r="C1233" s="224"/>
      <c r="D1233" s="225" t="s">
        <v>157</v>
      </c>
      <c r="E1233" s="226" t="s">
        <v>19</v>
      </c>
      <c r="F1233" s="227" t="s">
        <v>1812</v>
      </c>
      <c r="G1233" s="224"/>
      <c r="H1233" s="228">
        <v>142.065</v>
      </c>
      <c r="I1233" s="229"/>
      <c r="J1233" s="224"/>
      <c r="K1233" s="224"/>
      <c r="L1233" s="230"/>
      <c r="M1233" s="231"/>
      <c r="N1233" s="232"/>
      <c r="O1233" s="232"/>
      <c r="P1233" s="232"/>
      <c r="Q1233" s="232"/>
      <c r="R1233" s="232"/>
      <c r="S1233" s="232"/>
      <c r="T1233" s="23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34" t="s">
        <v>157</v>
      </c>
      <c r="AU1233" s="234" t="s">
        <v>81</v>
      </c>
      <c r="AV1233" s="13" t="s">
        <v>81</v>
      </c>
      <c r="AW1233" s="13" t="s">
        <v>33</v>
      </c>
      <c r="AX1233" s="13" t="s">
        <v>71</v>
      </c>
      <c r="AY1233" s="234" t="s">
        <v>147</v>
      </c>
    </row>
    <row r="1234" spans="1:51" s="14" customFormat="1" ht="12">
      <c r="A1234" s="14"/>
      <c r="B1234" s="235"/>
      <c r="C1234" s="236"/>
      <c r="D1234" s="225" t="s">
        <v>157</v>
      </c>
      <c r="E1234" s="237" t="s">
        <v>19</v>
      </c>
      <c r="F1234" s="238" t="s">
        <v>159</v>
      </c>
      <c r="G1234" s="236"/>
      <c r="H1234" s="239">
        <v>142.065</v>
      </c>
      <c r="I1234" s="240"/>
      <c r="J1234" s="236"/>
      <c r="K1234" s="236"/>
      <c r="L1234" s="241"/>
      <c r="M1234" s="242"/>
      <c r="N1234" s="243"/>
      <c r="O1234" s="243"/>
      <c r="P1234" s="243"/>
      <c r="Q1234" s="243"/>
      <c r="R1234" s="243"/>
      <c r="S1234" s="243"/>
      <c r="T1234" s="244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T1234" s="245" t="s">
        <v>157</v>
      </c>
      <c r="AU1234" s="245" t="s">
        <v>81</v>
      </c>
      <c r="AV1234" s="14" t="s">
        <v>154</v>
      </c>
      <c r="AW1234" s="14" t="s">
        <v>33</v>
      </c>
      <c r="AX1234" s="14" t="s">
        <v>79</v>
      </c>
      <c r="AY1234" s="245" t="s">
        <v>147</v>
      </c>
    </row>
    <row r="1235" spans="1:65" s="2" customFormat="1" ht="16.5" customHeight="1">
      <c r="A1235" s="39"/>
      <c r="B1235" s="40"/>
      <c r="C1235" s="205" t="s">
        <v>1033</v>
      </c>
      <c r="D1235" s="205" t="s">
        <v>149</v>
      </c>
      <c r="E1235" s="206" t="s">
        <v>1813</v>
      </c>
      <c r="F1235" s="207" t="s">
        <v>1814</v>
      </c>
      <c r="G1235" s="208" t="s">
        <v>441</v>
      </c>
      <c r="H1235" s="209">
        <v>28.12</v>
      </c>
      <c r="I1235" s="210"/>
      <c r="J1235" s="211">
        <f>ROUND(I1235*H1235,2)</f>
        <v>0</v>
      </c>
      <c r="K1235" s="207" t="s">
        <v>153</v>
      </c>
      <c r="L1235" s="45"/>
      <c r="M1235" s="212" t="s">
        <v>19</v>
      </c>
      <c r="N1235" s="213" t="s">
        <v>42</v>
      </c>
      <c r="O1235" s="85"/>
      <c r="P1235" s="214">
        <f>O1235*H1235</f>
        <v>0</v>
      </c>
      <c r="Q1235" s="214">
        <v>1.26999E-05</v>
      </c>
      <c r="R1235" s="214">
        <f>Q1235*H1235</f>
        <v>0.000357121188</v>
      </c>
      <c r="S1235" s="214">
        <v>0</v>
      </c>
      <c r="T1235" s="215">
        <f>S1235*H1235</f>
        <v>0</v>
      </c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R1235" s="216" t="s">
        <v>195</v>
      </c>
      <c r="AT1235" s="216" t="s">
        <v>149</v>
      </c>
      <c r="AU1235" s="216" t="s">
        <v>81</v>
      </c>
      <c r="AY1235" s="18" t="s">
        <v>147</v>
      </c>
      <c r="BE1235" s="217">
        <f>IF(N1235="základní",J1235,0)</f>
        <v>0</v>
      </c>
      <c r="BF1235" s="217">
        <f>IF(N1235="snížená",J1235,0)</f>
        <v>0</v>
      </c>
      <c r="BG1235" s="217">
        <f>IF(N1235="zákl. přenesená",J1235,0)</f>
        <v>0</v>
      </c>
      <c r="BH1235" s="217">
        <f>IF(N1235="sníž. přenesená",J1235,0)</f>
        <v>0</v>
      </c>
      <c r="BI1235" s="217">
        <f>IF(N1235="nulová",J1235,0)</f>
        <v>0</v>
      </c>
      <c r="BJ1235" s="18" t="s">
        <v>79</v>
      </c>
      <c r="BK1235" s="217">
        <f>ROUND(I1235*H1235,2)</f>
        <v>0</v>
      </c>
      <c r="BL1235" s="18" t="s">
        <v>195</v>
      </c>
      <c r="BM1235" s="216" t="s">
        <v>1815</v>
      </c>
    </row>
    <row r="1236" spans="1:47" s="2" customFormat="1" ht="12">
      <c r="A1236" s="39"/>
      <c r="B1236" s="40"/>
      <c r="C1236" s="41"/>
      <c r="D1236" s="218" t="s">
        <v>155</v>
      </c>
      <c r="E1236" s="41"/>
      <c r="F1236" s="219" t="s">
        <v>1816</v>
      </c>
      <c r="G1236" s="41"/>
      <c r="H1236" s="41"/>
      <c r="I1236" s="220"/>
      <c r="J1236" s="41"/>
      <c r="K1236" s="41"/>
      <c r="L1236" s="45"/>
      <c r="M1236" s="221"/>
      <c r="N1236" s="222"/>
      <c r="O1236" s="85"/>
      <c r="P1236" s="85"/>
      <c r="Q1236" s="85"/>
      <c r="R1236" s="85"/>
      <c r="S1236" s="85"/>
      <c r="T1236" s="86"/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T1236" s="18" t="s">
        <v>155</v>
      </c>
      <c r="AU1236" s="18" t="s">
        <v>81</v>
      </c>
    </row>
    <row r="1237" spans="1:51" s="13" customFormat="1" ht="12">
      <c r="A1237" s="13"/>
      <c r="B1237" s="223"/>
      <c r="C1237" s="224"/>
      <c r="D1237" s="225" t="s">
        <v>157</v>
      </c>
      <c r="E1237" s="226" t="s">
        <v>19</v>
      </c>
      <c r="F1237" s="227" t="s">
        <v>1817</v>
      </c>
      <c r="G1237" s="224"/>
      <c r="H1237" s="228">
        <v>28.12</v>
      </c>
      <c r="I1237" s="229"/>
      <c r="J1237" s="224"/>
      <c r="K1237" s="224"/>
      <c r="L1237" s="230"/>
      <c r="M1237" s="231"/>
      <c r="N1237" s="232"/>
      <c r="O1237" s="232"/>
      <c r="P1237" s="232"/>
      <c r="Q1237" s="232"/>
      <c r="R1237" s="232"/>
      <c r="S1237" s="232"/>
      <c r="T1237" s="23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34" t="s">
        <v>157</v>
      </c>
      <c r="AU1237" s="234" t="s">
        <v>81</v>
      </c>
      <c r="AV1237" s="13" t="s">
        <v>81</v>
      </c>
      <c r="AW1237" s="13" t="s">
        <v>33</v>
      </c>
      <c r="AX1237" s="13" t="s">
        <v>71</v>
      </c>
      <c r="AY1237" s="234" t="s">
        <v>147</v>
      </c>
    </row>
    <row r="1238" spans="1:51" s="14" customFormat="1" ht="12">
      <c r="A1238" s="14"/>
      <c r="B1238" s="235"/>
      <c r="C1238" s="236"/>
      <c r="D1238" s="225" t="s">
        <v>157</v>
      </c>
      <c r="E1238" s="237" t="s">
        <v>19</v>
      </c>
      <c r="F1238" s="238" t="s">
        <v>159</v>
      </c>
      <c r="G1238" s="236"/>
      <c r="H1238" s="239">
        <v>28.12</v>
      </c>
      <c r="I1238" s="240"/>
      <c r="J1238" s="236"/>
      <c r="K1238" s="236"/>
      <c r="L1238" s="241"/>
      <c r="M1238" s="242"/>
      <c r="N1238" s="243"/>
      <c r="O1238" s="243"/>
      <c r="P1238" s="243"/>
      <c r="Q1238" s="243"/>
      <c r="R1238" s="243"/>
      <c r="S1238" s="243"/>
      <c r="T1238" s="244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T1238" s="245" t="s">
        <v>157</v>
      </c>
      <c r="AU1238" s="245" t="s">
        <v>81</v>
      </c>
      <c r="AV1238" s="14" t="s">
        <v>154</v>
      </c>
      <c r="AW1238" s="14" t="s">
        <v>33</v>
      </c>
      <c r="AX1238" s="14" t="s">
        <v>79</v>
      </c>
      <c r="AY1238" s="245" t="s">
        <v>147</v>
      </c>
    </row>
    <row r="1239" spans="1:65" s="2" customFormat="1" ht="16.5" customHeight="1">
      <c r="A1239" s="39"/>
      <c r="B1239" s="40"/>
      <c r="C1239" s="246" t="s">
        <v>1818</v>
      </c>
      <c r="D1239" s="246" t="s">
        <v>350</v>
      </c>
      <c r="E1239" s="247" t="s">
        <v>1819</v>
      </c>
      <c r="F1239" s="248" t="s">
        <v>1820</v>
      </c>
      <c r="G1239" s="249" t="s">
        <v>441</v>
      </c>
      <c r="H1239" s="250">
        <v>28.682</v>
      </c>
      <c r="I1239" s="251"/>
      <c r="J1239" s="252">
        <f>ROUND(I1239*H1239,2)</f>
        <v>0</v>
      </c>
      <c r="K1239" s="248" t="s">
        <v>153</v>
      </c>
      <c r="L1239" s="253"/>
      <c r="M1239" s="254" t="s">
        <v>19</v>
      </c>
      <c r="N1239" s="255" t="s">
        <v>42</v>
      </c>
      <c r="O1239" s="85"/>
      <c r="P1239" s="214">
        <f>O1239*H1239</f>
        <v>0</v>
      </c>
      <c r="Q1239" s="214">
        <v>0.00028</v>
      </c>
      <c r="R1239" s="214">
        <f>Q1239*H1239</f>
        <v>0.008030959999999998</v>
      </c>
      <c r="S1239" s="214">
        <v>0</v>
      </c>
      <c r="T1239" s="215">
        <f>S1239*H1239</f>
        <v>0</v>
      </c>
      <c r="U1239" s="39"/>
      <c r="V1239" s="39"/>
      <c r="W1239" s="39"/>
      <c r="X1239" s="39"/>
      <c r="Y1239" s="39"/>
      <c r="Z1239" s="39"/>
      <c r="AA1239" s="39"/>
      <c r="AB1239" s="39"/>
      <c r="AC1239" s="39"/>
      <c r="AD1239" s="39"/>
      <c r="AE1239" s="39"/>
      <c r="AR1239" s="216" t="s">
        <v>247</v>
      </c>
      <c r="AT1239" s="216" t="s">
        <v>350</v>
      </c>
      <c r="AU1239" s="216" t="s">
        <v>81</v>
      </c>
      <c r="AY1239" s="18" t="s">
        <v>147</v>
      </c>
      <c r="BE1239" s="217">
        <f>IF(N1239="základní",J1239,0)</f>
        <v>0</v>
      </c>
      <c r="BF1239" s="217">
        <f>IF(N1239="snížená",J1239,0)</f>
        <v>0</v>
      </c>
      <c r="BG1239" s="217">
        <f>IF(N1239="zákl. přenesená",J1239,0)</f>
        <v>0</v>
      </c>
      <c r="BH1239" s="217">
        <f>IF(N1239="sníž. přenesená",J1239,0)</f>
        <v>0</v>
      </c>
      <c r="BI1239" s="217">
        <f>IF(N1239="nulová",J1239,0)</f>
        <v>0</v>
      </c>
      <c r="BJ1239" s="18" t="s">
        <v>79</v>
      </c>
      <c r="BK1239" s="217">
        <f>ROUND(I1239*H1239,2)</f>
        <v>0</v>
      </c>
      <c r="BL1239" s="18" t="s">
        <v>195</v>
      </c>
      <c r="BM1239" s="216" t="s">
        <v>1821</v>
      </c>
    </row>
    <row r="1240" spans="1:51" s="13" customFormat="1" ht="12">
      <c r="A1240" s="13"/>
      <c r="B1240" s="223"/>
      <c r="C1240" s="224"/>
      <c r="D1240" s="225" t="s">
        <v>157</v>
      </c>
      <c r="E1240" s="226" t="s">
        <v>19</v>
      </c>
      <c r="F1240" s="227" t="s">
        <v>1822</v>
      </c>
      <c r="G1240" s="224"/>
      <c r="H1240" s="228">
        <v>28.682</v>
      </c>
      <c r="I1240" s="229"/>
      <c r="J1240" s="224"/>
      <c r="K1240" s="224"/>
      <c r="L1240" s="230"/>
      <c r="M1240" s="231"/>
      <c r="N1240" s="232"/>
      <c r="O1240" s="232"/>
      <c r="P1240" s="232"/>
      <c r="Q1240" s="232"/>
      <c r="R1240" s="232"/>
      <c r="S1240" s="232"/>
      <c r="T1240" s="23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T1240" s="234" t="s">
        <v>157</v>
      </c>
      <c r="AU1240" s="234" t="s">
        <v>81</v>
      </c>
      <c r="AV1240" s="13" t="s">
        <v>81</v>
      </c>
      <c r="AW1240" s="13" t="s">
        <v>33</v>
      </c>
      <c r="AX1240" s="13" t="s">
        <v>71</v>
      </c>
      <c r="AY1240" s="234" t="s">
        <v>147</v>
      </c>
    </row>
    <row r="1241" spans="1:51" s="14" customFormat="1" ht="12">
      <c r="A1241" s="14"/>
      <c r="B1241" s="235"/>
      <c r="C1241" s="236"/>
      <c r="D1241" s="225" t="s">
        <v>157</v>
      </c>
      <c r="E1241" s="237" t="s">
        <v>19</v>
      </c>
      <c r="F1241" s="238" t="s">
        <v>159</v>
      </c>
      <c r="G1241" s="236"/>
      <c r="H1241" s="239">
        <v>28.682</v>
      </c>
      <c r="I1241" s="240"/>
      <c r="J1241" s="236"/>
      <c r="K1241" s="236"/>
      <c r="L1241" s="241"/>
      <c r="M1241" s="242"/>
      <c r="N1241" s="243"/>
      <c r="O1241" s="243"/>
      <c r="P1241" s="243"/>
      <c r="Q1241" s="243"/>
      <c r="R1241" s="243"/>
      <c r="S1241" s="243"/>
      <c r="T1241" s="244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T1241" s="245" t="s">
        <v>157</v>
      </c>
      <c r="AU1241" s="245" t="s">
        <v>81</v>
      </c>
      <c r="AV1241" s="14" t="s">
        <v>154</v>
      </c>
      <c r="AW1241" s="14" t="s">
        <v>33</v>
      </c>
      <c r="AX1241" s="14" t="s">
        <v>79</v>
      </c>
      <c r="AY1241" s="245" t="s">
        <v>147</v>
      </c>
    </row>
    <row r="1242" spans="1:65" s="2" customFormat="1" ht="24.15" customHeight="1">
      <c r="A1242" s="39"/>
      <c r="B1242" s="40"/>
      <c r="C1242" s="205" t="s">
        <v>1037</v>
      </c>
      <c r="D1242" s="205" t="s">
        <v>149</v>
      </c>
      <c r="E1242" s="206" t="s">
        <v>1823</v>
      </c>
      <c r="F1242" s="207" t="s">
        <v>1824</v>
      </c>
      <c r="G1242" s="208" t="s">
        <v>190</v>
      </c>
      <c r="H1242" s="209">
        <v>1.395</v>
      </c>
      <c r="I1242" s="210"/>
      <c r="J1242" s="211">
        <f>ROUND(I1242*H1242,2)</f>
        <v>0</v>
      </c>
      <c r="K1242" s="207" t="s">
        <v>153</v>
      </c>
      <c r="L1242" s="45"/>
      <c r="M1242" s="212" t="s">
        <v>19</v>
      </c>
      <c r="N1242" s="213" t="s">
        <v>42</v>
      </c>
      <c r="O1242" s="85"/>
      <c r="P1242" s="214">
        <f>O1242*H1242</f>
        <v>0</v>
      </c>
      <c r="Q1242" s="214">
        <v>0</v>
      </c>
      <c r="R1242" s="214">
        <f>Q1242*H1242</f>
        <v>0</v>
      </c>
      <c r="S1242" s="214">
        <v>0</v>
      </c>
      <c r="T1242" s="215">
        <f>S1242*H1242</f>
        <v>0</v>
      </c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R1242" s="216" t="s">
        <v>195</v>
      </c>
      <c r="AT1242" s="216" t="s">
        <v>149</v>
      </c>
      <c r="AU1242" s="216" t="s">
        <v>81</v>
      </c>
      <c r="AY1242" s="18" t="s">
        <v>147</v>
      </c>
      <c r="BE1242" s="217">
        <f>IF(N1242="základní",J1242,0)</f>
        <v>0</v>
      </c>
      <c r="BF1242" s="217">
        <f>IF(N1242="snížená",J1242,0)</f>
        <v>0</v>
      </c>
      <c r="BG1242" s="217">
        <f>IF(N1242="zákl. přenesená",J1242,0)</f>
        <v>0</v>
      </c>
      <c r="BH1242" s="217">
        <f>IF(N1242="sníž. přenesená",J1242,0)</f>
        <v>0</v>
      </c>
      <c r="BI1242" s="217">
        <f>IF(N1242="nulová",J1242,0)</f>
        <v>0</v>
      </c>
      <c r="BJ1242" s="18" t="s">
        <v>79</v>
      </c>
      <c r="BK1242" s="217">
        <f>ROUND(I1242*H1242,2)</f>
        <v>0</v>
      </c>
      <c r="BL1242" s="18" t="s">
        <v>195</v>
      </c>
      <c r="BM1242" s="216" t="s">
        <v>1825</v>
      </c>
    </row>
    <row r="1243" spans="1:47" s="2" customFormat="1" ht="12">
      <c r="A1243" s="39"/>
      <c r="B1243" s="40"/>
      <c r="C1243" s="41"/>
      <c r="D1243" s="218" t="s">
        <v>155</v>
      </c>
      <c r="E1243" s="41"/>
      <c r="F1243" s="219" t="s">
        <v>1826</v>
      </c>
      <c r="G1243" s="41"/>
      <c r="H1243" s="41"/>
      <c r="I1243" s="220"/>
      <c r="J1243" s="41"/>
      <c r="K1243" s="41"/>
      <c r="L1243" s="45"/>
      <c r="M1243" s="221"/>
      <c r="N1243" s="222"/>
      <c r="O1243" s="85"/>
      <c r="P1243" s="85"/>
      <c r="Q1243" s="85"/>
      <c r="R1243" s="85"/>
      <c r="S1243" s="85"/>
      <c r="T1243" s="86"/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  <c r="AT1243" s="18" t="s">
        <v>155</v>
      </c>
      <c r="AU1243" s="18" t="s">
        <v>81</v>
      </c>
    </row>
    <row r="1244" spans="1:63" s="12" customFormat="1" ht="22.8" customHeight="1">
      <c r="A1244" s="12"/>
      <c r="B1244" s="189"/>
      <c r="C1244" s="190"/>
      <c r="D1244" s="191" t="s">
        <v>70</v>
      </c>
      <c r="E1244" s="203" t="s">
        <v>1827</v>
      </c>
      <c r="F1244" s="203" t="s">
        <v>1828</v>
      </c>
      <c r="G1244" s="190"/>
      <c r="H1244" s="190"/>
      <c r="I1244" s="193"/>
      <c r="J1244" s="204">
        <f>BK1244</f>
        <v>0</v>
      </c>
      <c r="K1244" s="190"/>
      <c r="L1244" s="195"/>
      <c r="M1244" s="196"/>
      <c r="N1244" s="197"/>
      <c r="O1244" s="197"/>
      <c r="P1244" s="198">
        <f>SUM(P1245:P1257)</f>
        <v>0</v>
      </c>
      <c r="Q1244" s="197"/>
      <c r="R1244" s="198">
        <f>SUM(R1245:R1257)</f>
        <v>0</v>
      </c>
      <c r="S1244" s="197"/>
      <c r="T1244" s="199">
        <f>SUM(T1245:T1257)</f>
        <v>17.7682692</v>
      </c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R1244" s="200" t="s">
        <v>81</v>
      </c>
      <c r="AT1244" s="201" t="s">
        <v>70</v>
      </c>
      <c r="AU1244" s="201" t="s">
        <v>79</v>
      </c>
      <c r="AY1244" s="200" t="s">
        <v>147</v>
      </c>
      <c r="BK1244" s="202">
        <f>SUM(BK1245:BK1257)</f>
        <v>0</v>
      </c>
    </row>
    <row r="1245" spans="1:65" s="2" customFormat="1" ht="16.5" customHeight="1">
      <c r="A1245" s="39"/>
      <c r="B1245" s="40"/>
      <c r="C1245" s="205" t="s">
        <v>1829</v>
      </c>
      <c r="D1245" s="205" t="s">
        <v>149</v>
      </c>
      <c r="E1245" s="206" t="s">
        <v>1830</v>
      </c>
      <c r="F1245" s="207" t="s">
        <v>1831</v>
      </c>
      <c r="G1245" s="208" t="s">
        <v>152</v>
      </c>
      <c r="H1245" s="209">
        <v>3.784</v>
      </c>
      <c r="I1245" s="210"/>
      <c r="J1245" s="211">
        <f>ROUND(I1245*H1245,2)</f>
        <v>0</v>
      </c>
      <c r="K1245" s="207" t="s">
        <v>19</v>
      </c>
      <c r="L1245" s="45"/>
      <c r="M1245" s="212" t="s">
        <v>19</v>
      </c>
      <c r="N1245" s="213" t="s">
        <v>42</v>
      </c>
      <c r="O1245" s="85"/>
      <c r="P1245" s="214">
        <f>O1245*H1245</f>
        <v>0</v>
      </c>
      <c r="Q1245" s="214">
        <v>0</v>
      </c>
      <c r="R1245" s="214">
        <f>Q1245*H1245</f>
        <v>0</v>
      </c>
      <c r="S1245" s="214">
        <v>0</v>
      </c>
      <c r="T1245" s="215">
        <f>S1245*H1245</f>
        <v>0</v>
      </c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R1245" s="216" t="s">
        <v>195</v>
      </c>
      <c r="AT1245" s="216" t="s">
        <v>149</v>
      </c>
      <c r="AU1245" s="216" t="s">
        <v>81</v>
      </c>
      <c r="AY1245" s="18" t="s">
        <v>147</v>
      </c>
      <c r="BE1245" s="217">
        <f>IF(N1245="základní",J1245,0)</f>
        <v>0</v>
      </c>
      <c r="BF1245" s="217">
        <f>IF(N1245="snížená",J1245,0)</f>
        <v>0</v>
      </c>
      <c r="BG1245" s="217">
        <f>IF(N1245="zákl. přenesená",J1245,0)</f>
        <v>0</v>
      </c>
      <c r="BH1245" s="217">
        <f>IF(N1245="sníž. přenesená",J1245,0)</f>
        <v>0</v>
      </c>
      <c r="BI1245" s="217">
        <f>IF(N1245="nulová",J1245,0)</f>
        <v>0</v>
      </c>
      <c r="BJ1245" s="18" t="s">
        <v>79</v>
      </c>
      <c r="BK1245" s="217">
        <f>ROUND(I1245*H1245,2)</f>
        <v>0</v>
      </c>
      <c r="BL1245" s="18" t="s">
        <v>195</v>
      </c>
      <c r="BM1245" s="216" t="s">
        <v>1832</v>
      </c>
    </row>
    <row r="1246" spans="1:51" s="13" customFormat="1" ht="12">
      <c r="A1246" s="13"/>
      <c r="B1246" s="223"/>
      <c r="C1246" s="224"/>
      <c r="D1246" s="225" t="s">
        <v>157</v>
      </c>
      <c r="E1246" s="226" t="s">
        <v>19</v>
      </c>
      <c r="F1246" s="227" t="s">
        <v>525</v>
      </c>
      <c r="G1246" s="224"/>
      <c r="H1246" s="228">
        <v>3.784</v>
      </c>
      <c r="I1246" s="229"/>
      <c r="J1246" s="224"/>
      <c r="K1246" s="224"/>
      <c r="L1246" s="230"/>
      <c r="M1246" s="231"/>
      <c r="N1246" s="232"/>
      <c r="O1246" s="232"/>
      <c r="P1246" s="232"/>
      <c r="Q1246" s="232"/>
      <c r="R1246" s="232"/>
      <c r="S1246" s="232"/>
      <c r="T1246" s="23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T1246" s="234" t="s">
        <v>157</v>
      </c>
      <c r="AU1246" s="234" t="s">
        <v>81</v>
      </c>
      <c r="AV1246" s="13" t="s">
        <v>81</v>
      </c>
      <c r="AW1246" s="13" t="s">
        <v>33</v>
      </c>
      <c r="AX1246" s="13" t="s">
        <v>71</v>
      </c>
      <c r="AY1246" s="234" t="s">
        <v>147</v>
      </c>
    </row>
    <row r="1247" spans="1:51" s="14" customFormat="1" ht="12">
      <c r="A1247" s="14"/>
      <c r="B1247" s="235"/>
      <c r="C1247" s="236"/>
      <c r="D1247" s="225" t="s">
        <v>157</v>
      </c>
      <c r="E1247" s="237" t="s">
        <v>19</v>
      </c>
      <c r="F1247" s="238" t="s">
        <v>159</v>
      </c>
      <c r="G1247" s="236"/>
      <c r="H1247" s="239">
        <v>3.784</v>
      </c>
      <c r="I1247" s="240"/>
      <c r="J1247" s="236"/>
      <c r="K1247" s="236"/>
      <c r="L1247" s="241"/>
      <c r="M1247" s="242"/>
      <c r="N1247" s="243"/>
      <c r="O1247" s="243"/>
      <c r="P1247" s="243"/>
      <c r="Q1247" s="243"/>
      <c r="R1247" s="243"/>
      <c r="S1247" s="243"/>
      <c r="T1247" s="244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T1247" s="245" t="s">
        <v>157</v>
      </c>
      <c r="AU1247" s="245" t="s">
        <v>81</v>
      </c>
      <c r="AV1247" s="14" t="s">
        <v>154</v>
      </c>
      <c r="AW1247" s="14" t="s">
        <v>33</v>
      </c>
      <c r="AX1247" s="14" t="s">
        <v>79</v>
      </c>
      <c r="AY1247" s="245" t="s">
        <v>147</v>
      </c>
    </row>
    <row r="1248" spans="1:65" s="2" customFormat="1" ht="16.5" customHeight="1">
      <c r="A1248" s="39"/>
      <c r="B1248" s="40"/>
      <c r="C1248" s="205" t="s">
        <v>1040</v>
      </c>
      <c r="D1248" s="205" t="s">
        <v>149</v>
      </c>
      <c r="E1248" s="206" t="s">
        <v>1833</v>
      </c>
      <c r="F1248" s="207" t="s">
        <v>1834</v>
      </c>
      <c r="G1248" s="208" t="s">
        <v>152</v>
      </c>
      <c r="H1248" s="209">
        <v>204.468</v>
      </c>
      <c r="I1248" s="210"/>
      <c r="J1248" s="211">
        <f>ROUND(I1248*H1248,2)</f>
        <v>0</v>
      </c>
      <c r="K1248" s="207" t="s">
        <v>153</v>
      </c>
      <c r="L1248" s="45"/>
      <c r="M1248" s="212" t="s">
        <v>19</v>
      </c>
      <c r="N1248" s="213" t="s">
        <v>42</v>
      </c>
      <c r="O1248" s="85"/>
      <c r="P1248" s="214">
        <f>O1248*H1248</f>
        <v>0</v>
      </c>
      <c r="Q1248" s="214">
        <v>0</v>
      </c>
      <c r="R1248" s="214">
        <f>Q1248*H1248</f>
        <v>0</v>
      </c>
      <c r="S1248" s="214">
        <v>0.0869</v>
      </c>
      <c r="T1248" s="215">
        <f>S1248*H1248</f>
        <v>17.7682692</v>
      </c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39"/>
      <c r="AE1248" s="39"/>
      <c r="AR1248" s="216" t="s">
        <v>195</v>
      </c>
      <c r="AT1248" s="216" t="s">
        <v>149</v>
      </c>
      <c r="AU1248" s="216" t="s">
        <v>81</v>
      </c>
      <c r="AY1248" s="18" t="s">
        <v>147</v>
      </c>
      <c r="BE1248" s="217">
        <f>IF(N1248="základní",J1248,0)</f>
        <v>0</v>
      </c>
      <c r="BF1248" s="217">
        <f>IF(N1248="snížená",J1248,0)</f>
        <v>0</v>
      </c>
      <c r="BG1248" s="217">
        <f>IF(N1248="zákl. přenesená",J1248,0)</f>
        <v>0</v>
      </c>
      <c r="BH1248" s="217">
        <f>IF(N1248="sníž. přenesená",J1248,0)</f>
        <v>0</v>
      </c>
      <c r="BI1248" s="217">
        <f>IF(N1248="nulová",J1248,0)</f>
        <v>0</v>
      </c>
      <c r="BJ1248" s="18" t="s">
        <v>79</v>
      </c>
      <c r="BK1248" s="217">
        <f>ROUND(I1248*H1248,2)</f>
        <v>0</v>
      </c>
      <c r="BL1248" s="18" t="s">
        <v>195</v>
      </c>
      <c r="BM1248" s="216" t="s">
        <v>1835</v>
      </c>
    </row>
    <row r="1249" spans="1:47" s="2" customFormat="1" ht="12">
      <c r="A1249" s="39"/>
      <c r="B1249" s="40"/>
      <c r="C1249" s="41"/>
      <c r="D1249" s="218" t="s">
        <v>155</v>
      </c>
      <c r="E1249" s="41"/>
      <c r="F1249" s="219" t="s">
        <v>1836</v>
      </c>
      <c r="G1249" s="41"/>
      <c r="H1249" s="41"/>
      <c r="I1249" s="220"/>
      <c r="J1249" s="41"/>
      <c r="K1249" s="41"/>
      <c r="L1249" s="45"/>
      <c r="M1249" s="221"/>
      <c r="N1249" s="222"/>
      <c r="O1249" s="85"/>
      <c r="P1249" s="85"/>
      <c r="Q1249" s="85"/>
      <c r="R1249" s="85"/>
      <c r="S1249" s="85"/>
      <c r="T1249" s="86"/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T1249" s="18" t="s">
        <v>155</v>
      </c>
      <c r="AU1249" s="18" t="s">
        <v>81</v>
      </c>
    </row>
    <row r="1250" spans="1:51" s="13" customFormat="1" ht="12">
      <c r="A1250" s="13"/>
      <c r="B1250" s="223"/>
      <c r="C1250" s="224"/>
      <c r="D1250" s="225" t="s">
        <v>157</v>
      </c>
      <c r="E1250" s="226" t="s">
        <v>19</v>
      </c>
      <c r="F1250" s="227" t="s">
        <v>1837</v>
      </c>
      <c r="G1250" s="224"/>
      <c r="H1250" s="228">
        <v>84.951</v>
      </c>
      <c r="I1250" s="229"/>
      <c r="J1250" s="224"/>
      <c r="K1250" s="224"/>
      <c r="L1250" s="230"/>
      <c r="M1250" s="231"/>
      <c r="N1250" s="232"/>
      <c r="O1250" s="232"/>
      <c r="P1250" s="232"/>
      <c r="Q1250" s="232"/>
      <c r="R1250" s="232"/>
      <c r="S1250" s="232"/>
      <c r="T1250" s="23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34" t="s">
        <v>157</v>
      </c>
      <c r="AU1250" s="234" t="s">
        <v>81</v>
      </c>
      <c r="AV1250" s="13" t="s">
        <v>81</v>
      </c>
      <c r="AW1250" s="13" t="s">
        <v>33</v>
      </c>
      <c r="AX1250" s="13" t="s">
        <v>71</v>
      </c>
      <c r="AY1250" s="234" t="s">
        <v>147</v>
      </c>
    </row>
    <row r="1251" spans="1:51" s="13" customFormat="1" ht="12">
      <c r="A1251" s="13"/>
      <c r="B1251" s="223"/>
      <c r="C1251" s="224"/>
      <c r="D1251" s="225" t="s">
        <v>157</v>
      </c>
      <c r="E1251" s="226" t="s">
        <v>19</v>
      </c>
      <c r="F1251" s="227" t="s">
        <v>1838</v>
      </c>
      <c r="G1251" s="224"/>
      <c r="H1251" s="228">
        <v>10.2</v>
      </c>
      <c r="I1251" s="229"/>
      <c r="J1251" s="224"/>
      <c r="K1251" s="224"/>
      <c r="L1251" s="230"/>
      <c r="M1251" s="231"/>
      <c r="N1251" s="232"/>
      <c r="O1251" s="232"/>
      <c r="P1251" s="232"/>
      <c r="Q1251" s="232"/>
      <c r="R1251" s="232"/>
      <c r="S1251" s="232"/>
      <c r="T1251" s="23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T1251" s="234" t="s">
        <v>157</v>
      </c>
      <c r="AU1251" s="234" t="s">
        <v>81</v>
      </c>
      <c r="AV1251" s="13" t="s">
        <v>81</v>
      </c>
      <c r="AW1251" s="13" t="s">
        <v>33</v>
      </c>
      <c r="AX1251" s="13" t="s">
        <v>71</v>
      </c>
      <c r="AY1251" s="234" t="s">
        <v>147</v>
      </c>
    </row>
    <row r="1252" spans="1:51" s="13" customFormat="1" ht="12">
      <c r="A1252" s="13"/>
      <c r="B1252" s="223"/>
      <c r="C1252" s="224"/>
      <c r="D1252" s="225" t="s">
        <v>157</v>
      </c>
      <c r="E1252" s="226" t="s">
        <v>19</v>
      </c>
      <c r="F1252" s="227" t="s">
        <v>1839</v>
      </c>
      <c r="G1252" s="224"/>
      <c r="H1252" s="228">
        <v>58.851</v>
      </c>
      <c r="I1252" s="229"/>
      <c r="J1252" s="224"/>
      <c r="K1252" s="224"/>
      <c r="L1252" s="230"/>
      <c r="M1252" s="231"/>
      <c r="N1252" s="232"/>
      <c r="O1252" s="232"/>
      <c r="P1252" s="232"/>
      <c r="Q1252" s="232"/>
      <c r="R1252" s="232"/>
      <c r="S1252" s="232"/>
      <c r="T1252" s="23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34" t="s">
        <v>157</v>
      </c>
      <c r="AU1252" s="234" t="s">
        <v>81</v>
      </c>
      <c r="AV1252" s="13" t="s">
        <v>81</v>
      </c>
      <c r="AW1252" s="13" t="s">
        <v>33</v>
      </c>
      <c r="AX1252" s="13" t="s">
        <v>71</v>
      </c>
      <c r="AY1252" s="234" t="s">
        <v>147</v>
      </c>
    </row>
    <row r="1253" spans="1:51" s="13" customFormat="1" ht="12">
      <c r="A1253" s="13"/>
      <c r="B1253" s="223"/>
      <c r="C1253" s="224"/>
      <c r="D1253" s="225" t="s">
        <v>157</v>
      </c>
      <c r="E1253" s="226" t="s">
        <v>19</v>
      </c>
      <c r="F1253" s="227" t="s">
        <v>1840</v>
      </c>
      <c r="G1253" s="224"/>
      <c r="H1253" s="228">
        <v>50.466</v>
      </c>
      <c r="I1253" s="229"/>
      <c r="J1253" s="224"/>
      <c r="K1253" s="224"/>
      <c r="L1253" s="230"/>
      <c r="M1253" s="231"/>
      <c r="N1253" s="232"/>
      <c r="O1253" s="232"/>
      <c r="P1253" s="232"/>
      <c r="Q1253" s="232"/>
      <c r="R1253" s="232"/>
      <c r="S1253" s="232"/>
      <c r="T1253" s="23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T1253" s="234" t="s">
        <v>157</v>
      </c>
      <c r="AU1253" s="234" t="s">
        <v>81</v>
      </c>
      <c r="AV1253" s="13" t="s">
        <v>81</v>
      </c>
      <c r="AW1253" s="13" t="s">
        <v>33</v>
      </c>
      <c r="AX1253" s="13" t="s">
        <v>71</v>
      </c>
      <c r="AY1253" s="234" t="s">
        <v>147</v>
      </c>
    </row>
    <row r="1254" spans="1:51" s="14" customFormat="1" ht="12">
      <c r="A1254" s="14"/>
      <c r="B1254" s="235"/>
      <c r="C1254" s="236"/>
      <c r="D1254" s="225" t="s">
        <v>157</v>
      </c>
      <c r="E1254" s="237" t="s">
        <v>19</v>
      </c>
      <c r="F1254" s="238" t="s">
        <v>159</v>
      </c>
      <c r="G1254" s="236"/>
      <c r="H1254" s="239">
        <v>204.46800000000002</v>
      </c>
      <c r="I1254" s="240"/>
      <c r="J1254" s="236"/>
      <c r="K1254" s="236"/>
      <c r="L1254" s="241"/>
      <c r="M1254" s="242"/>
      <c r="N1254" s="243"/>
      <c r="O1254" s="243"/>
      <c r="P1254" s="243"/>
      <c r="Q1254" s="243"/>
      <c r="R1254" s="243"/>
      <c r="S1254" s="243"/>
      <c r="T1254" s="244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T1254" s="245" t="s">
        <v>157</v>
      </c>
      <c r="AU1254" s="245" t="s">
        <v>81</v>
      </c>
      <c r="AV1254" s="14" t="s">
        <v>154</v>
      </c>
      <c r="AW1254" s="14" t="s">
        <v>33</v>
      </c>
      <c r="AX1254" s="14" t="s">
        <v>79</v>
      </c>
      <c r="AY1254" s="245" t="s">
        <v>147</v>
      </c>
    </row>
    <row r="1255" spans="1:65" s="2" customFormat="1" ht="16.5" customHeight="1">
      <c r="A1255" s="39"/>
      <c r="B1255" s="40"/>
      <c r="C1255" s="205" t="s">
        <v>1841</v>
      </c>
      <c r="D1255" s="205" t="s">
        <v>149</v>
      </c>
      <c r="E1255" s="206" t="s">
        <v>1842</v>
      </c>
      <c r="F1255" s="207" t="s">
        <v>1843</v>
      </c>
      <c r="G1255" s="208" t="s">
        <v>152</v>
      </c>
      <c r="H1255" s="209">
        <v>3.69</v>
      </c>
      <c r="I1255" s="210"/>
      <c r="J1255" s="211">
        <f>ROUND(I1255*H1255,2)</f>
        <v>0</v>
      </c>
      <c r="K1255" s="207" t="s">
        <v>19</v>
      </c>
      <c r="L1255" s="45"/>
      <c r="M1255" s="212" t="s">
        <v>19</v>
      </c>
      <c r="N1255" s="213" t="s">
        <v>42</v>
      </c>
      <c r="O1255" s="85"/>
      <c r="P1255" s="214">
        <f>O1255*H1255</f>
        <v>0</v>
      </c>
      <c r="Q1255" s="214">
        <v>0</v>
      </c>
      <c r="R1255" s="214">
        <f>Q1255*H1255</f>
        <v>0</v>
      </c>
      <c r="S1255" s="214">
        <v>0</v>
      </c>
      <c r="T1255" s="215">
        <f>S1255*H1255</f>
        <v>0</v>
      </c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R1255" s="216" t="s">
        <v>195</v>
      </c>
      <c r="AT1255" s="216" t="s">
        <v>149</v>
      </c>
      <c r="AU1255" s="216" t="s">
        <v>81</v>
      </c>
      <c r="AY1255" s="18" t="s">
        <v>147</v>
      </c>
      <c r="BE1255" s="217">
        <f>IF(N1255="základní",J1255,0)</f>
        <v>0</v>
      </c>
      <c r="BF1255" s="217">
        <f>IF(N1255="snížená",J1255,0)</f>
        <v>0</v>
      </c>
      <c r="BG1255" s="217">
        <f>IF(N1255="zákl. přenesená",J1255,0)</f>
        <v>0</v>
      </c>
      <c r="BH1255" s="217">
        <f>IF(N1255="sníž. přenesená",J1255,0)</f>
        <v>0</v>
      </c>
      <c r="BI1255" s="217">
        <f>IF(N1255="nulová",J1255,0)</f>
        <v>0</v>
      </c>
      <c r="BJ1255" s="18" t="s">
        <v>79</v>
      </c>
      <c r="BK1255" s="217">
        <f>ROUND(I1255*H1255,2)</f>
        <v>0</v>
      </c>
      <c r="BL1255" s="18" t="s">
        <v>195</v>
      </c>
      <c r="BM1255" s="216" t="s">
        <v>1844</v>
      </c>
    </row>
    <row r="1256" spans="1:51" s="13" customFormat="1" ht="12">
      <c r="A1256" s="13"/>
      <c r="B1256" s="223"/>
      <c r="C1256" s="224"/>
      <c r="D1256" s="225" t="s">
        <v>157</v>
      </c>
      <c r="E1256" s="226" t="s">
        <v>19</v>
      </c>
      <c r="F1256" s="227" t="s">
        <v>1845</v>
      </c>
      <c r="G1256" s="224"/>
      <c r="H1256" s="228">
        <v>3.69</v>
      </c>
      <c r="I1256" s="229"/>
      <c r="J1256" s="224"/>
      <c r="K1256" s="224"/>
      <c r="L1256" s="230"/>
      <c r="M1256" s="231"/>
      <c r="N1256" s="232"/>
      <c r="O1256" s="232"/>
      <c r="P1256" s="232"/>
      <c r="Q1256" s="232"/>
      <c r="R1256" s="232"/>
      <c r="S1256" s="232"/>
      <c r="T1256" s="23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34" t="s">
        <v>157</v>
      </c>
      <c r="AU1256" s="234" t="s">
        <v>81</v>
      </c>
      <c r="AV1256" s="13" t="s">
        <v>81</v>
      </c>
      <c r="AW1256" s="13" t="s">
        <v>33</v>
      </c>
      <c r="AX1256" s="13" t="s">
        <v>71</v>
      </c>
      <c r="AY1256" s="234" t="s">
        <v>147</v>
      </c>
    </row>
    <row r="1257" spans="1:51" s="14" customFormat="1" ht="12">
      <c r="A1257" s="14"/>
      <c r="B1257" s="235"/>
      <c r="C1257" s="236"/>
      <c r="D1257" s="225" t="s">
        <v>157</v>
      </c>
      <c r="E1257" s="237" t="s">
        <v>19</v>
      </c>
      <c r="F1257" s="238" t="s">
        <v>159</v>
      </c>
      <c r="G1257" s="236"/>
      <c r="H1257" s="239">
        <v>3.69</v>
      </c>
      <c r="I1257" s="240"/>
      <c r="J1257" s="236"/>
      <c r="K1257" s="236"/>
      <c r="L1257" s="241"/>
      <c r="M1257" s="242"/>
      <c r="N1257" s="243"/>
      <c r="O1257" s="243"/>
      <c r="P1257" s="243"/>
      <c r="Q1257" s="243"/>
      <c r="R1257" s="243"/>
      <c r="S1257" s="243"/>
      <c r="T1257" s="244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T1257" s="245" t="s">
        <v>157</v>
      </c>
      <c r="AU1257" s="245" t="s">
        <v>81</v>
      </c>
      <c r="AV1257" s="14" t="s">
        <v>154</v>
      </c>
      <c r="AW1257" s="14" t="s">
        <v>33</v>
      </c>
      <c r="AX1257" s="14" t="s">
        <v>79</v>
      </c>
      <c r="AY1257" s="245" t="s">
        <v>147</v>
      </c>
    </row>
    <row r="1258" spans="1:63" s="12" customFormat="1" ht="22.8" customHeight="1">
      <c r="A1258" s="12"/>
      <c r="B1258" s="189"/>
      <c r="C1258" s="190"/>
      <c r="D1258" s="191" t="s">
        <v>70</v>
      </c>
      <c r="E1258" s="203" t="s">
        <v>1846</v>
      </c>
      <c r="F1258" s="203" t="s">
        <v>1847</v>
      </c>
      <c r="G1258" s="190"/>
      <c r="H1258" s="190"/>
      <c r="I1258" s="193"/>
      <c r="J1258" s="204">
        <f>BK1258</f>
        <v>0</v>
      </c>
      <c r="K1258" s="190"/>
      <c r="L1258" s="195"/>
      <c r="M1258" s="196"/>
      <c r="N1258" s="197"/>
      <c r="O1258" s="197"/>
      <c r="P1258" s="198">
        <f>SUM(P1259:P1295)</f>
        <v>0</v>
      </c>
      <c r="Q1258" s="197"/>
      <c r="R1258" s="198">
        <f>SUM(R1259:R1295)</f>
        <v>0.039329967199999996</v>
      </c>
      <c r="S1258" s="197"/>
      <c r="T1258" s="199">
        <f>SUM(T1259:T1295)</f>
        <v>0</v>
      </c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R1258" s="200" t="s">
        <v>81</v>
      </c>
      <c r="AT1258" s="201" t="s">
        <v>70</v>
      </c>
      <c r="AU1258" s="201" t="s">
        <v>79</v>
      </c>
      <c r="AY1258" s="200" t="s">
        <v>147</v>
      </c>
      <c r="BK1258" s="202">
        <f>SUM(BK1259:BK1295)</f>
        <v>0</v>
      </c>
    </row>
    <row r="1259" spans="1:65" s="2" customFormat="1" ht="16.5" customHeight="1">
      <c r="A1259" s="39"/>
      <c r="B1259" s="40"/>
      <c r="C1259" s="205" t="s">
        <v>1044</v>
      </c>
      <c r="D1259" s="205" t="s">
        <v>149</v>
      </c>
      <c r="E1259" s="206" t="s">
        <v>1848</v>
      </c>
      <c r="F1259" s="207" t="s">
        <v>1849</v>
      </c>
      <c r="G1259" s="208" t="s">
        <v>329</v>
      </c>
      <c r="H1259" s="209">
        <v>2</v>
      </c>
      <c r="I1259" s="210"/>
      <c r="J1259" s="211">
        <f>ROUND(I1259*H1259,2)</f>
        <v>0</v>
      </c>
      <c r="K1259" s="207" t="s">
        <v>19</v>
      </c>
      <c r="L1259" s="45"/>
      <c r="M1259" s="212" t="s">
        <v>19</v>
      </c>
      <c r="N1259" s="213" t="s">
        <v>42</v>
      </c>
      <c r="O1259" s="85"/>
      <c r="P1259" s="214">
        <f>O1259*H1259</f>
        <v>0</v>
      </c>
      <c r="Q1259" s="214">
        <v>0.0007</v>
      </c>
      <c r="R1259" s="214">
        <f>Q1259*H1259</f>
        <v>0.0014</v>
      </c>
      <c r="S1259" s="214">
        <v>0</v>
      </c>
      <c r="T1259" s="215">
        <f>S1259*H1259</f>
        <v>0</v>
      </c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  <c r="AR1259" s="216" t="s">
        <v>195</v>
      </c>
      <c r="AT1259" s="216" t="s">
        <v>149</v>
      </c>
      <c r="AU1259" s="216" t="s">
        <v>81</v>
      </c>
      <c r="AY1259" s="18" t="s">
        <v>147</v>
      </c>
      <c r="BE1259" s="217">
        <f>IF(N1259="základní",J1259,0)</f>
        <v>0</v>
      </c>
      <c r="BF1259" s="217">
        <f>IF(N1259="snížená",J1259,0)</f>
        <v>0</v>
      </c>
      <c r="BG1259" s="217">
        <f>IF(N1259="zákl. přenesená",J1259,0)</f>
        <v>0</v>
      </c>
      <c r="BH1259" s="217">
        <f>IF(N1259="sníž. přenesená",J1259,0)</f>
        <v>0</v>
      </c>
      <c r="BI1259" s="217">
        <f>IF(N1259="nulová",J1259,0)</f>
        <v>0</v>
      </c>
      <c r="BJ1259" s="18" t="s">
        <v>79</v>
      </c>
      <c r="BK1259" s="217">
        <f>ROUND(I1259*H1259,2)</f>
        <v>0</v>
      </c>
      <c r="BL1259" s="18" t="s">
        <v>195</v>
      </c>
      <c r="BM1259" s="216" t="s">
        <v>1850</v>
      </c>
    </row>
    <row r="1260" spans="1:65" s="2" customFormat="1" ht="24.15" customHeight="1">
      <c r="A1260" s="39"/>
      <c r="B1260" s="40"/>
      <c r="C1260" s="205" t="s">
        <v>1851</v>
      </c>
      <c r="D1260" s="205" t="s">
        <v>149</v>
      </c>
      <c r="E1260" s="206" t="s">
        <v>1852</v>
      </c>
      <c r="F1260" s="207" t="s">
        <v>1853</v>
      </c>
      <c r="G1260" s="208" t="s">
        <v>152</v>
      </c>
      <c r="H1260" s="209">
        <v>30.54</v>
      </c>
      <c r="I1260" s="210"/>
      <c r="J1260" s="211">
        <f>ROUND(I1260*H1260,2)</f>
        <v>0</v>
      </c>
      <c r="K1260" s="207" t="s">
        <v>153</v>
      </c>
      <c r="L1260" s="45"/>
      <c r="M1260" s="212" t="s">
        <v>19</v>
      </c>
      <c r="N1260" s="213" t="s">
        <v>42</v>
      </c>
      <c r="O1260" s="85"/>
      <c r="P1260" s="214">
        <f>O1260*H1260</f>
        <v>0</v>
      </c>
      <c r="Q1260" s="214">
        <v>0.000144</v>
      </c>
      <c r="R1260" s="214">
        <f>Q1260*H1260</f>
        <v>0.00439776</v>
      </c>
      <c r="S1260" s="214">
        <v>0</v>
      </c>
      <c r="T1260" s="215">
        <f>S1260*H1260</f>
        <v>0</v>
      </c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39"/>
      <c r="AE1260" s="39"/>
      <c r="AR1260" s="216" t="s">
        <v>195</v>
      </c>
      <c r="AT1260" s="216" t="s">
        <v>149</v>
      </c>
      <c r="AU1260" s="216" t="s">
        <v>81</v>
      </c>
      <c r="AY1260" s="18" t="s">
        <v>147</v>
      </c>
      <c r="BE1260" s="217">
        <f>IF(N1260="základní",J1260,0)</f>
        <v>0</v>
      </c>
      <c r="BF1260" s="217">
        <f>IF(N1260="snížená",J1260,0)</f>
        <v>0</v>
      </c>
      <c r="BG1260" s="217">
        <f>IF(N1260="zákl. přenesená",J1260,0)</f>
        <v>0</v>
      </c>
      <c r="BH1260" s="217">
        <f>IF(N1260="sníž. přenesená",J1260,0)</f>
        <v>0</v>
      </c>
      <c r="BI1260" s="217">
        <f>IF(N1260="nulová",J1260,0)</f>
        <v>0</v>
      </c>
      <c r="BJ1260" s="18" t="s">
        <v>79</v>
      </c>
      <c r="BK1260" s="217">
        <f>ROUND(I1260*H1260,2)</f>
        <v>0</v>
      </c>
      <c r="BL1260" s="18" t="s">
        <v>195</v>
      </c>
      <c r="BM1260" s="216" t="s">
        <v>1854</v>
      </c>
    </row>
    <row r="1261" spans="1:47" s="2" customFormat="1" ht="12">
      <c r="A1261" s="39"/>
      <c r="B1261" s="40"/>
      <c r="C1261" s="41"/>
      <c r="D1261" s="218" t="s">
        <v>155</v>
      </c>
      <c r="E1261" s="41"/>
      <c r="F1261" s="219" t="s">
        <v>1855</v>
      </c>
      <c r="G1261" s="41"/>
      <c r="H1261" s="41"/>
      <c r="I1261" s="220"/>
      <c r="J1261" s="41"/>
      <c r="K1261" s="41"/>
      <c r="L1261" s="45"/>
      <c r="M1261" s="221"/>
      <c r="N1261" s="222"/>
      <c r="O1261" s="85"/>
      <c r="P1261" s="85"/>
      <c r="Q1261" s="85"/>
      <c r="R1261" s="85"/>
      <c r="S1261" s="85"/>
      <c r="T1261" s="86"/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T1261" s="18" t="s">
        <v>155</v>
      </c>
      <c r="AU1261" s="18" t="s">
        <v>81</v>
      </c>
    </row>
    <row r="1262" spans="1:51" s="13" customFormat="1" ht="12">
      <c r="A1262" s="13"/>
      <c r="B1262" s="223"/>
      <c r="C1262" s="224"/>
      <c r="D1262" s="225" t="s">
        <v>157</v>
      </c>
      <c r="E1262" s="226" t="s">
        <v>19</v>
      </c>
      <c r="F1262" s="227" t="s">
        <v>1856</v>
      </c>
      <c r="G1262" s="224"/>
      <c r="H1262" s="228">
        <v>11.094</v>
      </c>
      <c r="I1262" s="229"/>
      <c r="J1262" s="224"/>
      <c r="K1262" s="224"/>
      <c r="L1262" s="230"/>
      <c r="M1262" s="231"/>
      <c r="N1262" s="232"/>
      <c r="O1262" s="232"/>
      <c r="P1262" s="232"/>
      <c r="Q1262" s="232"/>
      <c r="R1262" s="232"/>
      <c r="S1262" s="232"/>
      <c r="T1262" s="23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34" t="s">
        <v>157</v>
      </c>
      <c r="AU1262" s="234" t="s">
        <v>81</v>
      </c>
      <c r="AV1262" s="13" t="s">
        <v>81</v>
      </c>
      <c r="AW1262" s="13" t="s">
        <v>33</v>
      </c>
      <c r="AX1262" s="13" t="s">
        <v>71</v>
      </c>
      <c r="AY1262" s="234" t="s">
        <v>147</v>
      </c>
    </row>
    <row r="1263" spans="1:51" s="13" customFormat="1" ht="12">
      <c r="A1263" s="13"/>
      <c r="B1263" s="223"/>
      <c r="C1263" s="224"/>
      <c r="D1263" s="225" t="s">
        <v>157</v>
      </c>
      <c r="E1263" s="226" t="s">
        <v>19</v>
      </c>
      <c r="F1263" s="227" t="s">
        <v>1857</v>
      </c>
      <c r="G1263" s="224"/>
      <c r="H1263" s="228">
        <v>19.446</v>
      </c>
      <c r="I1263" s="229"/>
      <c r="J1263" s="224"/>
      <c r="K1263" s="224"/>
      <c r="L1263" s="230"/>
      <c r="M1263" s="231"/>
      <c r="N1263" s="232"/>
      <c r="O1263" s="232"/>
      <c r="P1263" s="232"/>
      <c r="Q1263" s="232"/>
      <c r="R1263" s="232"/>
      <c r="S1263" s="232"/>
      <c r="T1263" s="23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T1263" s="234" t="s">
        <v>157</v>
      </c>
      <c r="AU1263" s="234" t="s">
        <v>81</v>
      </c>
      <c r="AV1263" s="13" t="s">
        <v>81</v>
      </c>
      <c r="AW1263" s="13" t="s">
        <v>33</v>
      </c>
      <c r="AX1263" s="13" t="s">
        <v>71</v>
      </c>
      <c r="AY1263" s="234" t="s">
        <v>147</v>
      </c>
    </row>
    <row r="1264" spans="1:51" s="14" customFormat="1" ht="12">
      <c r="A1264" s="14"/>
      <c r="B1264" s="235"/>
      <c r="C1264" s="236"/>
      <c r="D1264" s="225" t="s">
        <v>157</v>
      </c>
      <c r="E1264" s="237" t="s">
        <v>19</v>
      </c>
      <c r="F1264" s="238" t="s">
        <v>159</v>
      </c>
      <c r="G1264" s="236"/>
      <c r="H1264" s="239">
        <v>30.54</v>
      </c>
      <c r="I1264" s="240"/>
      <c r="J1264" s="236"/>
      <c r="K1264" s="236"/>
      <c r="L1264" s="241"/>
      <c r="M1264" s="242"/>
      <c r="N1264" s="243"/>
      <c r="O1264" s="243"/>
      <c r="P1264" s="243"/>
      <c r="Q1264" s="243"/>
      <c r="R1264" s="243"/>
      <c r="S1264" s="243"/>
      <c r="T1264" s="244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T1264" s="245" t="s">
        <v>157</v>
      </c>
      <c r="AU1264" s="245" t="s">
        <v>81</v>
      </c>
      <c r="AV1264" s="14" t="s">
        <v>154</v>
      </c>
      <c r="AW1264" s="14" t="s">
        <v>33</v>
      </c>
      <c r="AX1264" s="14" t="s">
        <v>79</v>
      </c>
      <c r="AY1264" s="245" t="s">
        <v>147</v>
      </c>
    </row>
    <row r="1265" spans="1:65" s="2" customFormat="1" ht="21.75" customHeight="1">
      <c r="A1265" s="39"/>
      <c r="B1265" s="40"/>
      <c r="C1265" s="205" t="s">
        <v>1047</v>
      </c>
      <c r="D1265" s="205" t="s">
        <v>149</v>
      </c>
      <c r="E1265" s="206" t="s">
        <v>1858</v>
      </c>
      <c r="F1265" s="207" t="s">
        <v>1859</v>
      </c>
      <c r="G1265" s="208" t="s">
        <v>152</v>
      </c>
      <c r="H1265" s="209">
        <v>35.424</v>
      </c>
      <c r="I1265" s="210"/>
      <c r="J1265" s="211">
        <f>ROUND(I1265*H1265,2)</f>
        <v>0</v>
      </c>
      <c r="K1265" s="207" t="s">
        <v>153</v>
      </c>
      <c r="L1265" s="45"/>
      <c r="M1265" s="212" t="s">
        <v>19</v>
      </c>
      <c r="N1265" s="213" t="s">
        <v>42</v>
      </c>
      <c r="O1265" s="85"/>
      <c r="P1265" s="214">
        <f>O1265*H1265</f>
        <v>0</v>
      </c>
      <c r="Q1265" s="214">
        <v>6.7E-05</v>
      </c>
      <c r="R1265" s="214">
        <f>Q1265*H1265</f>
        <v>0.002373408</v>
      </c>
      <c r="S1265" s="214">
        <v>0</v>
      </c>
      <c r="T1265" s="215">
        <f>S1265*H1265</f>
        <v>0</v>
      </c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  <c r="AR1265" s="216" t="s">
        <v>195</v>
      </c>
      <c r="AT1265" s="216" t="s">
        <v>149</v>
      </c>
      <c r="AU1265" s="216" t="s">
        <v>81</v>
      </c>
      <c r="AY1265" s="18" t="s">
        <v>147</v>
      </c>
      <c r="BE1265" s="217">
        <f>IF(N1265="základní",J1265,0)</f>
        <v>0</v>
      </c>
      <c r="BF1265" s="217">
        <f>IF(N1265="snížená",J1265,0)</f>
        <v>0</v>
      </c>
      <c r="BG1265" s="217">
        <f>IF(N1265="zákl. přenesená",J1265,0)</f>
        <v>0</v>
      </c>
      <c r="BH1265" s="217">
        <f>IF(N1265="sníž. přenesená",J1265,0)</f>
        <v>0</v>
      </c>
      <c r="BI1265" s="217">
        <f>IF(N1265="nulová",J1265,0)</f>
        <v>0</v>
      </c>
      <c r="BJ1265" s="18" t="s">
        <v>79</v>
      </c>
      <c r="BK1265" s="217">
        <f>ROUND(I1265*H1265,2)</f>
        <v>0</v>
      </c>
      <c r="BL1265" s="18" t="s">
        <v>195</v>
      </c>
      <c r="BM1265" s="216" t="s">
        <v>1860</v>
      </c>
    </row>
    <row r="1266" spans="1:47" s="2" customFormat="1" ht="12">
      <c r="A1266" s="39"/>
      <c r="B1266" s="40"/>
      <c r="C1266" s="41"/>
      <c r="D1266" s="218" t="s">
        <v>155</v>
      </c>
      <c r="E1266" s="41"/>
      <c r="F1266" s="219" t="s">
        <v>1861</v>
      </c>
      <c r="G1266" s="41"/>
      <c r="H1266" s="41"/>
      <c r="I1266" s="220"/>
      <c r="J1266" s="41"/>
      <c r="K1266" s="41"/>
      <c r="L1266" s="45"/>
      <c r="M1266" s="221"/>
      <c r="N1266" s="222"/>
      <c r="O1266" s="85"/>
      <c r="P1266" s="85"/>
      <c r="Q1266" s="85"/>
      <c r="R1266" s="85"/>
      <c r="S1266" s="85"/>
      <c r="T1266" s="86"/>
      <c r="U1266" s="39"/>
      <c r="V1266" s="39"/>
      <c r="W1266" s="39"/>
      <c r="X1266" s="39"/>
      <c r="Y1266" s="39"/>
      <c r="Z1266" s="39"/>
      <c r="AA1266" s="39"/>
      <c r="AB1266" s="39"/>
      <c r="AC1266" s="39"/>
      <c r="AD1266" s="39"/>
      <c r="AE1266" s="39"/>
      <c r="AT1266" s="18" t="s">
        <v>155</v>
      </c>
      <c r="AU1266" s="18" t="s">
        <v>81</v>
      </c>
    </row>
    <row r="1267" spans="1:51" s="13" customFormat="1" ht="12">
      <c r="A1267" s="13"/>
      <c r="B1267" s="223"/>
      <c r="C1267" s="224"/>
      <c r="D1267" s="225" t="s">
        <v>157</v>
      </c>
      <c r="E1267" s="226" t="s">
        <v>19</v>
      </c>
      <c r="F1267" s="227" t="s">
        <v>1862</v>
      </c>
      <c r="G1267" s="224"/>
      <c r="H1267" s="228">
        <v>2.837</v>
      </c>
      <c r="I1267" s="229"/>
      <c r="J1267" s="224"/>
      <c r="K1267" s="224"/>
      <c r="L1267" s="230"/>
      <c r="M1267" s="231"/>
      <c r="N1267" s="232"/>
      <c r="O1267" s="232"/>
      <c r="P1267" s="232"/>
      <c r="Q1267" s="232"/>
      <c r="R1267" s="232"/>
      <c r="S1267" s="232"/>
      <c r="T1267" s="23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T1267" s="234" t="s">
        <v>157</v>
      </c>
      <c r="AU1267" s="234" t="s">
        <v>81</v>
      </c>
      <c r="AV1267" s="13" t="s">
        <v>81</v>
      </c>
      <c r="AW1267" s="13" t="s">
        <v>33</v>
      </c>
      <c r="AX1267" s="13" t="s">
        <v>71</v>
      </c>
      <c r="AY1267" s="234" t="s">
        <v>147</v>
      </c>
    </row>
    <row r="1268" spans="1:51" s="13" customFormat="1" ht="12">
      <c r="A1268" s="13"/>
      <c r="B1268" s="223"/>
      <c r="C1268" s="224"/>
      <c r="D1268" s="225" t="s">
        <v>157</v>
      </c>
      <c r="E1268" s="226" t="s">
        <v>19</v>
      </c>
      <c r="F1268" s="227" t="s">
        <v>1863</v>
      </c>
      <c r="G1268" s="224"/>
      <c r="H1268" s="228">
        <v>4.492</v>
      </c>
      <c r="I1268" s="229"/>
      <c r="J1268" s="224"/>
      <c r="K1268" s="224"/>
      <c r="L1268" s="230"/>
      <c r="M1268" s="231"/>
      <c r="N1268" s="232"/>
      <c r="O1268" s="232"/>
      <c r="P1268" s="232"/>
      <c r="Q1268" s="232"/>
      <c r="R1268" s="232"/>
      <c r="S1268" s="232"/>
      <c r="T1268" s="23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T1268" s="234" t="s">
        <v>157</v>
      </c>
      <c r="AU1268" s="234" t="s">
        <v>81</v>
      </c>
      <c r="AV1268" s="13" t="s">
        <v>81</v>
      </c>
      <c r="AW1268" s="13" t="s">
        <v>33</v>
      </c>
      <c r="AX1268" s="13" t="s">
        <v>71</v>
      </c>
      <c r="AY1268" s="234" t="s">
        <v>147</v>
      </c>
    </row>
    <row r="1269" spans="1:51" s="13" customFormat="1" ht="12">
      <c r="A1269" s="13"/>
      <c r="B1269" s="223"/>
      <c r="C1269" s="224"/>
      <c r="D1269" s="225" t="s">
        <v>157</v>
      </c>
      <c r="E1269" s="226" t="s">
        <v>19</v>
      </c>
      <c r="F1269" s="227" t="s">
        <v>1864</v>
      </c>
      <c r="G1269" s="224"/>
      <c r="H1269" s="228">
        <v>5.944</v>
      </c>
      <c r="I1269" s="229"/>
      <c r="J1269" s="224"/>
      <c r="K1269" s="224"/>
      <c r="L1269" s="230"/>
      <c r="M1269" s="231"/>
      <c r="N1269" s="232"/>
      <c r="O1269" s="232"/>
      <c r="P1269" s="232"/>
      <c r="Q1269" s="232"/>
      <c r="R1269" s="232"/>
      <c r="S1269" s="232"/>
      <c r="T1269" s="23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T1269" s="234" t="s">
        <v>157</v>
      </c>
      <c r="AU1269" s="234" t="s">
        <v>81</v>
      </c>
      <c r="AV1269" s="13" t="s">
        <v>81</v>
      </c>
      <c r="AW1269" s="13" t="s">
        <v>33</v>
      </c>
      <c r="AX1269" s="13" t="s">
        <v>71</v>
      </c>
      <c r="AY1269" s="234" t="s">
        <v>147</v>
      </c>
    </row>
    <row r="1270" spans="1:51" s="13" customFormat="1" ht="12">
      <c r="A1270" s="13"/>
      <c r="B1270" s="223"/>
      <c r="C1270" s="224"/>
      <c r="D1270" s="225" t="s">
        <v>157</v>
      </c>
      <c r="E1270" s="226" t="s">
        <v>19</v>
      </c>
      <c r="F1270" s="227" t="s">
        <v>1865</v>
      </c>
      <c r="G1270" s="224"/>
      <c r="H1270" s="228">
        <v>3.247</v>
      </c>
      <c r="I1270" s="229"/>
      <c r="J1270" s="224"/>
      <c r="K1270" s="224"/>
      <c r="L1270" s="230"/>
      <c r="M1270" s="231"/>
      <c r="N1270" s="232"/>
      <c r="O1270" s="232"/>
      <c r="P1270" s="232"/>
      <c r="Q1270" s="232"/>
      <c r="R1270" s="232"/>
      <c r="S1270" s="232"/>
      <c r="T1270" s="23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T1270" s="234" t="s">
        <v>157</v>
      </c>
      <c r="AU1270" s="234" t="s">
        <v>81</v>
      </c>
      <c r="AV1270" s="13" t="s">
        <v>81</v>
      </c>
      <c r="AW1270" s="13" t="s">
        <v>33</v>
      </c>
      <c r="AX1270" s="13" t="s">
        <v>71</v>
      </c>
      <c r="AY1270" s="234" t="s">
        <v>147</v>
      </c>
    </row>
    <row r="1271" spans="1:51" s="13" customFormat="1" ht="12">
      <c r="A1271" s="13"/>
      <c r="B1271" s="223"/>
      <c r="C1271" s="224"/>
      <c r="D1271" s="225" t="s">
        <v>157</v>
      </c>
      <c r="E1271" s="226" t="s">
        <v>19</v>
      </c>
      <c r="F1271" s="227" t="s">
        <v>1866</v>
      </c>
      <c r="G1271" s="224"/>
      <c r="H1271" s="228">
        <v>11.642</v>
      </c>
      <c r="I1271" s="229"/>
      <c r="J1271" s="224"/>
      <c r="K1271" s="224"/>
      <c r="L1271" s="230"/>
      <c r="M1271" s="231"/>
      <c r="N1271" s="232"/>
      <c r="O1271" s="232"/>
      <c r="P1271" s="232"/>
      <c r="Q1271" s="232"/>
      <c r="R1271" s="232"/>
      <c r="S1271" s="232"/>
      <c r="T1271" s="23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T1271" s="234" t="s">
        <v>157</v>
      </c>
      <c r="AU1271" s="234" t="s">
        <v>81</v>
      </c>
      <c r="AV1271" s="13" t="s">
        <v>81</v>
      </c>
      <c r="AW1271" s="13" t="s">
        <v>33</v>
      </c>
      <c r="AX1271" s="13" t="s">
        <v>71</v>
      </c>
      <c r="AY1271" s="234" t="s">
        <v>147</v>
      </c>
    </row>
    <row r="1272" spans="1:51" s="13" customFormat="1" ht="12">
      <c r="A1272" s="13"/>
      <c r="B1272" s="223"/>
      <c r="C1272" s="224"/>
      <c r="D1272" s="225" t="s">
        <v>157</v>
      </c>
      <c r="E1272" s="226" t="s">
        <v>19</v>
      </c>
      <c r="F1272" s="227" t="s">
        <v>1867</v>
      </c>
      <c r="G1272" s="224"/>
      <c r="H1272" s="228">
        <v>7.262</v>
      </c>
      <c r="I1272" s="229"/>
      <c r="J1272" s="224"/>
      <c r="K1272" s="224"/>
      <c r="L1272" s="230"/>
      <c r="M1272" s="231"/>
      <c r="N1272" s="232"/>
      <c r="O1272" s="232"/>
      <c r="P1272" s="232"/>
      <c r="Q1272" s="232"/>
      <c r="R1272" s="232"/>
      <c r="S1272" s="232"/>
      <c r="T1272" s="23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T1272" s="234" t="s">
        <v>157</v>
      </c>
      <c r="AU1272" s="234" t="s">
        <v>81</v>
      </c>
      <c r="AV1272" s="13" t="s">
        <v>81</v>
      </c>
      <c r="AW1272" s="13" t="s">
        <v>33</v>
      </c>
      <c r="AX1272" s="13" t="s">
        <v>71</v>
      </c>
      <c r="AY1272" s="234" t="s">
        <v>147</v>
      </c>
    </row>
    <row r="1273" spans="1:51" s="14" customFormat="1" ht="12">
      <c r="A1273" s="14"/>
      <c r="B1273" s="235"/>
      <c r="C1273" s="236"/>
      <c r="D1273" s="225" t="s">
        <v>157</v>
      </c>
      <c r="E1273" s="237" t="s">
        <v>19</v>
      </c>
      <c r="F1273" s="238" t="s">
        <v>159</v>
      </c>
      <c r="G1273" s="236"/>
      <c r="H1273" s="239">
        <v>35.424</v>
      </c>
      <c r="I1273" s="240"/>
      <c r="J1273" s="236"/>
      <c r="K1273" s="236"/>
      <c r="L1273" s="241"/>
      <c r="M1273" s="242"/>
      <c r="N1273" s="243"/>
      <c r="O1273" s="243"/>
      <c r="P1273" s="243"/>
      <c r="Q1273" s="243"/>
      <c r="R1273" s="243"/>
      <c r="S1273" s="243"/>
      <c r="T1273" s="244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T1273" s="245" t="s">
        <v>157</v>
      </c>
      <c r="AU1273" s="245" t="s">
        <v>81</v>
      </c>
      <c r="AV1273" s="14" t="s">
        <v>154</v>
      </c>
      <c r="AW1273" s="14" t="s">
        <v>33</v>
      </c>
      <c r="AX1273" s="14" t="s">
        <v>79</v>
      </c>
      <c r="AY1273" s="245" t="s">
        <v>147</v>
      </c>
    </row>
    <row r="1274" spans="1:65" s="2" customFormat="1" ht="16.5" customHeight="1">
      <c r="A1274" s="39"/>
      <c r="B1274" s="40"/>
      <c r="C1274" s="205" t="s">
        <v>1868</v>
      </c>
      <c r="D1274" s="205" t="s">
        <v>149</v>
      </c>
      <c r="E1274" s="206" t="s">
        <v>1869</v>
      </c>
      <c r="F1274" s="207" t="s">
        <v>1870</v>
      </c>
      <c r="G1274" s="208" t="s">
        <v>152</v>
      </c>
      <c r="H1274" s="209">
        <v>35.424</v>
      </c>
      <c r="I1274" s="210"/>
      <c r="J1274" s="211">
        <f>ROUND(I1274*H1274,2)</f>
        <v>0</v>
      </c>
      <c r="K1274" s="207" t="s">
        <v>153</v>
      </c>
      <c r="L1274" s="45"/>
      <c r="M1274" s="212" t="s">
        <v>19</v>
      </c>
      <c r="N1274" s="213" t="s">
        <v>42</v>
      </c>
      <c r="O1274" s="85"/>
      <c r="P1274" s="214">
        <f>O1274*H1274</f>
        <v>0</v>
      </c>
      <c r="Q1274" s="214">
        <v>0.00013455</v>
      </c>
      <c r="R1274" s="214">
        <f>Q1274*H1274</f>
        <v>0.0047662992</v>
      </c>
      <c r="S1274" s="214">
        <v>0</v>
      </c>
      <c r="T1274" s="215">
        <f>S1274*H1274</f>
        <v>0</v>
      </c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  <c r="AR1274" s="216" t="s">
        <v>195</v>
      </c>
      <c r="AT1274" s="216" t="s">
        <v>149</v>
      </c>
      <c r="AU1274" s="216" t="s">
        <v>81</v>
      </c>
      <c r="AY1274" s="18" t="s">
        <v>147</v>
      </c>
      <c r="BE1274" s="217">
        <f>IF(N1274="základní",J1274,0)</f>
        <v>0</v>
      </c>
      <c r="BF1274" s="217">
        <f>IF(N1274="snížená",J1274,0)</f>
        <v>0</v>
      </c>
      <c r="BG1274" s="217">
        <f>IF(N1274="zákl. přenesená",J1274,0)</f>
        <v>0</v>
      </c>
      <c r="BH1274" s="217">
        <f>IF(N1274="sníž. přenesená",J1274,0)</f>
        <v>0</v>
      </c>
      <c r="BI1274" s="217">
        <f>IF(N1274="nulová",J1274,0)</f>
        <v>0</v>
      </c>
      <c r="BJ1274" s="18" t="s">
        <v>79</v>
      </c>
      <c r="BK1274" s="217">
        <f>ROUND(I1274*H1274,2)</f>
        <v>0</v>
      </c>
      <c r="BL1274" s="18" t="s">
        <v>195</v>
      </c>
      <c r="BM1274" s="216" t="s">
        <v>1871</v>
      </c>
    </row>
    <row r="1275" spans="1:47" s="2" customFormat="1" ht="12">
      <c r="A1275" s="39"/>
      <c r="B1275" s="40"/>
      <c r="C1275" s="41"/>
      <c r="D1275" s="218" t="s">
        <v>155</v>
      </c>
      <c r="E1275" s="41"/>
      <c r="F1275" s="219" t="s">
        <v>1872</v>
      </c>
      <c r="G1275" s="41"/>
      <c r="H1275" s="41"/>
      <c r="I1275" s="220"/>
      <c r="J1275" s="41"/>
      <c r="K1275" s="41"/>
      <c r="L1275" s="45"/>
      <c r="M1275" s="221"/>
      <c r="N1275" s="222"/>
      <c r="O1275" s="85"/>
      <c r="P1275" s="85"/>
      <c r="Q1275" s="85"/>
      <c r="R1275" s="85"/>
      <c r="S1275" s="85"/>
      <c r="T1275" s="86"/>
      <c r="U1275" s="39"/>
      <c r="V1275" s="39"/>
      <c r="W1275" s="39"/>
      <c r="X1275" s="39"/>
      <c r="Y1275" s="39"/>
      <c r="Z1275" s="39"/>
      <c r="AA1275" s="39"/>
      <c r="AB1275" s="39"/>
      <c r="AC1275" s="39"/>
      <c r="AD1275" s="39"/>
      <c r="AE1275" s="39"/>
      <c r="AT1275" s="18" t="s">
        <v>155</v>
      </c>
      <c r="AU1275" s="18" t="s">
        <v>81</v>
      </c>
    </row>
    <row r="1276" spans="1:51" s="13" customFormat="1" ht="12">
      <c r="A1276" s="13"/>
      <c r="B1276" s="223"/>
      <c r="C1276" s="224"/>
      <c r="D1276" s="225" t="s">
        <v>157</v>
      </c>
      <c r="E1276" s="226" t="s">
        <v>19</v>
      </c>
      <c r="F1276" s="227" t="s">
        <v>1862</v>
      </c>
      <c r="G1276" s="224"/>
      <c r="H1276" s="228">
        <v>2.837</v>
      </c>
      <c r="I1276" s="229"/>
      <c r="J1276" s="224"/>
      <c r="K1276" s="224"/>
      <c r="L1276" s="230"/>
      <c r="M1276" s="231"/>
      <c r="N1276" s="232"/>
      <c r="O1276" s="232"/>
      <c r="P1276" s="232"/>
      <c r="Q1276" s="232"/>
      <c r="R1276" s="232"/>
      <c r="S1276" s="232"/>
      <c r="T1276" s="23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T1276" s="234" t="s">
        <v>157</v>
      </c>
      <c r="AU1276" s="234" t="s">
        <v>81</v>
      </c>
      <c r="AV1276" s="13" t="s">
        <v>81</v>
      </c>
      <c r="AW1276" s="13" t="s">
        <v>33</v>
      </c>
      <c r="AX1276" s="13" t="s">
        <v>71</v>
      </c>
      <c r="AY1276" s="234" t="s">
        <v>147</v>
      </c>
    </row>
    <row r="1277" spans="1:51" s="13" customFormat="1" ht="12">
      <c r="A1277" s="13"/>
      <c r="B1277" s="223"/>
      <c r="C1277" s="224"/>
      <c r="D1277" s="225" t="s">
        <v>157</v>
      </c>
      <c r="E1277" s="226" t="s">
        <v>19</v>
      </c>
      <c r="F1277" s="227" t="s">
        <v>1863</v>
      </c>
      <c r="G1277" s="224"/>
      <c r="H1277" s="228">
        <v>4.492</v>
      </c>
      <c r="I1277" s="229"/>
      <c r="J1277" s="224"/>
      <c r="K1277" s="224"/>
      <c r="L1277" s="230"/>
      <c r="M1277" s="231"/>
      <c r="N1277" s="232"/>
      <c r="O1277" s="232"/>
      <c r="P1277" s="232"/>
      <c r="Q1277" s="232"/>
      <c r="R1277" s="232"/>
      <c r="S1277" s="232"/>
      <c r="T1277" s="23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T1277" s="234" t="s">
        <v>157</v>
      </c>
      <c r="AU1277" s="234" t="s">
        <v>81</v>
      </c>
      <c r="AV1277" s="13" t="s">
        <v>81</v>
      </c>
      <c r="AW1277" s="13" t="s">
        <v>33</v>
      </c>
      <c r="AX1277" s="13" t="s">
        <v>71</v>
      </c>
      <c r="AY1277" s="234" t="s">
        <v>147</v>
      </c>
    </row>
    <row r="1278" spans="1:51" s="13" customFormat="1" ht="12">
      <c r="A1278" s="13"/>
      <c r="B1278" s="223"/>
      <c r="C1278" s="224"/>
      <c r="D1278" s="225" t="s">
        <v>157</v>
      </c>
      <c r="E1278" s="226" t="s">
        <v>19</v>
      </c>
      <c r="F1278" s="227" t="s">
        <v>1864</v>
      </c>
      <c r="G1278" s="224"/>
      <c r="H1278" s="228">
        <v>5.944</v>
      </c>
      <c r="I1278" s="229"/>
      <c r="J1278" s="224"/>
      <c r="K1278" s="224"/>
      <c r="L1278" s="230"/>
      <c r="M1278" s="231"/>
      <c r="N1278" s="232"/>
      <c r="O1278" s="232"/>
      <c r="P1278" s="232"/>
      <c r="Q1278" s="232"/>
      <c r="R1278" s="232"/>
      <c r="S1278" s="232"/>
      <c r="T1278" s="23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T1278" s="234" t="s">
        <v>157</v>
      </c>
      <c r="AU1278" s="234" t="s">
        <v>81</v>
      </c>
      <c r="AV1278" s="13" t="s">
        <v>81</v>
      </c>
      <c r="AW1278" s="13" t="s">
        <v>33</v>
      </c>
      <c r="AX1278" s="13" t="s">
        <v>71</v>
      </c>
      <c r="AY1278" s="234" t="s">
        <v>147</v>
      </c>
    </row>
    <row r="1279" spans="1:51" s="13" customFormat="1" ht="12">
      <c r="A1279" s="13"/>
      <c r="B1279" s="223"/>
      <c r="C1279" s="224"/>
      <c r="D1279" s="225" t="s">
        <v>157</v>
      </c>
      <c r="E1279" s="226" t="s">
        <v>19</v>
      </c>
      <c r="F1279" s="227" t="s">
        <v>1865</v>
      </c>
      <c r="G1279" s="224"/>
      <c r="H1279" s="228">
        <v>3.247</v>
      </c>
      <c r="I1279" s="229"/>
      <c r="J1279" s="224"/>
      <c r="K1279" s="224"/>
      <c r="L1279" s="230"/>
      <c r="M1279" s="231"/>
      <c r="N1279" s="232"/>
      <c r="O1279" s="232"/>
      <c r="P1279" s="232"/>
      <c r="Q1279" s="232"/>
      <c r="R1279" s="232"/>
      <c r="S1279" s="232"/>
      <c r="T1279" s="23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T1279" s="234" t="s">
        <v>157</v>
      </c>
      <c r="AU1279" s="234" t="s">
        <v>81</v>
      </c>
      <c r="AV1279" s="13" t="s">
        <v>81</v>
      </c>
      <c r="AW1279" s="13" t="s">
        <v>33</v>
      </c>
      <c r="AX1279" s="13" t="s">
        <v>71</v>
      </c>
      <c r="AY1279" s="234" t="s">
        <v>147</v>
      </c>
    </row>
    <row r="1280" spans="1:51" s="13" customFormat="1" ht="12">
      <c r="A1280" s="13"/>
      <c r="B1280" s="223"/>
      <c r="C1280" s="224"/>
      <c r="D1280" s="225" t="s">
        <v>157</v>
      </c>
      <c r="E1280" s="226" t="s">
        <v>19</v>
      </c>
      <c r="F1280" s="227" t="s">
        <v>1866</v>
      </c>
      <c r="G1280" s="224"/>
      <c r="H1280" s="228">
        <v>11.642</v>
      </c>
      <c r="I1280" s="229"/>
      <c r="J1280" s="224"/>
      <c r="K1280" s="224"/>
      <c r="L1280" s="230"/>
      <c r="M1280" s="231"/>
      <c r="N1280" s="232"/>
      <c r="O1280" s="232"/>
      <c r="P1280" s="232"/>
      <c r="Q1280" s="232"/>
      <c r="R1280" s="232"/>
      <c r="S1280" s="232"/>
      <c r="T1280" s="23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T1280" s="234" t="s">
        <v>157</v>
      </c>
      <c r="AU1280" s="234" t="s">
        <v>81</v>
      </c>
      <c r="AV1280" s="13" t="s">
        <v>81</v>
      </c>
      <c r="AW1280" s="13" t="s">
        <v>33</v>
      </c>
      <c r="AX1280" s="13" t="s">
        <v>71</v>
      </c>
      <c r="AY1280" s="234" t="s">
        <v>147</v>
      </c>
    </row>
    <row r="1281" spans="1:51" s="13" customFormat="1" ht="12">
      <c r="A1281" s="13"/>
      <c r="B1281" s="223"/>
      <c r="C1281" s="224"/>
      <c r="D1281" s="225" t="s">
        <v>157</v>
      </c>
      <c r="E1281" s="226" t="s">
        <v>19</v>
      </c>
      <c r="F1281" s="227" t="s">
        <v>1867</v>
      </c>
      <c r="G1281" s="224"/>
      <c r="H1281" s="228">
        <v>7.262</v>
      </c>
      <c r="I1281" s="229"/>
      <c r="J1281" s="224"/>
      <c r="K1281" s="224"/>
      <c r="L1281" s="230"/>
      <c r="M1281" s="231"/>
      <c r="N1281" s="232"/>
      <c r="O1281" s="232"/>
      <c r="P1281" s="232"/>
      <c r="Q1281" s="232"/>
      <c r="R1281" s="232"/>
      <c r="S1281" s="232"/>
      <c r="T1281" s="23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T1281" s="234" t="s">
        <v>157</v>
      </c>
      <c r="AU1281" s="234" t="s">
        <v>81</v>
      </c>
      <c r="AV1281" s="13" t="s">
        <v>81</v>
      </c>
      <c r="AW1281" s="13" t="s">
        <v>33</v>
      </c>
      <c r="AX1281" s="13" t="s">
        <v>71</v>
      </c>
      <c r="AY1281" s="234" t="s">
        <v>147</v>
      </c>
    </row>
    <row r="1282" spans="1:51" s="14" customFormat="1" ht="12">
      <c r="A1282" s="14"/>
      <c r="B1282" s="235"/>
      <c r="C1282" s="236"/>
      <c r="D1282" s="225" t="s">
        <v>157</v>
      </c>
      <c r="E1282" s="237" t="s">
        <v>19</v>
      </c>
      <c r="F1282" s="238" t="s">
        <v>159</v>
      </c>
      <c r="G1282" s="236"/>
      <c r="H1282" s="239">
        <v>35.424</v>
      </c>
      <c r="I1282" s="240"/>
      <c r="J1282" s="236"/>
      <c r="K1282" s="236"/>
      <c r="L1282" s="241"/>
      <c r="M1282" s="242"/>
      <c r="N1282" s="243"/>
      <c r="O1282" s="243"/>
      <c r="P1282" s="243"/>
      <c r="Q1282" s="243"/>
      <c r="R1282" s="243"/>
      <c r="S1282" s="243"/>
      <c r="T1282" s="244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T1282" s="245" t="s">
        <v>157</v>
      </c>
      <c r="AU1282" s="245" t="s">
        <v>81</v>
      </c>
      <c r="AV1282" s="14" t="s">
        <v>154</v>
      </c>
      <c r="AW1282" s="14" t="s">
        <v>33</v>
      </c>
      <c r="AX1282" s="14" t="s">
        <v>79</v>
      </c>
      <c r="AY1282" s="245" t="s">
        <v>147</v>
      </c>
    </row>
    <row r="1283" spans="1:65" s="2" customFormat="1" ht="16.5" customHeight="1">
      <c r="A1283" s="39"/>
      <c r="B1283" s="40"/>
      <c r="C1283" s="205" t="s">
        <v>1051</v>
      </c>
      <c r="D1283" s="205" t="s">
        <v>149</v>
      </c>
      <c r="E1283" s="206" t="s">
        <v>1873</v>
      </c>
      <c r="F1283" s="207" t="s">
        <v>1874</v>
      </c>
      <c r="G1283" s="208" t="s">
        <v>152</v>
      </c>
      <c r="H1283" s="209">
        <v>70.849</v>
      </c>
      <c r="I1283" s="210"/>
      <c r="J1283" s="211">
        <f>ROUND(I1283*H1283,2)</f>
        <v>0</v>
      </c>
      <c r="K1283" s="207" t="s">
        <v>153</v>
      </c>
      <c r="L1283" s="45"/>
      <c r="M1283" s="212" t="s">
        <v>19</v>
      </c>
      <c r="N1283" s="213" t="s">
        <v>42</v>
      </c>
      <c r="O1283" s="85"/>
      <c r="P1283" s="214">
        <f>O1283*H1283</f>
        <v>0</v>
      </c>
      <c r="Q1283" s="214">
        <v>0.00023</v>
      </c>
      <c r="R1283" s="214">
        <f>Q1283*H1283</f>
        <v>0.01629527</v>
      </c>
      <c r="S1283" s="214">
        <v>0</v>
      </c>
      <c r="T1283" s="215">
        <f>S1283*H1283</f>
        <v>0</v>
      </c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R1283" s="216" t="s">
        <v>195</v>
      </c>
      <c r="AT1283" s="216" t="s">
        <v>149</v>
      </c>
      <c r="AU1283" s="216" t="s">
        <v>81</v>
      </c>
      <c r="AY1283" s="18" t="s">
        <v>147</v>
      </c>
      <c r="BE1283" s="217">
        <f>IF(N1283="základní",J1283,0)</f>
        <v>0</v>
      </c>
      <c r="BF1283" s="217">
        <f>IF(N1283="snížená",J1283,0)</f>
        <v>0</v>
      </c>
      <c r="BG1283" s="217">
        <f>IF(N1283="zákl. přenesená",J1283,0)</f>
        <v>0</v>
      </c>
      <c r="BH1283" s="217">
        <f>IF(N1283="sníž. přenesená",J1283,0)</f>
        <v>0</v>
      </c>
      <c r="BI1283" s="217">
        <f>IF(N1283="nulová",J1283,0)</f>
        <v>0</v>
      </c>
      <c r="BJ1283" s="18" t="s">
        <v>79</v>
      </c>
      <c r="BK1283" s="217">
        <f>ROUND(I1283*H1283,2)</f>
        <v>0</v>
      </c>
      <c r="BL1283" s="18" t="s">
        <v>195</v>
      </c>
      <c r="BM1283" s="216" t="s">
        <v>1875</v>
      </c>
    </row>
    <row r="1284" spans="1:47" s="2" customFormat="1" ht="12">
      <c r="A1284" s="39"/>
      <c r="B1284" s="40"/>
      <c r="C1284" s="41"/>
      <c r="D1284" s="218" t="s">
        <v>155</v>
      </c>
      <c r="E1284" s="41"/>
      <c r="F1284" s="219" t="s">
        <v>1876</v>
      </c>
      <c r="G1284" s="41"/>
      <c r="H1284" s="41"/>
      <c r="I1284" s="220"/>
      <c r="J1284" s="41"/>
      <c r="K1284" s="41"/>
      <c r="L1284" s="45"/>
      <c r="M1284" s="221"/>
      <c r="N1284" s="222"/>
      <c r="O1284" s="85"/>
      <c r="P1284" s="85"/>
      <c r="Q1284" s="85"/>
      <c r="R1284" s="85"/>
      <c r="S1284" s="85"/>
      <c r="T1284" s="86"/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  <c r="AT1284" s="18" t="s">
        <v>155</v>
      </c>
      <c r="AU1284" s="18" t="s">
        <v>81</v>
      </c>
    </row>
    <row r="1285" spans="1:51" s="13" customFormat="1" ht="12">
      <c r="A1285" s="13"/>
      <c r="B1285" s="223"/>
      <c r="C1285" s="224"/>
      <c r="D1285" s="225" t="s">
        <v>157</v>
      </c>
      <c r="E1285" s="226" t="s">
        <v>19</v>
      </c>
      <c r="F1285" s="227" t="s">
        <v>1877</v>
      </c>
      <c r="G1285" s="224"/>
      <c r="H1285" s="228">
        <v>5.674</v>
      </c>
      <c r="I1285" s="229"/>
      <c r="J1285" s="224"/>
      <c r="K1285" s="224"/>
      <c r="L1285" s="230"/>
      <c r="M1285" s="231"/>
      <c r="N1285" s="232"/>
      <c r="O1285" s="232"/>
      <c r="P1285" s="232"/>
      <c r="Q1285" s="232"/>
      <c r="R1285" s="232"/>
      <c r="S1285" s="232"/>
      <c r="T1285" s="23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T1285" s="234" t="s">
        <v>157</v>
      </c>
      <c r="AU1285" s="234" t="s">
        <v>81</v>
      </c>
      <c r="AV1285" s="13" t="s">
        <v>81</v>
      </c>
      <c r="AW1285" s="13" t="s">
        <v>33</v>
      </c>
      <c r="AX1285" s="13" t="s">
        <v>71</v>
      </c>
      <c r="AY1285" s="234" t="s">
        <v>147</v>
      </c>
    </row>
    <row r="1286" spans="1:51" s="13" customFormat="1" ht="12">
      <c r="A1286" s="13"/>
      <c r="B1286" s="223"/>
      <c r="C1286" s="224"/>
      <c r="D1286" s="225" t="s">
        <v>157</v>
      </c>
      <c r="E1286" s="226" t="s">
        <v>19</v>
      </c>
      <c r="F1286" s="227" t="s">
        <v>1878</v>
      </c>
      <c r="G1286" s="224"/>
      <c r="H1286" s="228">
        <v>8.983</v>
      </c>
      <c r="I1286" s="229"/>
      <c r="J1286" s="224"/>
      <c r="K1286" s="224"/>
      <c r="L1286" s="230"/>
      <c r="M1286" s="231"/>
      <c r="N1286" s="232"/>
      <c r="O1286" s="232"/>
      <c r="P1286" s="232"/>
      <c r="Q1286" s="232"/>
      <c r="R1286" s="232"/>
      <c r="S1286" s="232"/>
      <c r="T1286" s="23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T1286" s="234" t="s">
        <v>157</v>
      </c>
      <c r="AU1286" s="234" t="s">
        <v>81</v>
      </c>
      <c r="AV1286" s="13" t="s">
        <v>81</v>
      </c>
      <c r="AW1286" s="13" t="s">
        <v>33</v>
      </c>
      <c r="AX1286" s="13" t="s">
        <v>71</v>
      </c>
      <c r="AY1286" s="234" t="s">
        <v>147</v>
      </c>
    </row>
    <row r="1287" spans="1:51" s="13" customFormat="1" ht="12">
      <c r="A1287" s="13"/>
      <c r="B1287" s="223"/>
      <c r="C1287" s="224"/>
      <c r="D1287" s="225" t="s">
        <v>157</v>
      </c>
      <c r="E1287" s="226" t="s">
        <v>19</v>
      </c>
      <c r="F1287" s="227" t="s">
        <v>1879</v>
      </c>
      <c r="G1287" s="224"/>
      <c r="H1287" s="228">
        <v>11.889</v>
      </c>
      <c r="I1287" s="229"/>
      <c r="J1287" s="224"/>
      <c r="K1287" s="224"/>
      <c r="L1287" s="230"/>
      <c r="M1287" s="231"/>
      <c r="N1287" s="232"/>
      <c r="O1287" s="232"/>
      <c r="P1287" s="232"/>
      <c r="Q1287" s="232"/>
      <c r="R1287" s="232"/>
      <c r="S1287" s="232"/>
      <c r="T1287" s="23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T1287" s="234" t="s">
        <v>157</v>
      </c>
      <c r="AU1287" s="234" t="s">
        <v>81</v>
      </c>
      <c r="AV1287" s="13" t="s">
        <v>81</v>
      </c>
      <c r="AW1287" s="13" t="s">
        <v>33</v>
      </c>
      <c r="AX1287" s="13" t="s">
        <v>71</v>
      </c>
      <c r="AY1287" s="234" t="s">
        <v>147</v>
      </c>
    </row>
    <row r="1288" spans="1:51" s="13" customFormat="1" ht="12">
      <c r="A1288" s="13"/>
      <c r="B1288" s="223"/>
      <c r="C1288" s="224"/>
      <c r="D1288" s="225" t="s">
        <v>157</v>
      </c>
      <c r="E1288" s="226" t="s">
        <v>19</v>
      </c>
      <c r="F1288" s="227" t="s">
        <v>1880</v>
      </c>
      <c r="G1288" s="224"/>
      <c r="H1288" s="228">
        <v>6.494</v>
      </c>
      <c r="I1288" s="229"/>
      <c r="J1288" s="224"/>
      <c r="K1288" s="224"/>
      <c r="L1288" s="230"/>
      <c r="M1288" s="231"/>
      <c r="N1288" s="232"/>
      <c r="O1288" s="232"/>
      <c r="P1288" s="232"/>
      <c r="Q1288" s="232"/>
      <c r="R1288" s="232"/>
      <c r="S1288" s="232"/>
      <c r="T1288" s="23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T1288" s="234" t="s">
        <v>157</v>
      </c>
      <c r="AU1288" s="234" t="s">
        <v>81</v>
      </c>
      <c r="AV1288" s="13" t="s">
        <v>81</v>
      </c>
      <c r="AW1288" s="13" t="s">
        <v>33</v>
      </c>
      <c r="AX1288" s="13" t="s">
        <v>71</v>
      </c>
      <c r="AY1288" s="234" t="s">
        <v>147</v>
      </c>
    </row>
    <row r="1289" spans="1:51" s="13" customFormat="1" ht="12">
      <c r="A1289" s="13"/>
      <c r="B1289" s="223"/>
      <c r="C1289" s="224"/>
      <c r="D1289" s="225" t="s">
        <v>157</v>
      </c>
      <c r="E1289" s="226" t="s">
        <v>19</v>
      </c>
      <c r="F1289" s="227" t="s">
        <v>1881</v>
      </c>
      <c r="G1289" s="224"/>
      <c r="H1289" s="228">
        <v>23.285</v>
      </c>
      <c r="I1289" s="229"/>
      <c r="J1289" s="224"/>
      <c r="K1289" s="224"/>
      <c r="L1289" s="230"/>
      <c r="M1289" s="231"/>
      <c r="N1289" s="232"/>
      <c r="O1289" s="232"/>
      <c r="P1289" s="232"/>
      <c r="Q1289" s="232"/>
      <c r="R1289" s="232"/>
      <c r="S1289" s="232"/>
      <c r="T1289" s="23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T1289" s="234" t="s">
        <v>157</v>
      </c>
      <c r="AU1289" s="234" t="s">
        <v>81</v>
      </c>
      <c r="AV1289" s="13" t="s">
        <v>81</v>
      </c>
      <c r="AW1289" s="13" t="s">
        <v>33</v>
      </c>
      <c r="AX1289" s="13" t="s">
        <v>71</v>
      </c>
      <c r="AY1289" s="234" t="s">
        <v>147</v>
      </c>
    </row>
    <row r="1290" spans="1:51" s="13" customFormat="1" ht="12">
      <c r="A1290" s="13"/>
      <c r="B1290" s="223"/>
      <c r="C1290" s="224"/>
      <c r="D1290" s="225" t="s">
        <v>157</v>
      </c>
      <c r="E1290" s="226" t="s">
        <v>19</v>
      </c>
      <c r="F1290" s="227" t="s">
        <v>1882</v>
      </c>
      <c r="G1290" s="224"/>
      <c r="H1290" s="228">
        <v>14.524</v>
      </c>
      <c r="I1290" s="229"/>
      <c r="J1290" s="224"/>
      <c r="K1290" s="224"/>
      <c r="L1290" s="230"/>
      <c r="M1290" s="231"/>
      <c r="N1290" s="232"/>
      <c r="O1290" s="232"/>
      <c r="P1290" s="232"/>
      <c r="Q1290" s="232"/>
      <c r="R1290" s="232"/>
      <c r="S1290" s="232"/>
      <c r="T1290" s="23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T1290" s="234" t="s">
        <v>157</v>
      </c>
      <c r="AU1290" s="234" t="s">
        <v>81</v>
      </c>
      <c r="AV1290" s="13" t="s">
        <v>81</v>
      </c>
      <c r="AW1290" s="13" t="s">
        <v>33</v>
      </c>
      <c r="AX1290" s="13" t="s">
        <v>71</v>
      </c>
      <c r="AY1290" s="234" t="s">
        <v>147</v>
      </c>
    </row>
    <row r="1291" spans="1:51" s="14" customFormat="1" ht="12">
      <c r="A1291" s="14"/>
      <c r="B1291" s="235"/>
      <c r="C1291" s="236"/>
      <c r="D1291" s="225" t="s">
        <v>157</v>
      </c>
      <c r="E1291" s="237" t="s">
        <v>19</v>
      </c>
      <c r="F1291" s="238" t="s">
        <v>159</v>
      </c>
      <c r="G1291" s="236"/>
      <c r="H1291" s="239">
        <v>70.849</v>
      </c>
      <c r="I1291" s="240"/>
      <c r="J1291" s="236"/>
      <c r="K1291" s="236"/>
      <c r="L1291" s="241"/>
      <c r="M1291" s="242"/>
      <c r="N1291" s="243"/>
      <c r="O1291" s="243"/>
      <c r="P1291" s="243"/>
      <c r="Q1291" s="243"/>
      <c r="R1291" s="243"/>
      <c r="S1291" s="243"/>
      <c r="T1291" s="244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T1291" s="245" t="s">
        <v>157</v>
      </c>
      <c r="AU1291" s="245" t="s">
        <v>81</v>
      </c>
      <c r="AV1291" s="14" t="s">
        <v>154</v>
      </c>
      <c r="AW1291" s="14" t="s">
        <v>33</v>
      </c>
      <c r="AX1291" s="14" t="s">
        <v>79</v>
      </c>
      <c r="AY1291" s="245" t="s">
        <v>147</v>
      </c>
    </row>
    <row r="1292" spans="1:65" s="2" customFormat="1" ht="16.5" customHeight="1">
      <c r="A1292" s="39"/>
      <c r="B1292" s="40"/>
      <c r="C1292" s="205" t="s">
        <v>1883</v>
      </c>
      <c r="D1292" s="205" t="s">
        <v>149</v>
      </c>
      <c r="E1292" s="206" t="s">
        <v>1884</v>
      </c>
      <c r="F1292" s="207" t="s">
        <v>1885</v>
      </c>
      <c r="G1292" s="208" t="s">
        <v>152</v>
      </c>
      <c r="H1292" s="209">
        <v>30.7</v>
      </c>
      <c r="I1292" s="210"/>
      <c r="J1292" s="211">
        <f>ROUND(I1292*H1292,2)</f>
        <v>0</v>
      </c>
      <c r="K1292" s="207" t="s">
        <v>153</v>
      </c>
      <c r="L1292" s="45"/>
      <c r="M1292" s="212" t="s">
        <v>19</v>
      </c>
      <c r="N1292" s="213" t="s">
        <v>42</v>
      </c>
      <c r="O1292" s="85"/>
      <c r="P1292" s="214">
        <f>O1292*H1292</f>
        <v>0</v>
      </c>
      <c r="Q1292" s="214">
        <v>0.0003289</v>
      </c>
      <c r="R1292" s="214">
        <f>Q1292*H1292</f>
        <v>0.01009723</v>
      </c>
      <c r="S1292" s="214">
        <v>0</v>
      </c>
      <c r="T1292" s="215">
        <f>S1292*H1292</f>
        <v>0</v>
      </c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R1292" s="216" t="s">
        <v>195</v>
      </c>
      <c r="AT1292" s="216" t="s">
        <v>149</v>
      </c>
      <c r="AU1292" s="216" t="s">
        <v>81</v>
      </c>
      <c r="AY1292" s="18" t="s">
        <v>147</v>
      </c>
      <c r="BE1292" s="217">
        <f>IF(N1292="základní",J1292,0)</f>
        <v>0</v>
      </c>
      <c r="BF1292" s="217">
        <f>IF(N1292="snížená",J1292,0)</f>
        <v>0</v>
      </c>
      <c r="BG1292" s="217">
        <f>IF(N1292="zákl. přenesená",J1292,0)</f>
        <v>0</v>
      </c>
      <c r="BH1292" s="217">
        <f>IF(N1292="sníž. přenesená",J1292,0)</f>
        <v>0</v>
      </c>
      <c r="BI1292" s="217">
        <f>IF(N1292="nulová",J1292,0)</f>
        <v>0</v>
      </c>
      <c r="BJ1292" s="18" t="s">
        <v>79</v>
      </c>
      <c r="BK1292" s="217">
        <f>ROUND(I1292*H1292,2)</f>
        <v>0</v>
      </c>
      <c r="BL1292" s="18" t="s">
        <v>195</v>
      </c>
      <c r="BM1292" s="216" t="s">
        <v>1886</v>
      </c>
    </row>
    <row r="1293" spans="1:47" s="2" customFormat="1" ht="12">
      <c r="A1293" s="39"/>
      <c r="B1293" s="40"/>
      <c r="C1293" s="41"/>
      <c r="D1293" s="218" t="s">
        <v>155</v>
      </c>
      <c r="E1293" s="41"/>
      <c r="F1293" s="219" t="s">
        <v>1887</v>
      </c>
      <c r="G1293" s="41"/>
      <c r="H1293" s="41"/>
      <c r="I1293" s="220"/>
      <c r="J1293" s="41"/>
      <c r="K1293" s="41"/>
      <c r="L1293" s="45"/>
      <c r="M1293" s="221"/>
      <c r="N1293" s="222"/>
      <c r="O1293" s="85"/>
      <c r="P1293" s="85"/>
      <c r="Q1293" s="85"/>
      <c r="R1293" s="85"/>
      <c r="S1293" s="85"/>
      <c r="T1293" s="86"/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  <c r="AT1293" s="18" t="s">
        <v>155</v>
      </c>
      <c r="AU1293" s="18" t="s">
        <v>81</v>
      </c>
    </row>
    <row r="1294" spans="1:51" s="13" customFormat="1" ht="12">
      <c r="A1294" s="13"/>
      <c r="B1294" s="223"/>
      <c r="C1294" s="224"/>
      <c r="D1294" s="225" t="s">
        <v>157</v>
      </c>
      <c r="E1294" s="226" t="s">
        <v>19</v>
      </c>
      <c r="F1294" s="227" t="s">
        <v>432</v>
      </c>
      <c r="G1294" s="224"/>
      <c r="H1294" s="228">
        <v>30.7</v>
      </c>
      <c r="I1294" s="229"/>
      <c r="J1294" s="224"/>
      <c r="K1294" s="224"/>
      <c r="L1294" s="230"/>
      <c r="M1294" s="231"/>
      <c r="N1294" s="232"/>
      <c r="O1294" s="232"/>
      <c r="P1294" s="232"/>
      <c r="Q1294" s="232"/>
      <c r="R1294" s="232"/>
      <c r="S1294" s="232"/>
      <c r="T1294" s="23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T1294" s="234" t="s">
        <v>157</v>
      </c>
      <c r="AU1294" s="234" t="s">
        <v>81</v>
      </c>
      <c r="AV1294" s="13" t="s">
        <v>81</v>
      </c>
      <c r="AW1294" s="13" t="s">
        <v>33</v>
      </c>
      <c r="AX1294" s="13" t="s">
        <v>71</v>
      </c>
      <c r="AY1294" s="234" t="s">
        <v>147</v>
      </c>
    </row>
    <row r="1295" spans="1:51" s="14" customFormat="1" ht="12">
      <c r="A1295" s="14"/>
      <c r="B1295" s="235"/>
      <c r="C1295" s="236"/>
      <c r="D1295" s="225" t="s">
        <v>157</v>
      </c>
      <c r="E1295" s="237" t="s">
        <v>19</v>
      </c>
      <c r="F1295" s="238" t="s">
        <v>159</v>
      </c>
      <c r="G1295" s="236"/>
      <c r="H1295" s="239">
        <v>30.7</v>
      </c>
      <c r="I1295" s="240"/>
      <c r="J1295" s="236"/>
      <c r="K1295" s="236"/>
      <c r="L1295" s="241"/>
      <c r="M1295" s="242"/>
      <c r="N1295" s="243"/>
      <c r="O1295" s="243"/>
      <c r="P1295" s="243"/>
      <c r="Q1295" s="243"/>
      <c r="R1295" s="243"/>
      <c r="S1295" s="243"/>
      <c r="T1295" s="244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T1295" s="245" t="s">
        <v>157</v>
      </c>
      <c r="AU1295" s="245" t="s">
        <v>81</v>
      </c>
      <c r="AV1295" s="14" t="s">
        <v>154</v>
      </c>
      <c r="AW1295" s="14" t="s">
        <v>33</v>
      </c>
      <c r="AX1295" s="14" t="s">
        <v>79</v>
      </c>
      <c r="AY1295" s="245" t="s">
        <v>147</v>
      </c>
    </row>
    <row r="1296" spans="1:63" s="12" customFormat="1" ht="22.8" customHeight="1">
      <c r="A1296" s="12"/>
      <c r="B1296" s="189"/>
      <c r="C1296" s="190"/>
      <c r="D1296" s="191" t="s">
        <v>70</v>
      </c>
      <c r="E1296" s="203" t="s">
        <v>1888</v>
      </c>
      <c r="F1296" s="203" t="s">
        <v>1889</v>
      </c>
      <c r="G1296" s="190"/>
      <c r="H1296" s="190"/>
      <c r="I1296" s="193"/>
      <c r="J1296" s="204">
        <f>BK1296</f>
        <v>0</v>
      </c>
      <c r="K1296" s="190"/>
      <c r="L1296" s="195"/>
      <c r="M1296" s="196"/>
      <c r="N1296" s="197"/>
      <c r="O1296" s="197"/>
      <c r="P1296" s="198">
        <f>SUM(P1297:P1318)</f>
        <v>0</v>
      </c>
      <c r="Q1296" s="197"/>
      <c r="R1296" s="198">
        <f>SUM(R1297:R1318)</f>
        <v>0.5838171344</v>
      </c>
      <c r="S1296" s="197"/>
      <c r="T1296" s="199">
        <f>SUM(T1297:T1318)</f>
        <v>0.062</v>
      </c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R1296" s="200" t="s">
        <v>81</v>
      </c>
      <c r="AT1296" s="201" t="s">
        <v>70</v>
      </c>
      <c r="AU1296" s="201" t="s">
        <v>79</v>
      </c>
      <c r="AY1296" s="200" t="s">
        <v>147</v>
      </c>
      <c r="BK1296" s="202">
        <f>SUM(BK1297:BK1318)</f>
        <v>0</v>
      </c>
    </row>
    <row r="1297" spans="1:65" s="2" customFormat="1" ht="16.5" customHeight="1">
      <c r="A1297" s="39"/>
      <c r="B1297" s="40"/>
      <c r="C1297" s="205" t="s">
        <v>1053</v>
      </c>
      <c r="D1297" s="205" t="s">
        <v>149</v>
      </c>
      <c r="E1297" s="206" t="s">
        <v>1890</v>
      </c>
      <c r="F1297" s="207" t="s">
        <v>1891</v>
      </c>
      <c r="G1297" s="208" t="s">
        <v>152</v>
      </c>
      <c r="H1297" s="209">
        <v>200</v>
      </c>
      <c r="I1297" s="210"/>
      <c r="J1297" s="211">
        <f>ROUND(I1297*H1297,2)</f>
        <v>0</v>
      </c>
      <c r="K1297" s="207" t="s">
        <v>153</v>
      </c>
      <c r="L1297" s="45"/>
      <c r="M1297" s="212" t="s">
        <v>19</v>
      </c>
      <c r="N1297" s="213" t="s">
        <v>42</v>
      </c>
      <c r="O1297" s="85"/>
      <c r="P1297" s="214">
        <f>O1297*H1297</f>
        <v>0</v>
      </c>
      <c r="Q1297" s="214">
        <v>0.001</v>
      </c>
      <c r="R1297" s="214">
        <f>Q1297*H1297</f>
        <v>0.2</v>
      </c>
      <c r="S1297" s="214">
        <v>0.00031</v>
      </c>
      <c r="T1297" s="215">
        <f>S1297*H1297</f>
        <v>0.062</v>
      </c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  <c r="AR1297" s="216" t="s">
        <v>195</v>
      </c>
      <c r="AT1297" s="216" t="s">
        <v>149</v>
      </c>
      <c r="AU1297" s="216" t="s">
        <v>81</v>
      </c>
      <c r="AY1297" s="18" t="s">
        <v>147</v>
      </c>
      <c r="BE1297" s="217">
        <f>IF(N1297="základní",J1297,0)</f>
        <v>0</v>
      </c>
      <c r="BF1297" s="217">
        <f>IF(N1297="snížená",J1297,0)</f>
        <v>0</v>
      </c>
      <c r="BG1297" s="217">
        <f>IF(N1297="zákl. přenesená",J1297,0)</f>
        <v>0</v>
      </c>
      <c r="BH1297" s="217">
        <f>IF(N1297="sníž. přenesená",J1297,0)</f>
        <v>0</v>
      </c>
      <c r="BI1297" s="217">
        <f>IF(N1297="nulová",J1297,0)</f>
        <v>0</v>
      </c>
      <c r="BJ1297" s="18" t="s">
        <v>79</v>
      </c>
      <c r="BK1297" s="217">
        <f>ROUND(I1297*H1297,2)</f>
        <v>0</v>
      </c>
      <c r="BL1297" s="18" t="s">
        <v>195</v>
      </c>
      <c r="BM1297" s="216" t="s">
        <v>1892</v>
      </c>
    </row>
    <row r="1298" spans="1:47" s="2" customFormat="1" ht="12">
      <c r="A1298" s="39"/>
      <c r="B1298" s="40"/>
      <c r="C1298" s="41"/>
      <c r="D1298" s="218" t="s">
        <v>155</v>
      </c>
      <c r="E1298" s="41"/>
      <c r="F1298" s="219" t="s">
        <v>1893</v>
      </c>
      <c r="G1298" s="41"/>
      <c r="H1298" s="41"/>
      <c r="I1298" s="220"/>
      <c r="J1298" s="41"/>
      <c r="K1298" s="41"/>
      <c r="L1298" s="45"/>
      <c r="M1298" s="221"/>
      <c r="N1298" s="222"/>
      <c r="O1298" s="85"/>
      <c r="P1298" s="85"/>
      <c r="Q1298" s="85"/>
      <c r="R1298" s="85"/>
      <c r="S1298" s="85"/>
      <c r="T1298" s="86"/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  <c r="AT1298" s="18" t="s">
        <v>155</v>
      </c>
      <c r="AU1298" s="18" t="s">
        <v>81</v>
      </c>
    </row>
    <row r="1299" spans="1:65" s="2" customFormat="1" ht="16.5" customHeight="1">
      <c r="A1299" s="39"/>
      <c r="B1299" s="40"/>
      <c r="C1299" s="205" t="s">
        <v>1894</v>
      </c>
      <c r="D1299" s="205" t="s">
        <v>149</v>
      </c>
      <c r="E1299" s="206" t="s">
        <v>1895</v>
      </c>
      <c r="F1299" s="207" t="s">
        <v>1896</v>
      </c>
      <c r="G1299" s="208" t="s">
        <v>152</v>
      </c>
      <c r="H1299" s="209">
        <v>200</v>
      </c>
      <c r="I1299" s="210"/>
      <c r="J1299" s="211">
        <f>ROUND(I1299*H1299,2)</f>
        <v>0</v>
      </c>
      <c r="K1299" s="207" t="s">
        <v>153</v>
      </c>
      <c r="L1299" s="45"/>
      <c r="M1299" s="212" t="s">
        <v>19</v>
      </c>
      <c r="N1299" s="213" t="s">
        <v>42</v>
      </c>
      <c r="O1299" s="85"/>
      <c r="P1299" s="214">
        <f>O1299*H1299</f>
        <v>0</v>
      </c>
      <c r="Q1299" s="214">
        <v>0</v>
      </c>
      <c r="R1299" s="214">
        <f>Q1299*H1299</f>
        <v>0</v>
      </c>
      <c r="S1299" s="214">
        <v>0</v>
      </c>
      <c r="T1299" s="215">
        <f>S1299*H1299</f>
        <v>0</v>
      </c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  <c r="AR1299" s="216" t="s">
        <v>195</v>
      </c>
      <c r="AT1299" s="216" t="s">
        <v>149</v>
      </c>
      <c r="AU1299" s="216" t="s">
        <v>81</v>
      </c>
      <c r="AY1299" s="18" t="s">
        <v>147</v>
      </c>
      <c r="BE1299" s="217">
        <f>IF(N1299="základní",J1299,0)</f>
        <v>0</v>
      </c>
      <c r="BF1299" s="217">
        <f>IF(N1299="snížená",J1299,0)</f>
        <v>0</v>
      </c>
      <c r="BG1299" s="217">
        <f>IF(N1299="zákl. přenesená",J1299,0)</f>
        <v>0</v>
      </c>
      <c r="BH1299" s="217">
        <f>IF(N1299="sníž. přenesená",J1299,0)</f>
        <v>0</v>
      </c>
      <c r="BI1299" s="217">
        <f>IF(N1299="nulová",J1299,0)</f>
        <v>0</v>
      </c>
      <c r="BJ1299" s="18" t="s">
        <v>79</v>
      </c>
      <c r="BK1299" s="217">
        <f>ROUND(I1299*H1299,2)</f>
        <v>0</v>
      </c>
      <c r="BL1299" s="18" t="s">
        <v>195</v>
      </c>
      <c r="BM1299" s="216" t="s">
        <v>1897</v>
      </c>
    </row>
    <row r="1300" spans="1:47" s="2" customFormat="1" ht="12">
      <c r="A1300" s="39"/>
      <c r="B1300" s="40"/>
      <c r="C1300" s="41"/>
      <c r="D1300" s="218" t="s">
        <v>155</v>
      </c>
      <c r="E1300" s="41"/>
      <c r="F1300" s="219" t="s">
        <v>1898</v>
      </c>
      <c r="G1300" s="41"/>
      <c r="H1300" s="41"/>
      <c r="I1300" s="220"/>
      <c r="J1300" s="41"/>
      <c r="K1300" s="41"/>
      <c r="L1300" s="45"/>
      <c r="M1300" s="221"/>
      <c r="N1300" s="222"/>
      <c r="O1300" s="85"/>
      <c r="P1300" s="85"/>
      <c r="Q1300" s="85"/>
      <c r="R1300" s="85"/>
      <c r="S1300" s="85"/>
      <c r="T1300" s="86"/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39"/>
      <c r="AE1300" s="39"/>
      <c r="AT1300" s="18" t="s">
        <v>155</v>
      </c>
      <c r="AU1300" s="18" t="s">
        <v>81</v>
      </c>
    </row>
    <row r="1301" spans="1:65" s="2" customFormat="1" ht="16.5" customHeight="1">
      <c r="A1301" s="39"/>
      <c r="B1301" s="40"/>
      <c r="C1301" s="205" t="s">
        <v>1058</v>
      </c>
      <c r="D1301" s="205" t="s">
        <v>149</v>
      </c>
      <c r="E1301" s="206" t="s">
        <v>1899</v>
      </c>
      <c r="F1301" s="207" t="s">
        <v>1900</v>
      </c>
      <c r="G1301" s="208" t="s">
        <v>152</v>
      </c>
      <c r="H1301" s="209">
        <v>787.802</v>
      </c>
      <c r="I1301" s="210"/>
      <c r="J1301" s="211">
        <f>ROUND(I1301*H1301,2)</f>
        <v>0</v>
      </c>
      <c r="K1301" s="207" t="s">
        <v>153</v>
      </c>
      <c r="L1301" s="45"/>
      <c r="M1301" s="212" t="s">
        <v>19</v>
      </c>
      <c r="N1301" s="213" t="s">
        <v>42</v>
      </c>
      <c r="O1301" s="85"/>
      <c r="P1301" s="214">
        <f>O1301*H1301</f>
        <v>0</v>
      </c>
      <c r="Q1301" s="214">
        <v>0.0002012</v>
      </c>
      <c r="R1301" s="214">
        <f>Q1301*H1301</f>
        <v>0.1585057624</v>
      </c>
      <c r="S1301" s="214">
        <v>0</v>
      </c>
      <c r="T1301" s="215">
        <f>S1301*H1301</f>
        <v>0</v>
      </c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R1301" s="216" t="s">
        <v>195</v>
      </c>
      <c r="AT1301" s="216" t="s">
        <v>149</v>
      </c>
      <c r="AU1301" s="216" t="s">
        <v>81</v>
      </c>
      <c r="AY1301" s="18" t="s">
        <v>147</v>
      </c>
      <c r="BE1301" s="217">
        <f>IF(N1301="základní",J1301,0)</f>
        <v>0</v>
      </c>
      <c r="BF1301" s="217">
        <f>IF(N1301="snížená",J1301,0)</f>
        <v>0</v>
      </c>
      <c r="BG1301" s="217">
        <f>IF(N1301="zákl. přenesená",J1301,0)</f>
        <v>0</v>
      </c>
      <c r="BH1301" s="217">
        <f>IF(N1301="sníž. přenesená",J1301,0)</f>
        <v>0</v>
      </c>
      <c r="BI1301" s="217">
        <f>IF(N1301="nulová",J1301,0)</f>
        <v>0</v>
      </c>
      <c r="BJ1301" s="18" t="s">
        <v>79</v>
      </c>
      <c r="BK1301" s="217">
        <f>ROUND(I1301*H1301,2)</f>
        <v>0</v>
      </c>
      <c r="BL1301" s="18" t="s">
        <v>195</v>
      </c>
      <c r="BM1301" s="216" t="s">
        <v>1901</v>
      </c>
    </row>
    <row r="1302" spans="1:47" s="2" customFormat="1" ht="12">
      <c r="A1302" s="39"/>
      <c r="B1302" s="40"/>
      <c r="C1302" s="41"/>
      <c r="D1302" s="218" t="s">
        <v>155</v>
      </c>
      <c r="E1302" s="41"/>
      <c r="F1302" s="219" t="s">
        <v>1902</v>
      </c>
      <c r="G1302" s="41"/>
      <c r="H1302" s="41"/>
      <c r="I1302" s="220"/>
      <c r="J1302" s="41"/>
      <c r="K1302" s="41"/>
      <c r="L1302" s="45"/>
      <c r="M1302" s="221"/>
      <c r="N1302" s="222"/>
      <c r="O1302" s="85"/>
      <c r="P1302" s="85"/>
      <c r="Q1302" s="85"/>
      <c r="R1302" s="85"/>
      <c r="S1302" s="85"/>
      <c r="T1302" s="86"/>
      <c r="U1302" s="39"/>
      <c r="V1302" s="39"/>
      <c r="W1302" s="39"/>
      <c r="X1302" s="39"/>
      <c r="Y1302" s="39"/>
      <c r="Z1302" s="39"/>
      <c r="AA1302" s="39"/>
      <c r="AB1302" s="39"/>
      <c r="AC1302" s="39"/>
      <c r="AD1302" s="39"/>
      <c r="AE1302" s="39"/>
      <c r="AT1302" s="18" t="s">
        <v>155</v>
      </c>
      <c r="AU1302" s="18" t="s">
        <v>81</v>
      </c>
    </row>
    <row r="1303" spans="1:51" s="13" customFormat="1" ht="12">
      <c r="A1303" s="13"/>
      <c r="B1303" s="223"/>
      <c r="C1303" s="224"/>
      <c r="D1303" s="225" t="s">
        <v>157</v>
      </c>
      <c r="E1303" s="226" t="s">
        <v>19</v>
      </c>
      <c r="F1303" s="227" t="s">
        <v>562</v>
      </c>
      <c r="G1303" s="224"/>
      <c r="H1303" s="228">
        <v>133.627</v>
      </c>
      <c r="I1303" s="229"/>
      <c r="J1303" s="224"/>
      <c r="K1303" s="224"/>
      <c r="L1303" s="230"/>
      <c r="M1303" s="231"/>
      <c r="N1303" s="232"/>
      <c r="O1303" s="232"/>
      <c r="P1303" s="232"/>
      <c r="Q1303" s="232"/>
      <c r="R1303" s="232"/>
      <c r="S1303" s="232"/>
      <c r="T1303" s="23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T1303" s="234" t="s">
        <v>157</v>
      </c>
      <c r="AU1303" s="234" t="s">
        <v>81</v>
      </c>
      <c r="AV1303" s="13" t="s">
        <v>81</v>
      </c>
      <c r="AW1303" s="13" t="s">
        <v>33</v>
      </c>
      <c r="AX1303" s="13" t="s">
        <v>71</v>
      </c>
      <c r="AY1303" s="234" t="s">
        <v>147</v>
      </c>
    </row>
    <row r="1304" spans="1:51" s="13" customFormat="1" ht="12">
      <c r="A1304" s="13"/>
      <c r="B1304" s="223"/>
      <c r="C1304" s="224"/>
      <c r="D1304" s="225" t="s">
        <v>157</v>
      </c>
      <c r="E1304" s="226" t="s">
        <v>19</v>
      </c>
      <c r="F1304" s="227" t="s">
        <v>1903</v>
      </c>
      <c r="G1304" s="224"/>
      <c r="H1304" s="228">
        <v>547.589</v>
      </c>
      <c r="I1304" s="229"/>
      <c r="J1304" s="224"/>
      <c r="K1304" s="224"/>
      <c r="L1304" s="230"/>
      <c r="M1304" s="231"/>
      <c r="N1304" s="232"/>
      <c r="O1304" s="232"/>
      <c r="P1304" s="232"/>
      <c r="Q1304" s="232"/>
      <c r="R1304" s="232"/>
      <c r="S1304" s="232"/>
      <c r="T1304" s="23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T1304" s="234" t="s">
        <v>157</v>
      </c>
      <c r="AU1304" s="234" t="s">
        <v>81</v>
      </c>
      <c r="AV1304" s="13" t="s">
        <v>81</v>
      </c>
      <c r="AW1304" s="13" t="s">
        <v>33</v>
      </c>
      <c r="AX1304" s="13" t="s">
        <v>71</v>
      </c>
      <c r="AY1304" s="234" t="s">
        <v>147</v>
      </c>
    </row>
    <row r="1305" spans="1:51" s="13" customFormat="1" ht="12">
      <c r="A1305" s="13"/>
      <c r="B1305" s="223"/>
      <c r="C1305" s="224"/>
      <c r="D1305" s="225" t="s">
        <v>157</v>
      </c>
      <c r="E1305" s="226" t="s">
        <v>19</v>
      </c>
      <c r="F1305" s="227" t="s">
        <v>1904</v>
      </c>
      <c r="G1305" s="224"/>
      <c r="H1305" s="228">
        <v>92.182</v>
      </c>
      <c r="I1305" s="229"/>
      <c r="J1305" s="224"/>
      <c r="K1305" s="224"/>
      <c r="L1305" s="230"/>
      <c r="M1305" s="231"/>
      <c r="N1305" s="232"/>
      <c r="O1305" s="232"/>
      <c r="P1305" s="232"/>
      <c r="Q1305" s="232"/>
      <c r="R1305" s="232"/>
      <c r="S1305" s="232"/>
      <c r="T1305" s="23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T1305" s="234" t="s">
        <v>157</v>
      </c>
      <c r="AU1305" s="234" t="s">
        <v>81</v>
      </c>
      <c r="AV1305" s="13" t="s">
        <v>81</v>
      </c>
      <c r="AW1305" s="13" t="s">
        <v>33</v>
      </c>
      <c r="AX1305" s="13" t="s">
        <v>71</v>
      </c>
      <c r="AY1305" s="234" t="s">
        <v>147</v>
      </c>
    </row>
    <row r="1306" spans="1:51" s="13" customFormat="1" ht="12">
      <c r="A1306" s="13"/>
      <c r="B1306" s="223"/>
      <c r="C1306" s="224"/>
      <c r="D1306" s="225" t="s">
        <v>157</v>
      </c>
      <c r="E1306" s="226" t="s">
        <v>19</v>
      </c>
      <c r="F1306" s="227" t="s">
        <v>1905</v>
      </c>
      <c r="G1306" s="224"/>
      <c r="H1306" s="228">
        <v>-108.586</v>
      </c>
      <c r="I1306" s="229"/>
      <c r="J1306" s="224"/>
      <c r="K1306" s="224"/>
      <c r="L1306" s="230"/>
      <c r="M1306" s="231"/>
      <c r="N1306" s="232"/>
      <c r="O1306" s="232"/>
      <c r="P1306" s="232"/>
      <c r="Q1306" s="232"/>
      <c r="R1306" s="232"/>
      <c r="S1306" s="232"/>
      <c r="T1306" s="23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T1306" s="234" t="s">
        <v>157</v>
      </c>
      <c r="AU1306" s="234" t="s">
        <v>81</v>
      </c>
      <c r="AV1306" s="13" t="s">
        <v>81</v>
      </c>
      <c r="AW1306" s="13" t="s">
        <v>33</v>
      </c>
      <c r="AX1306" s="13" t="s">
        <v>71</v>
      </c>
      <c r="AY1306" s="234" t="s">
        <v>147</v>
      </c>
    </row>
    <row r="1307" spans="1:51" s="13" customFormat="1" ht="12">
      <c r="A1307" s="13"/>
      <c r="B1307" s="223"/>
      <c r="C1307" s="224"/>
      <c r="D1307" s="225" t="s">
        <v>157</v>
      </c>
      <c r="E1307" s="226" t="s">
        <v>19</v>
      </c>
      <c r="F1307" s="227" t="s">
        <v>557</v>
      </c>
      <c r="G1307" s="224"/>
      <c r="H1307" s="228">
        <v>55.7</v>
      </c>
      <c r="I1307" s="229"/>
      <c r="J1307" s="224"/>
      <c r="K1307" s="224"/>
      <c r="L1307" s="230"/>
      <c r="M1307" s="231"/>
      <c r="N1307" s="232"/>
      <c r="O1307" s="232"/>
      <c r="P1307" s="232"/>
      <c r="Q1307" s="232"/>
      <c r="R1307" s="232"/>
      <c r="S1307" s="232"/>
      <c r="T1307" s="23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T1307" s="234" t="s">
        <v>157</v>
      </c>
      <c r="AU1307" s="234" t="s">
        <v>81</v>
      </c>
      <c r="AV1307" s="13" t="s">
        <v>81</v>
      </c>
      <c r="AW1307" s="13" t="s">
        <v>33</v>
      </c>
      <c r="AX1307" s="13" t="s">
        <v>71</v>
      </c>
      <c r="AY1307" s="234" t="s">
        <v>147</v>
      </c>
    </row>
    <row r="1308" spans="1:51" s="13" customFormat="1" ht="12">
      <c r="A1308" s="13"/>
      <c r="B1308" s="223"/>
      <c r="C1308" s="224"/>
      <c r="D1308" s="225" t="s">
        <v>157</v>
      </c>
      <c r="E1308" s="226" t="s">
        <v>19</v>
      </c>
      <c r="F1308" s="227" t="s">
        <v>572</v>
      </c>
      <c r="G1308" s="224"/>
      <c r="H1308" s="228">
        <v>67.29</v>
      </c>
      <c r="I1308" s="229"/>
      <c r="J1308" s="224"/>
      <c r="K1308" s="224"/>
      <c r="L1308" s="230"/>
      <c r="M1308" s="231"/>
      <c r="N1308" s="232"/>
      <c r="O1308" s="232"/>
      <c r="P1308" s="232"/>
      <c r="Q1308" s="232"/>
      <c r="R1308" s="232"/>
      <c r="S1308" s="232"/>
      <c r="T1308" s="23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T1308" s="234" t="s">
        <v>157</v>
      </c>
      <c r="AU1308" s="234" t="s">
        <v>81</v>
      </c>
      <c r="AV1308" s="13" t="s">
        <v>81</v>
      </c>
      <c r="AW1308" s="13" t="s">
        <v>33</v>
      </c>
      <c r="AX1308" s="13" t="s">
        <v>71</v>
      </c>
      <c r="AY1308" s="234" t="s">
        <v>147</v>
      </c>
    </row>
    <row r="1309" spans="1:51" s="14" customFormat="1" ht="12">
      <c r="A1309" s="14"/>
      <c r="B1309" s="235"/>
      <c r="C1309" s="236"/>
      <c r="D1309" s="225" t="s">
        <v>157</v>
      </c>
      <c r="E1309" s="237" t="s">
        <v>19</v>
      </c>
      <c r="F1309" s="238" t="s">
        <v>159</v>
      </c>
      <c r="G1309" s="236"/>
      <c r="H1309" s="239">
        <v>787.8020000000001</v>
      </c>
      <c r="I1309" s="240"/>
      <c r="J1309" s="236"/>
      <c r="K1309" s="236"/>
      <c r="L1309" s="241"/>
      <c r="M1309" s="242"/>
      <c r="N1309" s="243"/>
      <c r="O1309" s="243"/>
      <c r="P1309" s="243"/>
      <c r="Q1309" s="243"/>
      <c r="R1309" s="243"/>
      <c r="S1309" s="243"/>
      <c r="T1309" s="244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T1309" s="245" t="s">
        <v>157</v>
      </c>
      <c r="AU1309" s="245" t="s">
        <v>81</v>
      </c>
      <c r="AV1309" s="14" t="s">
        <v>154</v>
      </c>
      <c r="AW1309" s="14" t="s">
        <v>33</v>
      </c>
      <c r="AX1309" s="14" t="s">
        <v>79</v>
      </c>
      <c r="AY1309" s="245" t="s">
        <v>147</v>
      </c>
    </row>
    <row r="1310" spans="1:65" s="2" customFormat="1" ht="24.15" customHeight="1">
      <c r="A1310" s="39"/>
      <c r="B1310" s="40"/>
      <c r="C1310" s="205" t="s">
        <v>1906</v>
      </c>
      <c r="D1310" s="205" t="s">
        <v>149</v>
      </c>
      <c r="E1310" s="206" t="s">
        <v>1907</v>
      </c>
      <c r="F1310" s="207" t="s">
        <v>1908</v>
      </c>
      <c r="G1310" s="208" t="s">
        <v>152</v>
      </c>
      <c r="H1310" s="209">
        <v>787.802</v>
      </c>
      <c r="I1310" s="210"/>
      <c r="J1310" s="211">
        <f>ROUND(I1310*H1310,2)</f>
        <v>0</v>
      </c>
      <c r="K1310" s="207" t="s">
        <v>153</v>
      </c>
      <c r="L1310" s="45"/>
      <c r="M1310" s="212" t="s">
        <v>19</v>
      </c>
      <c r="N1310" s="213" t="s">
        <v>42</v>
      </c>
      <c r="O1310" s="85"/>
      <c r="P1310" s="214">
        <f>O1310*H1310</f>
        <v>0</v>
      </c>
      <c r="Q1310" s="214">
        <v>0.000286</v>
      </c>
      <c r="R1310" s="214">
        <f>Q1310*H1310</f>
        <v>0.225311372</v>
      </c>
      <c r="S1310" s="214">
        <v>0</v>
      </c>
      <c r="T1310" s="215">
        <f>S1310*H1310</f>
        <v>0</v>
      </c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R1310" s="216" t="s">
        <v>195</v>
      </c>
      <c r="AT1310" s="216" t="s">
        <v>149</v>
      </c>
      <c r="AU1310" s="216" t="s">
        <v>81</v>
      </c>
      <c r="AY1310" s="18" t="s">
        <v>147</v>
      </c>
      <c r="BE1310" s="217">
        <f>IF(N1310="základní",J1310,0)</f>
        <v>0</v>
      </c>
      <c r="BF1310" s="217">
        <f>IF(N1310="snížená",J1310,0)</f>
        <v>0</v>
      </c>
      <c r="BG1310" s="217">
        <f>IF(N1310="zákl. přenesená",J1310,0)</f>
        <v>0</v>
      </c>
      <c r="BH1310" s="217">
        <f>IF(N1310="sníž. přenesená",J1310,0)</f>
        <v>0</v>
      </c>
      <c r="BI1310" s="217">
        <f>IF(N1310="nulová",J1310,0)</f>
        <v>0</v>
      </c>
      <c r="BJ1310" s="18" t="s">
        <v>79</v>
      </c>
      <c r="BK1310" s="217">
        <f>ROUND(I1310*H1310,2)</f>
        <v>0</v>
      </c>
      <c r="BL1310" s="18" t="s">
        <v>195</v>
      </c>
      <c r="BM1310" s="216" t="s">
        <v>1909</v>
      </c>
    </row>
    <row r="1311" spans="1:47" s="2" customFormat="1" ht="12">
      <c r="A1311" s="39"/>
      <c r="B1311" s="40"/>
      <c r="C1311" s="41"/>
      <c r="D1311" s="218" t="s">
        <v>155</v>
      </c>
      <c r="E1311" s="41"/>
      <c r="F1311" s="219" t="s">
        <v>1910</v>
      </c>
      <c r="G1311" s="41"/>
      <c r="H1311" s="41"/>
      <c r="I1311" s="220"/>
      <c r="J1311" s="41"/>
      <c r="K1311" s="41"/>
      <c r="L1311" s="45"/>
      <c r="M1311" s="221"/>
      <c r="N1311" s="222"/>
      <c r="O1311" s="85"/>
      <c r="P1311" s="85"/>
      <c r="Q1311" s="85"/>
      <c r="R1311" s="85"/>
      <c r="S1311" s="85"/>
      <c r="T1311" s="86"/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  <c r="AT1311" s="18" t="s">
        <v>155</v>
      </c>
      <c r="AU1311" s="18" t="s">
        <v>81</v>
      </c>
    </row>
    <row r="1312" spans="1:51" s="13" customFormat="1" ht="12">
      <c r="A1312" s="13"/>
      <c r="B1312" s="223"/>
      <c r="C1312" s="224"/>
      <c r="D1312" s="225" t="s">
        <v>157</v>
      </c>
      <c r="E1312" s="226" t="s">
        <v>19</v>
      </c>
      <c r="F1312" s="227" t="s">
        <v>562</v>
      </c>
      <c r="G1312" s="224"/>
      <c r="H1312" s="228">
        <v>133.627</v>
      </c>
      <c r="I1312" s="229"/>
      <c r="J1312" s="224"/>
      <c r="K1312" s="224"/>
      <c r="L1312" s="230"/>
      <c r="M1312" s="231"/>
      <c r="N1312" s="232"/>
      <c r="O1312" s="232"/>
      <c r="P1312" s="232"/>
      <c r="Q1312" s="232"/>
      <c r="R1312" s="232"/>
      <c r="S1312" s="232"/>
      <c r="T1312" s="23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T1312" s="234" t="s">
        <v>157</v>
      </c>
      <c r="AU1312" s="234" t="s">
        <v>81</v>
      </c>
      <c r="AV1312" s="13" t="s">
        <v>81</v>
      </c>
      <c r="AW1312" s="13" t="s">
        <v>33</v>
      </c>
      <c r="AX1312" s="13" t="s">
        <v>71</v>
      </c>
      <c r="AY1312" s="234" t="s">
        <v>147</v>
      </c>
    </row>
    <row r="1313" spans="1:51" s="13" customFormat="1" ht="12">
      <c r="A1313" s="13"/>
      <c r="B1313" s="223"/>
      <c r="C1313" s="224"/>
      <c r="D1313" s="225" t="s">
        <v>157</v>
      </c>
      <c r="E1313" s="226" t="s">
        <v>19</v>
      </c>
      <c r="F1313" s="227" t="s">
        <v>1903</v>
      </c>
      <c r="G1313" s="224"/>
      <c r="H1313" s="228">
        <v>547.589</v>
      </c>
      <c r="I1313" s="229"/>
      <c r="J1313" s="224"/>
      <c r="K1313" s="224"/>
      <c r="L1313" s="230"/>
      <c r="M1313" s="231"/>
      <c r="N1313" s="232"/>
      <c r="O1313" s="232"/>
      <c r="P1313" s="232"/>
      <c r="Q1313" s="232"/>
      <c r="R1313" s="232"/>
      <c r="S1313" s="232"/>
      <c r="T1313" s="23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T1313" s="234" t="s">
        <v>157</v>
      </c>
      <c r="AU1313" s="234" t="s">
        <v>81</v>
      </c>
      <c r="AV1313" s="13" t="s">
        <v>81</v>
      </c>
      <c r="AW1313" s="13" t="s">
        <v>33</v>
      </c>
      <c r="AX1313" s="13" t="s">
        <v>71</v>
      </c>
      <c r="AY1313" s="234" t="s">
        <v>147</v>
      </c>
    </row>
    <row r="1314" spans="1:51" s="13" customFormat="1" ht="12">
      <c r="A1314" s="13"/>
      <c r="B1314" s="223"/>
      <c r="C1314" s="224"/>
      <c r="D1314" s="225" t="s">
        <v>157</v>
      </c>
      <c r="E1314" s="226" t="s">
        <v>19</v>
      </c>
      <c r="F1314" s="227" t="s">
        <v>1904</v>
      </c>
      <c r="G1314" s="224"/>
      <c r="H1314" s="228">
        <v>92.182</v>
      </c>
      <c r="I1314" s="229"/>
      <c r="J1314" s="224"/>
      <c r="K1314" s="224"/>
      <c r="L1314" s="230"/>
      <c r="M1314" s="231"/>
      <c r="N1314" s="232"/>
      <c r="O1314" s="232"/>
      <c r="P1314" s="232"/>
      <c r="Q1314" s="232"/>
      <c r="R1314" s="232"/>
      <c r="S1314" s="232"/>
      <c r="T1314" s="23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T1314" s="234" t="s">
        <v>157</v>
      </c>
      <c r="AU1314" s="234" t="s">
        <v>81</v>
      </c>
      <c r="AV1314" s="13" t="s">
        <v>81</v>
      </c>
      <c r="AW1314" s="13" t="s">
        <v>33</v>
      </c>
      <c r="AX1314" s="13" t="s">
        <v>71</v>
      </c>
      <c r="AY1314" s="234" t="s">
        <v>147</v>
      </c>
    </row>
    <row r="1315" spans="1:51" s="13" customFormat="1" ht="12">
      <c r="A1315" s="13"/>
      <c r="B1315" s="223"/>
      <c r="C1315" s="224"/>
      <c r="D1315" s="225" t="s">
        <v>157</v>
      </c>
      <c r="E1315" s="226" t="s">
        <v>19</v>
      </c>
      <c r="F1315" s="227" t="s">
        <v>1905</v>
      </c>
      <c r="G1315" s="224"/>
      <c r="H1315" s="228">
        <v>-108.586</v>
      </c>
      <c r="I1315" s="229"/>
      <c r="J1315" s="224"/>
      <c r="K1315" s="224"/>
      <c r="L1315" s="230"/>
      <c r="M1315" s="231"/>
      <c r="N1315" s="232"/>
      <c r="O1315" s="232"/>
      <c r="P1315" s="232"/>
      <c r="Q1315" s="232"/>
      <c r="R1315" s="232"/>
      <c r="S1315" s="232"/>
      <c r="T1315" s="23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T1315" s="234" t="s">
        <v>157</v>
      </c>
      <c r="AU1315" s="234" t="s">
        <v>81</v>
      </c>
      <c r="AV1315" s="13" t="s">
        <v>81</v>
      </c>
      <c r="AW1315" s="13" t="s">
        <v>33</v>
      </c>
      <c r="AX1315" s="13" t="s">
        <v>71</v>
      </c>
      <c r="AY1315" s="234" t="s">
        <v>147</v>
      </c>
    </row>
    <row r="1316" spans="1:51" s="13" customFormat="1" ht="12">
      <c r="A1316" s="13"/>
      <c r="B1316" s="223"/>
      <c r="C1316" s="224"/>
      <c r="D1316" s="225" t="s">
        <v>157</v>
      </c>
      <c r="E1316" s="226" t="s">
        <v>19</v>
      </c>
      <c r="F1316" s="227" t="s">
        <v>557</v>
      </c>
      <c r="G1316" s="224"/>
      <c r="H1316" s="228">
        <v>55.7</v>
      </c>
      <c r="I1316" s="229"/>
      <c r="J1316" s="224"/>
      <c r="K1316" s="224"/>
      <c r="L1316" s="230"/>
      <c r="M1316" s="231"/>
      <c r="N1316" s="232"/>
      <c r="O1316" s="232"/>
      <c r="P1316" s="232"/>
      <c r="Q1316" s="232"/>
      <c r="R1316" s="232"/>
      <c r="S1316" s="232"/>
      <c r="T1316" s="23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T1316" s="234" t="s">
        <v>157</v>
      </c>
      <c r="AU1316" s="234" t="s">
        <v>81</v>
      </c>
      <c r="AV1316" s="13" t="s">
        <v>81</v>
      </c>
      <c r="AW1316" s="13" t="s">
        <v>33</v>
      </c>
      <c r="AX1316" s="13" t="s">
        <v>71</v>
      </c>
      <c r="AY1316" s="234" t="s">
        <v>147</v>
      </c>
    </row>
    <row r="1317" spans="1:51" s="13" customFormat="1" ht="12">
      <c r="A1317" s="13"/>
      <c r="B1317" s="223"/>
      <c r="C1317" s="224"/>
      <c r="D1317" s="225" t="s">
        <v>157</v>
      </c>
      <c r="E1317" s="226" t="s">
        <v>19</v>
      </c>
      <c r="F1317" s="227" t="s">
        <v>572</v>
      </c>
      <c r="G1317" s="224"/>
      <c r="H1317" s="228">
        <v>67.29</v>
      </c>
      <c r="I1317" s="229"/>
      <c r="J1317" s="224"/>
      <c r="K1317" s="224"/>
      <c r="L1317" s="230"/>
      <c r="M1317" s="231"/>
      <c r="N1317" s="232"/>
      <c r="O1317" s="232"/>
      <c r="P1317" s="232"/>
      <c r="Q1317" s="232"/>
      <c r="R1317" s="232"/>
      <c r="S1317" s="232"/>
      <c r="T1317" s="23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T1317" s="234" t="s">
        <v>157</v>
      </c>
      <c r="AU1317" s="234" t="s">
        <v>81</v>
      </c>
      <c r="AV1317" s="13" t="s">
        <v>81</v>
      </c>
      <c r="AW1317" s="13" t="s">
        <v>33</v>
      </c>
      <c r="AX1317" s="13" t="s">
        <v>71</v>
      </c>
      <c r="AY1317" s="234" t="s">
        <v>147</v>
      </c>
    </row>
    <row r="1318" spans="1:51" s="14" customFormat="1" ht="12">
      <c r="A1318" s="14"/>
      <c r="B1318" s="235"/>
      <c r="C1318" s="236"/>
      <c r="D1318" s="225" t="s">
        <v>157</v>
      </c>
      <c r="E1318" s="237" t="s">
        <v>19</v>
      </c>
      <c r="F1318" s="238" t="s">
        <v>159</v>
      </c>
      <c r="G1318" s="236"/>
      <c r="H1318" s="239">
        <v>787.8020000000001</v>
      </c>
      <c r="I1318" s="240"/>
      <c r="J1318" s="236"/>
      <c r="K1318" s="236"/>
      <c r="L1318" s="241"/>
      <c r="M1318" s="242"/>
      <c r="N1318" s="243"/>
      <c r="O1318" s="243"/>
      <c r="P1318" s="243"/>
      <c r="Q1318" s="243"/>
      <c r="R1318" s="243"/>
      <c r="S1318" s="243"/>
      <c r="T1318" s="244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T1318" s="245" t="s">
        <v>157</v>
      </c>
      <c r="AU1318" s="245" t="s">
        <v>81</v>
      </c>
      <c r="AV1318" s="14" t="s">
        <v>154</v>
      </c>
      <c r="AW1318" s="14" t="s">
        <v>33</v>
      </c>
      <c r="AX1318" s="14" t="s">
        <v>79</v>
      </c>
      <c r="AY1318" s="245" t="s">
        <v>147</v>
      </c>
    </row>
    <row r="1319" spans="1:63" s="12" customFormat="1" ht="25.9" customHeight="1">
      <c r="A1319" s="12"/>
      <c r="B1319" s="189"/>
      <c r="C1319" s="190"/>
      <c r="D1319" s="191" t="s">
        <v>70</v>
      </c>
      <c r="E1319" s="192" t="s">
        <v>350</v>
      </c>
      <c r="F1319" s="192" t="s">
        <v>1911</v>
      </c>
      <c r="G1319" s="190"/>
      <c r="H1319" s="190"/>
      <c r="I1319" s="193"/>
      <c r="J1319" s="194">
        <f>BK1319</f>
        <v>0</v>
      </c>
      <c r="K1319" s="190"/>
      <c r="L1319" s="195"/>
      <c r="M1319" s="196"/>
      <c r="N1319" s="197"/>
      <c r="O1319" s="197"/>
      <c r="P1319" s="198">
        <f>P1320</f>
        <v>0</v>
      </c>
      <c r="Q1319" s="197"/>
      <c r="R1319" s="198">
        <f>R1320</f>
        <v>0</v>
      </c>
      <c r="S1319" s="197"/>
      <c r="T1319" s="199">
        <f>T1320</f>
        <v>0</v>
      </c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R1319" s="200" t="s">
        <v>167</v>
      </c>
      <c r="AT1319" s="201" t="s">
        <v>70</v>
      </c>
      <c r="AU1319" s="201" t="s">
        <v>71</v>
      </c>
      <c r="AY1319" s="200" t="s">
        <v>147</v>
      </c>
      <c r="BK1319" s="202">
        <f>BK1320</f>
        <v>0</v>
      </c>
    </row>
    <row r="1320" spans="1:63" s="12" customFormat="1" ht="22.8" customHeight="1">
      <c r="A1320" s="12"/>
      <c r="B1320" s="189"/>
      <c r="C1320" s="190"/>
      <c r="D1320" s="191" t="s">
        <v>70</v>
      </c>
      <c r="E1320" s="203" t="s">
        <v>1912</v>
      </c>
      <c r="F1320" s="203" t="s">
        <v>1913</v>
      </c>
      <c r="G1320" s="190"/>
      <c r="H1320" s="190"/>
      <c r="I1320" s="193"/>
      <c r="J1320" s="204">
        <f>BK1320</f>
        <v>0</v>
      </c>
      <c r="K1320" s="190"/>
      <c r="L1320" s="195"/>
      <c r="M1320" s="196"/>
      <c r="N1320" s="197"/>
      <c r="O1320" s="197"/>
      <c r="P1320" s="198">
        <f>P1321</f>
        <v>0</v>
      </c>
      <c r="Q1320" s="197"/>
      <c r="R1320" s="198">
        <f>R1321</f>
        <v>0</v>
      </c>
      <c r="S1320" s="197"/>
      <c r="T1320" s="199">
        <f>T1321</f>
        <v>0</v>
      </c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R1320" s="200" t="s">
        <v>167</v>
      </c>
      <c r="AT1320" s="201" t="s">
        <v>70</v>
      </c>
      <c r="AU1320" s="201" t="s">
        <v>79</v>
      </c>
      <c r="AY1320" s="200" t="s">
        <v>147</v>
      </c>
      <c r="BK1320" s="202">
        <f>BK1321</f>
        <v>0</v>
      </c>
    </row>
    <row r="1321" spans="1:65" s="2" customFormat="1" ht="21.75" customHeight="1">
      <c r="A1321" s="39"/>
      <c r="B1321" s="40"/>
      <c r="C1321" s="205" t="s">
        <v>1066</v>
      </c>
      <c r="D1321" s="205" t="s">
        <v>149</v>
      </c>
      <c r="E1321" s="206" t="s">
        <v>1914</v>
      </c>
      <c r="F1321" s="207" t="s">
        <v>1915</v>
      </c>
      <c r="G1321" s="208" t="s">
        <v>1024</v>
      </c>
      <c r="H1321" s="209">
        <v>1</v>
      </c>
      <c r="I1321" s="210"/>
      <c r="J1321" s="211">
        <f>ROUND(I1321*H1321,2)</f>
        <v>0</v>
      </c>
      <c r="K1321" s="207" t="s">
        <v>19</v>
      </c>
      <c r="L1321" s="45"/>
      <c r="M1321" s="266" t="s">
        <v>19</v>
      </c>
      <c r="N1321" s="267" t="s">
        <v>42</v>
      </c>
      <c r="O1321" s="268"/>
      <c r="P1321" s="269">
        <f>O1321*H1321</f>
        <v>0</v>
      </c>
      <c r="Q1321" s="269">
        <v>0</v>
      </c>
      <c r="R1321" s="269">
        <f>Q1321*H1321</f>
        <v>0</v>
      </c>
      <c r="S1321" s="269">
        <v>0</v>
      </c>
      <c r="T1321" s="270">
        <f>S1321*H1321</f>
        <v>0</v>
      </c>
      <c r="U1321" s="39"/>
      <c r="V1321" s="39"/>
      <c r="W1321" s="39"/>
      <c r="X1321" s="39"/>
      <c r="Y1321" s="39"/>
      <c r="Z1321" s="39"/>
      <c r="AA1321" s="39"/>
      <c r="AB1321" s="39"/>
      <c r="AC1321" s="39"/>
      <c r="AD1321" s="39"/>
      <c r="AE1321" s="39"/>
      <c r="AR1321" s="216" t="s">
        <v>341</v>
      </c>
      <c r="AT1321" s="216" t="s">
        <v>149</v>
      </c>
      <c r="AU1321" s="216" t="s">
        <v>81</v>
      </c>
      <c r="AY1321" s="18" t="s">
        <v>147</v>
      </c>
      <c r="BE1321" s="217">
        <f>IF(N1321="základní",J1321,0)</f>
        <v>0</v>
      </c>
      <c r="BF1321" s="217">
        <f>IF(N1321="snížená",J1321,0)</f>
        <v>0</v>
      </c>
      <c r="BG1321" s="217">
        <f>IF(N1321="zákl. přenesená",J1321,0)</f>
        <v>0</v>
      </c>
      <c r="BH1321" s="217">
        <f>IF(N1321="sníž. přenesená",J1321,0)</f>
        <v>0</v>
      </c>
      <c r="BI1321" s="217">
        <f>IF(N1321="nulová",J1321,0)</f>
        <v>0</v>
      </c>
      <c r="BJ1321" s="18" t="s">
        <v>79</v>
      </c>
      <c r="BK1321" s="217">
        <f>ROUND(I1321*H1321,2)</f>
        <v>0</v>
      </c>
      <c r="BL1321" s="18" t="s">
        <v>341</v>
      </c>
      <c r="BM1321" s="216" t="s">
        <v>1916</v>
      </c>
    </row>
    <row r="1322" spans="1:31" s="2" customFormat="1" ht="6.95" customHeight="1">
      <c r="A1322" s="39"/>
      <c r="B1322" s="60"/>
      <c r="C1322" s="61"/>
      <c r="D1322" s="61"/>
      <c r="E1322" s="61"/>
      <c r="F1322" s="61"/>
      <c r="G1322" s="61"/>
      <c r="H1322" s="61"/>
      <c r="I1322" s="61"/>
      <c r="J1322" s="61"/>
      <c r="K1322" s="61"/>
      <c r="L1322" s="45"/>
      <c r="M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</row>
  </sheetData>
  <sheetProtection password="CC35" sheet="1" objects="1" scenarios="1" formatColumns="0" formatRows="0" autoFilter="0"/>
  <autoFilter ref="C112:K1321"/>
  <mergeCells count="9">
    <mergeCell ref="E7:H7"/>
    <mergeCell ref="E9:H9"/>
    <mergeCell ref="E18:H18"/>
    <mergeCell ref="E27:H27"/>
    <mergeCell ref="E48:H48"/>
    <mergeCell ref="E50:H50"/>
    <mergeCell ref="E103:H103"/>
    <mergeCell ref="E105:H105"/>
    <mergeCell ref="L2:V2"/>
  </mergeCells>
  <hyperlinks>
    <hyperlink ref="F117" r:id="rId1" display="https://podminky.urs.cz/item/CS_URS_2023_02/113151111"/>
    <hyperlink ref="F121" r:id="rId2" display="https://podminky.urs.cz/item/CS_URS_2023_02/132251102"/>
    <hyperlink ref="F127" r:id="rId3" display="https://podminky.urs.cz/item/CS_URS_2023_02/139001101"/>
    <hyperlink ref="F129" r:id="rId4" display="https://podminky.urs.cz/item/CS_URS_2023_02/131251202"/>
    <hyperlink ref="F134" r:id="rId5" display="https://podminky.urs.cz/item/CS_URS_2023_02/162211311"/>
    <hyperlink ref="F136" r:id="rId6" display="https://podminky.urs.cz/item/CS_URS_2023_02/162751117"/>
    <hyperlink ref="F138" r:id="rId7" display="https://podminky.urs.cz/item/CS_URS_2023_02/171201231"/>
    <hyperlink ref="F140" r:id="rId8" display="https://podminky.urs.cz/item/CS_URS_2023_02/171251201"/>
    <hyperlink ref="F143" r:id="rId9" display="https://podminky.urs.cz/item/CS_URS_2023_02/213311113"/>
    <hyperlink ref="F150" r:id="rId10" display="https://podminky.urs.cz/item/CS_URS_2023_02/273313611"/>
    <hyperlink ref="F155" r:id="rId11" display="https://podminky.urs.cz/item/CS_URS_2023_02/273321411"/>
    <hyperlink ref="F161" r:id="rId12" display="https://podminky.urs.cz/item/CS_URS_2023_02/273351121"/>
    <hyperlink ref="F168" r:id="rId13" display="https://podminky.urs.cz/item/CS_URS_2023_02/273351122"/>
    <hyperlink ref="F170" r:id="rId14" display="https://podminky.urs.cz/item/CS_URS_2023_02/273362021"/>
    <hyperlink ref="F176" r:id="rId15" display="https://podminky.urs.cz/item/CS_URS_2023_02/274313611"/>
    <hyperlink ref="F182" r:id="rId16" display="https://podminky.urs.cz/item/CS_URS_2023_02/279113142"/>
    <hyperlink ref="F187" r:id="rId17" display="https://podminky.urs.cz/item/CS_URS_2023_02/279113144"/>
    <hyperlink ref="F191" r:id="rId18" display="https://podminky.urs.cz/item/CS_URS_2023_02/279113145"/>
    <hyperlink ref="F195" r:id="rId19" display="https://podminky.urs.cz/item/CS_URS_2023_02/279113146"/>
    <hyperlink ref="F199" r:id="rId20" display="https://podminky.urs.cz/item/CS_URS_2023_02/279361821"/>
    <hyperlink ref="F206" r:id="rId21" display="https://podminky.urs.cz/item/CS_URS_2023_02/310238211"/>
    <hyperlink ref="F210" r:id="rId22" display="https://podminky.urs.cz/item/CS_URS_2023_02/310239211"/>
    <hyperlink ref="F214" r:id="rId23" display="https://podminky.urs.cz/item/CS_URS_2023_02/310271031"/>
    <hyperlink ref="F218" r:id="rId24" display="https://podminky.urs.cz/item/CS_URS_2023_02/310271061"/>
    <hyperlink ref="F222" r:id="rId25" display="https://podminky.urs.cz/item/CS_URS_2023_02/310271071"/>
    <hyperlink ref="F226" r:id="rId26" display="https://podminky.urs.cz/item/CS_URS_2023_02/311235151"/>
    <hyperlink ref="F231" r:id="rId27" display="https://podminky.urs.cz/item/CS_URS_2023_02/311235431"/>
    <hyperlink ref="F235" r:id="rId28" display="https://podminky.urs.cz/item/CS_URS_2023_02/311272141"/>
    <hyperlink ref="F239" r:id="rId29" display="https://podminky.urs.cz/item/CS_URS_2023_02/311272241"/>
    <hyperlink ref="F244" r:id="rId30" display="https://podminky.urs.cz/item/CS_URS_2023_02/317143441"/>
    <hyperlink ref="F248" r:id="rId31" display="https://podminky.urs.cz/item/CS_URS_2023_02/317168053"/>
    <hyperlink ref="F252" r:id="rId32" display="https://podminky.urs.cz/item/CS_URS_2023_02/317168060"/>
    <hyperlink ref="F256" r:id="rId33" display="https://podminky.urs.cz/item/CS_URS_2023_02/317941121"/>
    <hyperlink ref="F263" r:id="rId34" display="https://podminky.urs.cz/item/CS_URS_2023_02/317941123"/>
    <hyperlink ref="F270" r:id="rId35" display="https://podminky.urs.cz/item/CS_URS_2023_02/317944323"/>
    <hyperlink ref="F276" r:id="rId36" display="https://podminky.urs.cz/item/CS_URS_2023_02/340271021"/>
    <hyperlink ref="F280" r:id="rId37" display="https://podminky.urs.cz/item/CS_URS_2023_02/340271025"/>
    <hyperlink ref="F284" r:id="rId38" display="https://podminky.urs.cz/item/CS_URS_2023_02/346481111"/>
    <hyperlink ref="F290" r:id="rId39" display="https://podminky.urs.cz/item/CS_URS_2023_02/380326123"/>
    <hyperlink ref="F294" r:id="rId40" display="https://podminky.urs.cz/item/CS_URS_2023_02/380356211"/>
    <hyperlink ref="F298" r:id="rId41" display="https://podminky.urs.cz/item/CS_URS_2023_02/380356212"/>
    <hyperlink ref="F300" r:id="rId42" display="https://podminky.urs.cz/item/CS_URS_2023_02/380361006"/>
    <hyperlink ref="F304" r:id="rId43" display="https://podminky.urs.cz/item/CS_URS_2023_02/389381001"/>
    <hyperlink ref="F309" r:id="rId44" display="https://podminky.urs.cz/item/CS_URS_2023_02/411121232"/>
    <hyperlink ref="F320" r:id="rId45" display="https://podminky.urs.cz/item/CS_URS_2023_02/411135002"/>
    <hyperlink ref="F327" r:id="rId46" display="https://podminky.urs.cz/item/CS_URS_2023_02/411321313"/>
    <hyperlink ref="F331" r:id="rId47" display="https://podminky.urs.cz/item/CS_URS_2023_02/417238232"/>
    <hyperlink ref="F335" r:id="rId48" display="https://podminky.urs.cz/item/CS_URS_2023_02/417238233"/>
    <hyperlink ref="F339" r:id="rId49" display="https://podminky.urs.cz/item/CS_URS_2023_02/417321414"/>
    <hyperlink ref="F344" r:id="rId50" display="https://podminky.urs.cz/item/CS_URS_2023_02/417351115"/>
    <hyperlink ref="F349" r:id="rId51" display="https://podminky.urs.cz/item/CS_URS_2023_02/417351116"/>
    <hyperlink ref="F351" r:id="rId52" display="https://podminky.urs.cz/item/CS_URS_2023_02/417361821"/>
    <hyperlink ref="F358" r:id="rId53" display="https://podminky.urs.cz/item/CS_URS_2023_02/430321515"/>
    <hyperlink ref="F364" r:id="rId54" display="https://podminky.urs.cz/item/CS_URS_2023_02/430362021"/>
    <hyperlink ref="F369" r:id="rId55" display="https://podminky.urs.cz/item/CS_URS_2023_02/431351121"/>
    <hyperlink ref="F375" r:id="rId56" display="https://podminky.urs.cz/item/CS_URS_2023_02/431351122"/>
    <hyperlink ref="F377" r:id="rId57" display="https://podminky.urs.cz/item/CS_URS_2023_02/434311114"/>
    <hyperlink ref="F382" r:id="rId58" display="https://podminky.urs.cz/item/CS_URS_2023_02/434351141"/>
    <hyperlink ref="F387" r:id="rId59" display="https://podminky.urs.cz/item/CS_URS_2023_02/434351142"/>
    <hyperlink ref="F396" r:id="rId60" display="https://podminky.urs.cz/item/CS_URS_2023_02/525991122"/>
    <hyperlink ref="F400" r:id="rId61" display="https://podminky.urs.cz/item/CS_URS_2023_02/584121108"/>
    <hyperlink ref="F405" r:id="rId62" display="https://podminky.urs.cz/item/CS_URS_2023_02/611321141"/>
    <hyperlink ref="F409" r:id="rId63" display="https://podminky.urs.cz/item/CS_URS_2023_02/612142001"/>
    <hyperlink ref="F413" r:id="rId64" display="https://podminky.urs.cz/item/CS_URS_2023_02/612321131"/>
    <hyperlink ref="F417" r:id="rId65" display="https://podminky.urs.cz/item/CS_URS_2023_02/612321141"/>
    <hyperlink ref="F422" r:id="rId66" display="https://podminky.urs.cz/item/CS_URS_2023_02/621142001"/>
    <hyperlink ref="F426" r:id="rId67" display="https://podminky.urs.cz/item/CS_URS_2023_02/621211021"/>
    <hyperlink ref="F433" r:id="rId68" display="https://podminky.urs.cz/item/CS_URS_2023_02/621531012"/>
    <hyperlink ref="F438" r:id="rId69" display="https://podminky.urs.cz/item/CS_URS_2023_02/622142001"/>
    <hyperlink ref="F440" r:id="rId70" display="https://podminky.urs.cz/item/CS_URS_2023_02/622211001"/>
    <hyperlink ref="F448" r:id="rId71" display="https://podminky.urs.cz/item/CS_URS_2023_02/622211021"/>
    <hyperlink ref="F455" r:id="rId72" display="https://podminky.urs.cz/item/CS_URS_2023_02/622211031"/>
    <hyperlink ref="F463" r:id="rId73" display="https://podminky.urs.cz/item/CS_URS_2023_02/622212001"/>
    <hyperlink ref="F468" r:id="rId74" display="https://podminky.urs.cz/item/CS_URS_2023_02/622212021"/>
    <hyperlink ref="F473" r:id="rId75" display="https://podminky.urs.cz/item/CS_URS_2023_02/622252001"/>
    <hyperlink ref="F480" r:id="rId76" display="https://podminky.urs.cz/item/CS_URS_2023_02/622252002"/>
    <hyperlink ref="F490" r:id="rId77" display="https://podminky.urs.cz/item/CS_URS_2023_02/622321101"/>
    <hyperlink ref="F494" r:id="rId78" display="https://podminky.urs.cz/item/CS_URS_2023_02/622325101"/>
    <hyperlink ref="F496" r:id="rId79" display="https://podminky.urs.cz/item/CS_URS_2023_02/783823131"/>
    <hyperlink ref="F498" r:id="rId80" display="https://podminky.urs.cz/item/CS_URS_2023_02/622511112"/>
    <hyperlink ref="F500" r:id="rId81" display="https://podminky.urs.cz/item/CS_URS_2023_02/622531012"/>
    <hyperlink ref="F502" r:id="rId82" display="https://podminky.urs.cz/item/CS_URS_2023_02/622635001"/>
    <hyperlink ref="F506" r:id="rId83" display="https://podminky.urs.cz/item/CS_URS_2023_02/629995101"/>
    <hyperlink ref="F508" r:id="rId84" display="https://podminky.urs.cz/item/CS_URS_2023_02/631311114"/>
    <hyperlink ref="F512" r:id="rId85" display="https://podminky.urs.cz/item/CS_URS_2023_02/631311135"/>
    <hyperlink ref="F516" r:id="rId86" display="https://podminky.urs.cz/item/CS_URS_2023_02/632451103"/>
    <hyperlink ref="F520" r:id="rId87" display="https://podminky.urs.cz/item/CS_URS_2023_02/632451214"/>
    <hyperlink ref="F522" r:id="rId88" display="https://podminky.urs.cz/item/CS_URS_2023_02/632451441"/>
    <hyperlink ref="F526" r:id="rId89" display="https://podminky.urs.cz/item/CS_URS_2023_02/637121113"/>
    <hyperlink ref="F530" r:id="rId90" display="https://podminky.urs.cz/item/CS_URS_2023_02/637311131"/>
    <hyperlink ref="F534" r:id="rId91" display="https://podminky.urs.cz/item/CS_URS_2023_02/644941112"/>
    <hyperlink ref="F540" r:id="rId92" display="https://podminky.urs.cz/item/CS_URS_2023_02/899102211"/>
    <hyperlink ref="F545" r:id="rId93" display="https://podminky.urs.cz/item/CS_URS_2023_02/919726122"/>
    <hyperlink ref="F549" r:id="rId94" display="https://podminky.urs.cz/item/CS_URS_2023_02/941111111"/>
    <hyperlink ref="F557" r:id="rId95" display="https://podminky.urs.cz/item/CS_URS_2023_02/941111811"/>
    <hyperlink ref="F559" r:id="rId96" display="https://podminky.urs.cz/item/CS_URS_2023_02/944511111"/>
    <hyperlink ref="F561" r:id="rId97" display="https://podminky.urs.cz/item/CS_URS_2023_02/944511211"/>
    <hyperlink ref="F563" r:id="rId98" display="https://podminky.urs.cz/item/CS_URS_2023_02/944511811"/>
    <hyperlink ref="F565" r:id="rId99" display="https://podminky.urs.cz/item/CS_URS_2023_02/952901104"/>
    <hyperlink ref="F569" r:id="rId100" display="https://podminky.urs.cz/item/CS_URS_2023_02/953334118"/>
    <hyperlink ref="F573" r:id="rId101" display="https://podminky.urs.cz/item/CS_URS_2023_02/961044111"/>
    <hyperlink ref="F577" r:id="rId102" display="https://podminky.urs.cz/item/CS_URS_2023_02/962031133"/>
    <hyperlink ref="F581" r:id="rId103" display="https://podminky.urs.cz/item/CS_URS_2023_02/962032230"/>
    <hyperlink ref="F585" r:id="rId104" display="https://podminky.urs.cz/item/CS_URS_2023_02/962032231"/>
    <hyperlink ref="F590" r:id="rId105" display="https://podminky.urs.cz/item/CS_URS_2023_02/962042320"/>
    <hyperlink ref="F595" r:id="rId106" display="https://podminky.urs.cz/item/CS_URS_2023_02/962042321"/>
    <hyperlink ref="F599" r:id="rId107" display="https://podminky.urs.cz/item/CS_URS_2023_02/962081131"/>
    <hyperlink ref="F604" r:id="rId108" display="https://podminky.urs.cz/item/CS_URS_2023_02/963012520"/>
    <hyperlink ref="F608" r:id="rId109" display="https://podminky.urs.cz/item/CS_URS_2023_02/965042141"/>
    <hyperlink ref="F613" r:id="rId110" display="https://podminky.urs.cz/item/CS_URS_2023_02/965042241"/>
    <hyperlink ref="F618" r:id="rId111" display="https://podminky.urs.cz/item/CS_URS_2023_02/966071111"/>
    <hyperlink ref="F623" r:id="rId112" display="https://podminky.urs.cz/item/CS_URS_2023_02/966071121"/>
    <hyperlink ref="F627" r:id="rId113" display="https://podminky.urs.cz/item/CS_URS_2023_02/968072455"/>
    <hyperlink ref="F631" r:id="rId114" display="https://podminky.urs.cz/item/CS_URS_2023_02/968072559"/>
    <hyperlink ref="F635" r:id="rId115" display="https://podminky.urs.cz/item/CS_URS_2023_02/968082015"/>
    <hyperlink ref="F639" r:id="rId116" display="https://podminky.urs.cz/item/CS_URS_2023_02/968082016"/>
    <hyperlink ref="F646" r:id="rId117" display="https://podminky.urs.cz/item/CS_URS_2023_02/968082021"/>
    <hyperlink ref="F650" r:id="rId118" display="https://podminky.urs.cz/item/CS_URS_2023_02/968082022"/>
    <hyperlink ref="F654" r:id="rId119" display="https://podminky.urs.cz/item/CS_URS_2023_02/971033341"/>
    <hyperlink ref="F658" r:id="rId120" display="https://podminky.urs.cz/item/CS_URS_2023_02/971033561"/>
    <hyperlink ref="F662" r:id="rId121" display="https://podminky.urs.cz/item/CS_URS_2023_02/971033651"/>
    <hyperlink ref="F667" r:id="rId122" display="https://podminky.urs.cz/item/CS_URS_2023_02/974031664"/>
    <hyperlink ref="F673" r:id="rId123" display="https://podminky.urs.cz/item/CS_URS_2023_02/978015321"/>
    <hyperlink ref="F677" r:id="rId124" display="https://podminky.urs.cz/item/CS_URS_2023_02/979094441"/>
    <hyperlink ref="F682" r:id="rId125" display="https://podminky.urs.cz/item/CS_URS_2023_02/997006002"/>
    <hyperlink ref="F684" r:id="rId126" display="https://podminky.urs.cz/item/CS_URS_2023_02/997006004"/>
    <hyperlink ref="F686" r:id="rId127" display="https://podminky.urs.cz/item/CS_URS_2023_02/997006012"/>
    <hyperlink ref="F688" r:id="rId128" display="https://podminky.urs.cz/item/CS_URS_2023_02/997013112"/>
    <hyperlink ref="F690" r:id="rId129" display="https://podminky.urs.cz/item/CS_URS_2023_02/997013501"/>
    <hyperlink ref="F692" r:id="rId130" display="https://podminky.urs.cz/item/CS_URS_2023_02/997013509"/>
    <hyperlink ref="F696" r:id="rId131" display="https://podminky.urs.cz/item/CS_URS_2023_02/997013631"/>
    <hyperlink ref="F698" r:id="rId132" display="https://podminky.urs.cz/item/CS_URS_2023_02/997013821"/>
    <hyperlink ref="F702" r:id="rId133" display="https://podminky.urs.cz/item/CS_URS_2023_02/997013871"/>
    <hyperlink ref="F705" r:id="rId134" display="https://podminky.urs.cz/item/CS_URS_2023_02/998021021"/>
    <hyperlink ref="F711" r:id="rId135" display="https://podminky.urs.cz/item/CS_URS_2023_02/966072111"/>
    <hyperlink ref="F736" r:id="rId136" display="https://podminky.urs.cz/item/CS_URS_2023_02/711111001"/>
    <hyperlink ref="F746" r:id="rId137" display="https://podminky.urs.cz/item/CS_URS_2023_02/711112001"/>
    <hyperlink ref="F753" r:id="rId138" display="https://podminky.urs.cz/item/CS_URS_2023_02/711141559"/>
    <hyperlink ref="F763" r:id="rId139" display="https://podminky.urs.cz/item/CS_URS_2023_02/711142559"/>
    <hyperlink ref="F771" r:id="rId140" display="https://podminky.urs.cz/item/CS_URS_2023_02/998711102"/>
    <hyperlink ref="F774" r:id="rId141" display="https://podminky.urs.cz/item/CS_URS_2023_02/712300845"/>
    <hyperlink ref="F776" r:id="rId142" display="https://podminky.urs.cz/item/CS_URS_2023_02/712363404"/>
    <hyperlink ref="F791" r:id="rId143" display="https://podminky.urs.cz/item/CS_URS_2023_02/998712102"/>
    <hyperlink ref="F794" r:id="rId144" display="https://podminky.urs.cz/item/CS_URS_2023_02/713131141"/>
    <hyperlink ref="F818" r:id="rId145" display="https://podminky.urs.cz/item/CS_URS_2023_02/713132331"/>
    <hyperlink ref="F825" r:id="rId146" display="https://podminky.urs.cz/item/CS_URS_2023_02/713141152"/>
    <hyperlink ref="F832" r:id="rId147" display="https://podminky.urs.cz/item/CS_URS_2023_02/998713102"/>
    <hyperlink ref="F835" r:id="rId148" display="https://podminky.urs.cz/item/CS_URS_2023_02/721171808"/>
    <hyperlink ref="F839" r:id="rId149" display="https://podminky.urs.cz/item/CS_URS_2023_02/721173315"/>
    <hyperlink ref="F843" r:id="rId150" display="https://podminky.urs.cz/item/CS_URS_2023_02/721210824"/>
    <hyperlink ref="F853" r:id="rId151" display="https://podminky.urs.cz/item/CS_URS_2023_02/721273153"/>
    <hyperlink ref="F857" r:id="rId152" display="https://podminky.urs.cz/item/CS_URS_2023_02/998721102"/>
    <hyperlink ref="F862" r:id="rId153" display="https://podminky.urs.cz/item/CS_URS_2023_02/725531101"/>
    <hyperlink ref="F866" r:id="rId154" display="https://podminky.urs.cz/item/CS_URS_2023_02/725822613"/>
    <hyperlink ref="F871" r:id="rId155" display="https://podminky.urs.cz/item/CS_URS_2023_02/998725102"/>
    <hyperlink ref="F878" r:id="rId156" display="https://podminky.urs.cz/item/CS_URS_2023_02/751122051"/>
    <hyperlink ref="F881" r:id="rId157" display="https://podminky.urs.cz/item/CS_URS_2023_02/751322011"/>
    <hyperlink ref="F884" r:id="rId158" display="https://podminky.urs.cz/item/CS_URS_2023_02/751398041"/>
    <hyperlink ref="F887" r:id="rId159" display="https://podminky.urs.cz/item/CS_URS_2023_02/751525081"/>
    <hyperlink ref="F892" r:id="rId160" display="https://podminky.urs.cz/item/CS_URS_2023_02/998751101"/>
    <hyperlink ref="F895" r:id="rId161" display="https://podminky.urs.cz/item/CS_URS_2023_02/762361114"/>
    <hyperlink ref="F904" r:id="rId162" display="https://podminky.urs.cz/item/CS_URS_2023_02/762430033"/>
    <hyperlink ref="F908" r:id="rId163" display="https://podminky.urs.cz/item/CS_URS_2023_02/762431036"/>
    <hyperlink ref="F913" r:id="rId164" display="https://podminky.urs.cz/item/CS_URS_2023_02/762431825"/>
    <hyperlink ref="F917" r:id="rId165" display="https://podminky.urs.cz/item/CS_URS_2023_02/998762102"/>
    <hyperlink ref="F920" r:id="rId166" display="https://podminky.urs.cz/item/CS_URS_2023_02/763111741"/>
    <hyperlink ref="F927" r:id="rId167" display="https://podminky.urs.cz/item/CS_URS_2023_02/763111742"/>
    <hyperlink ref="F934" r:id="rId168" display="https://podminky.urs.cz/item/CS_URS_2023_02/763121621"/>
    <hyperlink ref="F940" r:id="rId169" display="https://podminky.urs.cz/item/CS_URS_2023_02/763121761"/>
    <hyperlink ref="F944" r:id="rId170" display="https://podminky.urs.cz/item/CS_URS_2023_02/998763302"/>
    <hyperlink ref="F947" r:id="rId171" display="https://podminky.urs.cz/item/CS_URS_2023_02/764001821"/>
    <hyperlink ref="F951" r:id="rId172" display="https://podminky.urs.cz/item/CS_URS_2023_02/764002841"/>
    <hyperlink ref="F955" r:id="rId173" display="https://podminky.urs.cz/item/CS_URS_2023_02/764004801"/>
    <hyperlink ref="F957" r:id="rId174" display="https://podminky.urs.cz/item/CS_URS_2023_02/764004861"/>
    <hyperlink ref="F959" r:id="rId175" display="https://podminky.urs.cz/item/CS_URS_2023_02/764212663"/>
    <hyperlink ref="F963" r:id="rId176" display="https://podminky.urs.cz/item/CS_URS_2023_02/764214606"/>
    <hyperlink ref="F968" r:id="rId177" display="https://podminky.urs.cz/item/CS_URS_2023_02/764214607"/>
    <hyperlink ref="F972" r:id="rId178" display="https://podminky.urs.cz/item/CS_URS_2023_02/764214608"/>
    <hyperlink ref="F977" r:id="rId179" display="https://podminky.urs.cz/item/CS_URS_2023_02/764216604"/>
    <hyperlink ref="F988" r:id="rId180" display="https://podminky.urs.cz/item/CS_URS_2023_02/764218611"/>
    <hyperlink ref="F993" r:id="rId181" display="https://podminky.urs.cz/item/CS_URS_2023_02/764311603"/>
    <hyperlink ref="F998" r:id="rId182" display="https://podminky.urs.cz/item/CS_URS_2023_02/764511601"/>
    <hyperlink ref="F1005" r:id="rId183" display="https://podminky.urs.cz/item/CS_URS_2023_02/764518622"/>
    <hyperlink ref="F1009" r:id="rId184" display="https://podminky.urs.cz/item/CS_URS_2023_02/998764102"/>
    <hyperlink ref="F1012" r:id="rId185" display="https://podminky.urs.cz/item/CS_URS_2023_02/766417523"/>
    <hyperlink ref="F1019" r:id="rId186" display="https://podminky.urs.cz/item/CS_URS_2023_02/766622122"/>
    <hyperlink ref="F1027" r:id="rId187" display="https://podminky.urs.cz/item/CS_URS_2023_02/766622217"/>
    <hyperlink ref="F1034" r:id="rId188" display="https://podminky.urs.cz/item/CS_URS_2023_02/766660411"/>
    <hyperlink ref="F1045" r:id="rId189" display="https://podminky.urs.cz/item/CS_URS_2023_02/766660451"/>
    <hyperlink ref="F1052" r:id="rId190" display="https://podminky.urs.cz/item/CS_URS_2023_02/766660731"/>
    <hyperlink ref="F1060" r:id="rId191" display="https://podminky.urs.cz/item/CS_URS_2023_02/766660733"/>
    <hyperlink ref="F1068" r:id="rId192" display="https://podminky.urs.cz/item/CS_URS_2023_02/766664958"/>
    <hyperlink ref="F1077" r:id="rId193" display="https://podminky.urs.cz/item/CS_URS_2023_02/766694116"/>
    <hyperlink ref="F1091" r:id="rId194" display="https://podminky.urs.cz/item/CS_URS_2023_02/998766102"/>
    <hyperlink ref="F1094" r:id="rId195" display="https://podminky.urs.cz/item/CS_URS_2023_02/767161114"/>
    <hyperlink ref="F1099" r:id="rId196" display="https://podminky.urs.cz/item/CS_URS_2023_02/767161813"/>
    <hyperlink ref="F1103" r:id="rId197" display="https://podminky.urs.cz/item/CS_URS_2023_02/767531811"/>
    <hyperlink ref="F1107" r:id="rId198" display="https://podminky.urs.cz/item/CS_URS_2023_02/767591012"/>
    <hyperlink ref="F1112" r:id="rId199" display="https://podminky.urs.cz/item/CS_URS_2023_02/767640111"/>
    <hyperlink ref="F1119" r:id="rId200" display="https://podminky.urs.cz/item/CS_URS_2023_02/767651112"/>
    <hyperlink ref="F1124" r:id="rId201" display="https://podminky.urs.cz/item/CS_URS_2023_02/767651114"/>
    <hyperlink ref="F1131" r:id="rId202" display="https://podminky.urs.cz/item/CS_URS_2023_02/767651126"/>
    <hyperlink ref="F1137" r:id="rId203" display="https://podminky.urs.cz/item/CS_URS_2023_02/767661811"/>
    <hyperlink ref="F1142" r:id="rId204" display="https://podminky.urs.cz/item/CS_URS_2023_02/767810113"/>
    <hyperlink ref="F1155" r:id="rId205" display="https://podminky.urs.cz/item/CS_URS_2023_02/767810811"/>
    <hyperlink ref="F1161" r:id="rId206" display="https://podminky.urs.cz/item/CS_URS_2023_02/767995111"/>
    <hyperlink ref="F1188" r:id="rId207" display="https://podminky.urs.cz/item/CS_URS_2023_02/998767102"/>
    <hyperlink ref="F1191" r:id="rId208" display="https://podminky.urs.cz/item/CS_URS_2023_02/771471810"/>
    <hyperlink ref="F1195" r:id="rId209" display="https://podminky.urs.cz/item/CS_URS_2023_02/771571810"/>
    <hyperlink ref="F1200" r:id="rId210" display="https://podminky.urs.cz/item/CS_URS_2023_02/771554113"/>
    <hyperlink ref="F1208" r:id="rId211" display="https://podminky.urs.cz/item/CS_URS_2023_02/771574416"/>
    <hyperlink ref="F1212" r:id="rId212" display="https://podminky.urs.cz/item/CS_URS_2023_02/771474114"/>
    <hyperlink ref="F1220" r:id="rId213" display="https://podminky.urs.cz/item/CS_URS_2023_02/998771102"/>
    <hyperlink ref="F1223" r:id="rId214" display="https://podminky.urs.cz/item/CS_URS_2023_02/776141112"/>
    <hyperlink ref="F1227" r:id="rId215" display="https://podminky.urs.cz/item/CS_URS_2023_02/776201812"/>
    <hyperlink ref="F1231" r:id="rId216" display="https://podminky.urs.cz/item/CS_URS_2023_02/776221111"/>
    <hyperlink ref="F1236" r:id="rId217" display="https://podminky.urs.cz/item/CS_URS_2023_02/776421111"/>
    <hyperlink ref="F1243" r:id="rId218" display="https://podminky.urs.cz/item/CS_URS_2023_02/998776102"/>
    <hyperlink ref="F1249" r:id="rId219" display="https://podminky.urs.cz/item/CS_URS_2023_02/781731810"/>
    <hyperlink ref="F1261" r:id="rId220" display="https://podminky.urs.cz/item/CS_URS_2023_02/783213011"/>
    <hyperlink ref="F1266" r:id="rId221" display="https://podminky.urs.cz/item/CS_URS_2023_02/783301303"/>
    <hyperlink ref="F1275" r:id="rId222" display="https://podminky.urs.cz/item/CS_URS_2023_02/783334101"/>
    <hyperlink ref="F1284" r:id="rId223" display="https://podminky.urs.cz/item/CS_URS_2023_02/783337101"/>
    <hyperlink ref="F1293" r:id="rId224" display="https://podminky.urs.cz/item/CS_URS_2023_02/783937153"/>
    <hyperlink ref="F1298" r:id="rId225" display="https://podminky.urs.cz/item/CS_URS_2023_02/784121001"/>
    <hyperlink ref="F1300" r:id="rId226" display="https://podminky.urs.cz/item/CS_URS_2023_02/784121011"/>
    <hyperlink ref="F1302" r:id="rId227" display="https://podminky.urs.cz/item/CS_URS_2023_02/784181101"/>
    <hyperlink ref="F1311" r:id="rId228" display="https://podminky.urs.cz/item/CS_URS_2023_02/78422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2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84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pans="2:46" s="1" customFormat="1" ht="24.95" customHeight="1">
      <c r="B4" s="21"/>
      <c r="D4" s="131" t="s">
        <v>91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Děčín hl.n. TO - oprava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92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1917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27. 10. 2023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29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47.25" customHeight="1">
      <c r="A27" s="139"/>
      <c r="B27" s="140"/>
      <c r="C27" s="139"/>
      <c r="D27" s="139"/>
      <c r="E27" s="141" t="s">
        <v>36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ROUND(J92,2)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ROUND((SUM(BE92:BE441)),2)</f>
        <v>0</v>
      </c>
      <c r="G33" s="39"/>
      <c r="H33" s="39"/>
      <c r="I33" s="149">
        <v>0.21</v>
      </c>
      <c r="J33" s="148">
        <f>ROUND(((SUM(BE92:BE441))*I33),2)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43</v>
      </c>
      <c r="F34" s="148">
        <f>ROUND((SUM(BF92:BF441)),2)</f>
        <v>0</v>
      </c>
      <c r="G34" s="39"/>
      <c r="H34" s="39"/>
      <c r="I34" s="149">
        <v>0.15</v>
      </c>
      <c r="J34" s="148">
        <f>ROUND(((SUM(BF92:BF441))*I34),2)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44</v>
      </c>
      <c r="F35" s="148">
        <f>ROUND((SUM(BG92:BG441)),2)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45</v>
      </c>
      <c r="F36" s="148">
        <f>ROUND((SUM(BH92:BH441)),2)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46</v>
      </c>
      <c r="F37" s="148">
        <f>ROUND((SUM(BI92:BI441)),2)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94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Děčín hl.n. TO - oprava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92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02 - Vnější plochy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27. 10. 2023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Správa železnic, státní organizace</v>
      </c>
      <c r="G54" s="41"/>
      <c r="H54" s="41"/>
      <c r="I54" s="33" t="s">
        <v>32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95</v>
      </c>
      <c r="D57" s="163"/>
      <c r="E57" s="163"/>
      <c r="F57" s="163"/>
      <c r="G57" s="163"/>
      <c r="H57" s="163"/>
      <c r="I57" s="163"/>
      <c r="J57" s="164" t="s">
        <v>96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J92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97</v>
      </c>
    </row>
    <row r="60" spans="1:31" s="9" customFormat="1" ht="24.95" customHeight="1">
      <c r="A60" s="9"/>
      <c r="B60" s="166"/>
      <c r="C60" s="167"/>
      <c r="D60" s="168" t="s">
        <v>98</v>
      </c>
      <c r="E60" s="169"/>
      <c r="F60" s="169"/>
      <c r="G60" s="169"/>
      <c r="H60" s="169"/>
      <c r="I60" s="169"/>
      <c r="J60" s="170">
        <f>J93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99</v>
      </c>
      <c r="E61" s="175"/>
      <c r="F61" s="175"/>
      <c r="G61" s="175"/>
      <c r="H61" s="175"/>
      <c r="I61" s="175"/>
      <c r="J61" s="176">
        <f>J94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100</v>
      </c>
      <c r="E62" s="175"/>
      <c r="F62" s="175"/>
      <c r="G62" s="175"/>
      <c r="H62" s="175"/>
      <c r="I62" s="175"/>
      <c r="J62" s="176">
        <f>J175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101</v>
      </c>
      <c r="E63" s="175"/>
      <c r="F63" s="175"/>
      <c r="G63" s="175"/>
      <c r="H63" s="175"/>
      <c r="I63" s="175"/>
      <c r="J63" s="176">
        <f>J178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102</v>
      </c>
      <c r="E64" s="175"/>
      <c r="F64" s="175"/>
      <c r="G64" s="175"/>
      <c r="H64" s="175"/>
      <c r="I64" s="175"/>
      <c r="J64" s="176">
        <f>J231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103</v>
      </c>
      <c r="E65" s="175"/>
      <c r="F65" s="175"/>
      <c r="G65" s="175"/>
      <c r="H65" s="175"/>
      <c r="I65" s="175"/>
      <c r="J65" s="176">
        <f>J234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105</v>
      </c>
      <c r="E66" s="175"/>
      <c r="F66" s="175"/>
      <c r="G66" s="175"/>
      <c r="H66" s="175"/>
      <c r="I66" s="175"/>
      <c r="J66" s="176">
        <f>J283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106</v>
      </c>
      <c r="E67" s="175"/>
      <c r="F67" s="175"/>
      <c r="G67" s="175"/>
      <c r="H67" s="175"/>
      <c r="I67" s="175"/>
      <c r="J67" s="176">
        <f>J352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107</v>
      </c>
      <c r="E68" s="175"/>
      <c r="F68" s="175"/>
      <c r="G68" s="175"/>
      <c r="H68" s="175"/>
      <c r="I68" s="175"/>
      <c r="J68" s="176">
        <f>J402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108</v>
      </c>
      <c r="E69" s="175"/>
      <c r="F69" s="175"/>
      <c r="G69" s="175"/>
      <c r="H69" s="175"/>
      <c r="I69" s="175"/>
      <c r="J69" s="176">
        <f>J429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6"/>
      <c r="C70" s="167"/>
      <c r="D70" s="168" t="s">
        <v>111</v>
      </c>
      <c r="E70" s="169"/>
      <c r="F70" s="169"/>
      <c r="G70" s="169"/>
      <c r="H70" s="169"/>
      <c r="I70" s="169"/>
      <c r="J70" s="170">
        <f>J432</f>
        <v>0</v>
      </c>
      <c r="K70" s="167"/>
      <c r="L70" s="17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2"/>
      <c r="C71" s="173"/>
      <c r="D71" s="174" t="s">
        <v>115</v>
      </c>
      <c r="E71" s="175"/>
      <c r="F71" s="175"/>
      <c r="G71" s="175"/>
      <c r="H71" s="175"/>
      <c r="I71" s="175"/>
      <c r="J71" s="176">
        <f>J433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2"/>
      <c r="C72" s="173"/>
      <c r="D72" s="174" t="s">
        <v>1918</v>
      </c>
      <c r="E72" s="175"/>
      <c r="F72" s="175"/>
      <c r="G72" s="175"/>
      <c r="H72" s="175"/>
      <c r="I72" s="175"/>
      <c r="J72" s="176">
        <f>J437</f>
        <v>0</v>
      </c>
      <c r="K72" s="173"/>
      <c r="L72" s="17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60"/>
      <c r="C74" s="61"/>
      <c r="D74" s="61"/>
      <c r="E74" s="61"/>
      <c r="F74" s="61"/>
      <c r="G74" s="61"/>
      <c r="H74" s="61"/>
      <c r="I74" s="61"/>
      <c r="J74" s="61"/>
      <c r="K74" s="6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8" spans="1:31" s="2" customFormat="1" ht="6.95" customHeight="1">
      <c r="A78" s="39"/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4.95" customHeight="1">
      <c r="A79" s="39"/>
      <c r="B79" s="40"/>
      <c r="C79" s="24" t="s">
        <v>132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16</v>
      </c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161" t="str">
        <f>E7</f>
        <v>Děčín hl.n. TO - oprava</v>
      </c>
      <c r="F82" s="33"/>
      <c r="G82" s="33"/>
      <c r="H82" s="33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92</v>
      </c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70" t="str">
        <f>E9</f>
        <v>SO 02 - Vnější plochy</v>
      </c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21</v>
      </c>
      <c r="D86" s="41"/>
      <c r="E86" s="41"/>
      <c r="F86" s="28" t="str">
        <f>F12</f>
        <v xml:space="preserve"> </v>
      </c>
      <c r="G86" s="41"/>
      <c r="H86" s="41"/>
      <c r="I86" s="33" t="s">
        <v>23</v>
      </c>
      <c r="J86" s="73" t="str">
        <f>IF(J12="","",J12)</f>
        <v>27. 10. 2023</v>
      </c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25</v>
      </c>
      <c r="D88" s="41"/>
      <c r="E88" s="41"/>
      <c r="F88" s="28" t="str">
        <f>E15</f>
        <v>Správa železnic, státní organizace</v>
      </c>
      <c r="G88" s="41"/>
      <c r="H88" s="41"/>
      <c r="I88" s="33" t="s">
        <v>32</v>
      </c>
      <c r="J88" s="37" t="str">
        <f>E21</f>
        <v xml:space="preserve"> </v>
      </c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30</v>
      </c>
      <c r="D89" s="41"/>
      <c r="E89" s="41"/>
      <c r="F89" s="28" t="str">
        <f>IF(E18="","",E18)</f>
        <v>Vyplň údaj</v>
      </c>
      <c r="G89" s="41"/>
      <c r="H89" s="41"/>
      <c r="I89" s="33" t="s">
        <v>34</v>
      </c>
      <c r="J89" s="37" t="str">
        <f>E24</f>
        <v xml:space="preserve"> </v>
      </c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0.3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11" customFormat="1" ht="29.25" customHeight="1">
      <c r="A91" s="178"/>
      <c r="B91" s="179"/>
      <c r="C91" s="180" t="s">
        <v>133</v>
      </c>
      <c r="D91" s="181" t="s">
        <v>56</v>
      </c>
      <c r="E91" s="181" t="s">
        <v>52</v>
      </c>
      <c r="F91" s="181" t="s">
        <v>53</v>
      </c>
      <c r="G91" s="181" t="s">
        <v>134</v>
      </c>
      <c r="H91" s="181" t="s">
        <v>135</v>
      </c>
      <c r="I91" s="181" t="s">
        <v>136</v>
      </c>
      <c r="J91" s="181" t="s">
        <v>96</v>
      </c>
      <c r="K91" s="182" t="s">
        <v>137</v>
      </c>
      <c r="L91" s="183"/>
      <c r="M91" s="93" t="s">
        <v>19</v>
      </c>
      <c r="N91" s="94" t="s">
        <v>41</v>
      </c>
      <c r="O91" s="94" t="s">
        <v>138</v>
      </c>
      <c r="P91" s="94" t="s">
        <v>139</v>
      </c>
      <c r="Q91" s="94" t="s">
        <v>140</v>
      </c>
      <c r="R91" s="94" t="s">
        <v>141</v>
      </c>
      <c r="S91" s="94" t="s">
        <v>142</v>
      </c>
      <c r="T91" s="95" t="s">
        <v>143</v>
      </c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</row>
    <row r="92" spans="1:63" s="2" customFormat="1" ht="22.8" customHeight="1">
      <c r="A92" s="39"/>
      <c r="B92" s="40"/>
      <c r="C92" s="100" t="s">
        <v>144</v>
      </c>
      <c r="D92" s="41"/>
      <c r="E92" s="41"/>
      <c r="F92" s="41"/>
      <c r="G92" s="41"/>
      <c r="H92" s="41"/>
      <c r="I92" s="41"/>
      <c r="J92" s="184">
        <f>BK92</f>
        <v>0</v>
      </c>
      <c r="K92" s="41"/>
      <c r="L92" s="45"/>
      <c r="M92" s="96"/>
      <c r="N92" s="185"/>
      <c r="O92" s="97"/>
      <c r="P92" s="186">
        <f>P93+P432</f>
        <v>0</v>
      </c>
      <c r="Q92" s="97"/>
      <c r="R92" s="186">
        <f>R93+R432</f>
        <v>529.6420491790722</v>
      </c>
      <c r="S92" s="97"/>
      <c r="T92" s="187">
        <f>T93+T432</f>
        <v>94.48679000000001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70</v>
      </c>
      <c r="AU92" s="18" t="s">
        <v>97</v>
      </c>
      <c r="BK92" s="188">
        <f>BK93+BK432</f>
        <v>0</v>
      </c>
    </row>
    <row r="93" spans="1:63" s="12" customFormat="1" ht="25.9" customHeight="1">
      <c r="A93" s="12"/>
      <c r="B93" s="189"/>
      <c r="C93" s="190"/>
      <c r="D93" s="191" t="s">
        <v>70</v>
      </c>
      <c r="E93" s="192" t="s">
        <v>145</v>
      </c>
      <c r="F93" s="192" t="s">
        <v>146</v>
      </c>
      <c r="G93" s="190"/>
      <c r="H93" s="190"/>
      <c r="I93" s="193"/>
      <c r="J93" s="194">
        <f>BK93</f>
        <v>0</v>
      </c>
      <c r="K93" s="190"/>
      <c r="L93" s="195"/>
      <c r="M93" s="196"/>
      <c r="N93" s="197"/>
      <c r="O93" s="197"/>
      <c r="P93" s="198">
        <f>P94+P175+P178+P231+P234+P283+P352+P402+P429</f>
        <v>0</v>
      </c>
      <c r="Q93" s="197"/>
      <c r="R93" s="198">
        <f>R94+R175+R178+R231+R234+R283+R352+R402+R429</f>
        <v>529.6179291790721</v>
      </c>
      <c r="S93" s="197"/>
      <c r="T93" s="199">
        <f>T94+T175+T178+T231+T234+T283+T352+T402+T429</f>
        <v>92.56655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0" t="s">
        <v>79</v>
      </c>
      <c r="AT93" s="201" t="s">
        <v>70</v>
      </c>
      <c r="AU93" s="201" t="s">
        <v>71</v>
      </c>
      <c r="AY93" s="200" t="s">
        <v>147</v>
      </c>
      <c r="BK93" s="202">
        <f>BK94+BK175+BK178+BK231+BK234+BK283+BK352+BK402+BK429</f>
        <v>0</v>
      </c>
    </row>
    <row r="94" spans="1:63" s="12" customFormat="1" ht="22.8" customHeight="1">
      <c r="A94" s="12"/>
      <c r="B94" s="189"/>
      <c r="C94" s="190"/>
      <c r="D94" s="191" t="s">
        <v>70</v>
      </c>
      <c r="E94" s="203" t="s">
        <v>79</v>
      </c>
      <c r="F94" s="203" t="s">
        <v>148</v>
      </c>
      <c r="G94" s="190"/>
      <c r="H94" s="190"/>
      <c r="I94" s="193"/>
      <c r="J94" s="204">
        <f>BK94</f>
        <v>0</v>
      </c>
      <c r="K94" s="190"/>
      <c r="L94" s="195"/>
      <c r="M94" s="196"/>
      <c r="N94" s="197"/>
      <c r="O94" s="197"/>
      <c r="P94" s="198">
        <f>SUM(P95:P174)</f>
        <v>0</v>
      </c>
      <c r="Q94" s="197"/>
      <c r="R94" s="198">
        <f>SUM(R95:R174)</f>
        <v>15.904660945</v>
      </c>
      <c r="S94" s="197"/>
      <c r="T94" s="199">
        <f>SUM(T95:T174)</f>
        <v>78.665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0" t="s">
        <v>79</v>
      </c>
      <c r="AT94" s="201" t="s">
        <v>70</v>
      </c>
      <c r="AU94" s="201" t="s">
        <v>79</v>
      </c>
      <c r="AY94" s="200" t="s">
        <v>147</v>
      </c>
      <c r="BK94" s="202">
        <f>SUM(BK95:BK174)</f>
        <v>0</v>
      </c>
    </row>
    <row r="95" spans="1:65" s="2" customFormat="1" ht="21.75" customHeight="1">
      <c r="A95" s="39"/>
      <c r="B95" s="40"/>
      <c r="C95" s="205" t="s">
        <v>79</v>
      </c>
      <c r="D95" s="205" t="s">
        <v>149</v>
      </c>
      <c r="E95" s="206" t="s">
        <v>1919</v>
      </c>
      <c r="F95" s="207" t="s">
        <v>1920</v>
      </c>
      <c r="G95" s="208" t="s">
        <v>329</v>
      </c>
      <c r="H95" s="209">
        <v>1</v>
      </c>
      <c r="I95" s="210"/>
      <c r="J95" s="211">
        <f>ROUND(I95*H95,2)</f>
        <v>0</v>
      </c>
      <c r="K95" s="207" t="s">
        <v>153</v>
      </c>
      <c r="L95" s="45"/>
      <c r="M95" s="212" t="s">
        <v>19</v>
      </c>
      <c r="N95" s="213" t="s">
        <v>42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154</v>
      </c>
      <c r="AT95" s="216" t="s">
        <v>149</v>
      </c>
      <c r="AU95" s="216" t="s">
        <v>81</v>
      </c>
      <c r="AY95" s="18" t="s">
        <v>147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79</v>
      </c>
      <c r="BK95" s="217">
        <f>ROUND(I95*H95,2)</f>
        <v>0</v>
      </c>
      <c r="BL95" s="18" t="s">
        <v>154</v>
      </c>
      <c r="BM95" s="216" t="s">
        <v>81</v>
      </c>
    </row>
    <row r="96" spans="1:47" s="2" customFormat="1" ht="12">
      <c r="A96" s="39"/>
      <c r="B96" s="40"/>
      <c r="C96" s="41"/>
      <c r="D96" s="218" t="s">
        <v>155</v>
      </c>
      <c r="E96" s="41"/>
      <c r="F96" s="219" t="s">
        <v>1921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155</v>
      </c>
      <c r="AU96" s="18" t="s">
        <v>81</v>
      </c>
    </row>
    <row r="97" spans="1:51" s="13" customFormat="1" ht="12">
      <c r="A97" s="13"/>
      <c r="B97" s="223"/>
      <c r="C97" s="224"/>
      <c r="D97" s="225" t="s">
        <v>157</v>
      </c>
      <c r="E97" s="226" t="s">
        <v>19</v>
      </c>
      <c r="F97" s="227" t="s">
        <v>1922</v>
      </c>
      <c r="G97" s="224"/>
      <c r="H97" s="228">
        <v>1</v>
      </c>
      <c r="I97" s="229"/>
      <c r="J97" s="224"/>
      <c r="K97" s="224"/>
      <c r="L97" s="230"/>
      <c r="M97" s="231"/>
      <c r="N97" s="232"/>
      <c r="O97" s="232"/>
      <c r="P97" s="232"/>
      <c r="Q97" s="232"/>
      <c r="R97" s="232"/>
      <c r="S97" s="232"/>
      <c r="T97" s="23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4" t="s">
        <v>157</v>
      </c>
      <c r="AU97" s="234" t="s">
        <v>81</v>
      </c>
      <c r="AV97" s="13" t="s">
        <v>81</v>
      </c>
      <c r="AW97" s="13" t="s">
        <v>33</v>
      </c>
      <c r="AX97" s="13" t="s">
        <v>71</v>
      </c>
      <c r="AY97" s="234" t="s">
        <v>147</v>
      </c>
    </row>
    <row r="98" spans="1:51" s="14" customFormat="1" ht="12">
      <c r="A98" s="14"/>
      <c r="B98" s="235"/>
      <c r="C98" s="236"/>
      <c r="D98" s="225" t="s">
        <v>157</v>
      </c>
      <c r="E98" s="237" t="s">
        <v>19</v>
      </c>
      <c r="F98" s="238" t="s">
        <v>159</v>
      </c>
      <c r="G98" s="236"/>
      <c r="H98" s="239">
        <v>1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5" t="s">
        <v>157</v>
      </c>
      <c r="AU98" s="245" t="s">
        <v>81</v>
      </c>
      <c r="AV98" s="14" t="s">
        <v>154</v>
      </c>
      <c r="AW98" s="14" t="s">
        <v>33</v>
      </c>
      <c r="AX98" s="14" t="s">
        <v>79</v>
      </c>
      <c r="AY98" s="245" t="s">
        <v>147</v>
      </c>
    </row>
    <row r="99" spans="1:65" s="2" customFormat="1" ht="24.15" customHeight="1">
      <c r="A99" s="39"/>
      <c r="B99" s="40"/>
      <c r="C99" s="205" t="s">
        <v>81</v>
      </c>
      <c r="D99" s="205" t="s">
        <v>149</v>
      </c>
      <c r="E99" s="206" t="s">
        <v>1923</v>
      </c>
      <c r="F99" s="207" t="s">
        <v>1924</v>
      </c>
      <c r="G99" s="208" t="s">
        <v>329</v>
      </c>
      <c r="H99" s="209">
        <v>1</v>
      </c>
      <c r="I99" s="210"/>
      <c r="J99" s="211">
        <f>ROUND(I99*H99,2)</f>
        <v>0</v>
      </c>
      <c r="K99" s="207" t="s">
        <v>153</v>
      </c>
      <c r="L99" s="45"/>
      <c r="M99" s="212" t="s">
        <v>19</v>
      </c>
      <c r="N99" s="213" t="s">
        <v>42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154</v>
      </c>
      <c r="AT99" s="216" t="s">
        <v>149</v>
      </c>
      <c r="AU99" s="216" t="s">
        <v>81</v>
      </c>
      <c r="AY99" s="18" t="s">
        <v>147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79</v>
      </c>
      <c r="BK99" s="217">
        <f>ROUND(I99*H99,2)</f>
        <v>0</v>
      </c>
      <c r="BL99" s="18" t="s">
        <v>154</v>
      </c>
      <c r="BM99" s="216" t="s">
        <v>154</v>
      </c>
    </row>
    <row r="100" spans="1:47" s="2" customFormat="1" ht="12">
      <c r="A100" s="39"/>
      <c r="B100" s="40"/>
      <c r="C100" s="41"/>
      <c r="D100" s="218" t="s">
        <v>155</v>
      </c>
      <c r="E100" s="41"/>
      <c r="F100" s="219" t="s">
        <v>1925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155</v>
      </c>
      <c r="AU100" s="18" t="s">
        <v>81</v>
      </c>
    </row>
    <row r="101" spans="1:65" s="2" customFormat="1" ht="21.75" customHeight="1">
      <c r="A101" s="39"/>
      <c r="B101" s="40"/>
      <c r="C101" s="205" t="s">
        <v>167</v>
      </c>
      <c r="D101" s="205" t="s">
        <v>149</v>
      </c>
      <c r="E101" s="206" t="s">
        <v>1926</v>
      </c>
      <c r="F101" s="207" t="s">
        <v>1927</v>
      </c>
      <c r="G101" s="208" t="s">
        <v>329</v>
      </c>
      <c r="H101" s="209">
        <v>1</v>
      </c>
      <c r="I101" s="210"/>
      <c r="J101" s="211">
        <f>ROUND(I101*H101,2)</f>
        <v>0</v>
      </c>
      <c r="K101" s="207" t="s">
        <v>153</v>
      </c>
      <c r="L101" s="45"/>
      <c r="M101" s="212" t="s">
        <v>19</v>
      </c>
      <c r="N101" s="213" t="s">
        <v>42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154</v>
      </c>
      <c r="AT101" s="216" t="s">
        <v>149</v>
      </c>
      <c r="AU101" s="216" t="s">
        <v>81</v>
      </c>
      <c r="AY101" s="18" t="s">
        <v>147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79</v>
      </c>
      <c r="BK101" s="217">
        <f>ROUND(I101*H101,2)</f>
        <v>0</v>
      </c>
      <c r="BL101" s="18" t="s">
        <v>154</v>
      </c>
      <c r="BM101" s="216" t="s">
        <v>170</v>
      </c>
    </row>
    <row r="102" spans="1:47" s="2" customFormat="1" ht="12">
      <c r="A102" s="39"/>
      <c r="B102" s="40"/>
      <c r="C102" s="41"/>
      <c r="D102" s="218" t="s">
        <v>155</v>
      </c>
      <c r="E102" s="41"/>
      <c r="F102" s="219" t="s">
        <v>1928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155</v>
      </c>
      <c r="AU102" s="18" t="s">
        <v>81</v>
      </c>
    </row>
    <row r="103" spans="1:65" s="2" customFormat="1" ht="37.8" customHeight="1">
      <c r="A103" s="39"/>
      <c r="B103" s="40"/>
      <c r="C103" s="205" t="s">
        <v>154</v>
      </c>
      <c r="D103" s="205" t="s">
        <v>149</v>
      </c>
      <c r="E103" s="206" t="s">
        <v>1929</v>
      </c>
      <c r="F103" s="207" t="s">
        <v>1930</v>
      </c>
      <c r="G103" s="208" t="s">
        <v>152</v>
      </c>
      <c r="H103" s="209">
        <v>165</v>
      </c>
      <c r="I103" s="210"/>
      <c r="J103" s="211">
        <f>ROUND(I103*H103,2)</f>
        <v>0</v>
      </c>
      <c r="K103" s="207" t="s">
        <v>153</v>
      </c>
      <c r="L103" s="45"/>
      <c r="M103" s="212" t="s">
        <v>19</v>
      </c>
      <c r="N103" s="213" t="s">
        <v>42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0.325</v>
      </c>
      <c r="T103" s="215">
        <f>S103*H103</f>
        <v>53.625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154</v>
      </c>
      <c r="AT103" s="216" t="s">
        <v>149</v>
      </c>
      <c r="AU103" s="216" t="s">
        <v>81</v>
      </c>
      <c r="AY103" s="18" t="s">
        <v>147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79</v>
      </c>
      <c r="BK103" s="217">
        <f>ROUND(I103*H103,2)</f>
        <v>0</v>
      </c>
      <c r="BL103" s="18" t="s">
        <v>154</v>
      </c>
      <c r="BM103" s="216" t="s">
        <v>174</v>
      </c>
    </row>
    <row r="104" spans="1:47" s="2" customFormat="1" ht="12">
      <c r="A104" s="39"/>
      <c r="B104" s="40"/>
      <c r="C104" s="41"/>
      <c r="D104" s="218" t="s">
        <v>155</v>
      </c>
      <c r="E104" s="41"/>
      <c r="F104" s="219" t="s">
        <v>1931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155</v>
      </c>
      <c r="AU104" s="18" t="s">
        <v>81</v>
      </c>
    </row>
    <row r="105" spans="1:51" s="13" customFormat="1" ht="12">
      <c r="A105" s="13"/>
      <c r="B105" s="223"/>
      <c r="C105" s="224"/>
      <c r="D105" s="225" t="s">
        <v>157</v>
      </c>
      <c r="E105" s="226" t="s">
        <v>19</v>
      </c>
      <c r="F105" s="227" t="s">
        <v>1932</v>
      </c>
      <c r="G105" s="224"/>
      <c r="H105" s="228">
        <v>165</v>
      </c>
      <c r="I105" s="229"/>
      <c r="J105" s="224"/>
      <c r="K105" s="224"/>
      <c r="L105" s="230"/>
      <c r="M105" s="231"/>
      <c r="N105" s="232"/>
      <c r="O105" s="232"/>
      <c r="P105" s="232"/>
      <c r="Q105" s="232"/>
      <c r="R105" s="232"/>
      <c r="S105" s="232"/>
      <c r="T105" s="23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4" t="s">
        <v>157</v>
      </c>
      <c r="AU105" s="234" t="s">
        <v>81</v>
      </c>
      <c r="AV105" s="13" t="s">
        <v>81</v>
      </c>
      <c r="AW105" s="13" t="s">
        <v>33</v>
      </c>
      <c r="AX105" s="13" t="s">
        <v>71</v>
      </c>
      <c r="AY105" s="234" t="s">
        <v>147</v>
      </c>
    </row>
    <row r="106" spans="1:51" s="14" customFormat="1" ht="12">
      <c r="A106" s="14"/>
      <c r="B106" s="235"/>
      <c r="C106" s="236"/>
      <c r="D106" s="225" t="s">
        <v>157</v>
      </c>
      <c r="E106" s="237" t="s">
        <v>19</v>
      </c>
      <c r="F106" s="238" t="s">
        <v>159</v>
      </c>
      <c r="G106" s="236"/>
      <c r="H106" s="239">
        <v>165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5" t="s">
        <v>157</v>
      </c>
      <c r="AU106" s="245" t="s">
        <v>81</v>
      </c>
      <c r="AV106" s="14" t="s">
        <v>154</v>
      </c>
      <c r="AW106" s="14" t="s">
        <v>33</v>
      </c>
      <c r="AX106" s="14" t="s">
        <v>79</v>
      </c>
      <c r="AY106" s="245" t="s">
        <v>147</v>
      </c>
    </row>
    <row r="107" spans="1:65" s="2" customFormat="1" ht="24.15" customHeight="1">
      <c r="A107" s="39"/>
      <c r="B107" s="40"/>
      <c r="C107" s="205" t="s">
        <v>178</v>
      </c>
      <c r="D107" s="205" t="s">
        <v>149</v>
      </c>
      <c r="E107" s="206" t="s">
        <v>150</v>
      </c>
      <c r="F107" s="207" t="s">
        <v>151</v>
      </c>
      <c r="G107" s="208" t="s">
        <v>152</v>
      </c>
      <c r="H107" s="209">
        <v>26</v>
      </c>
      <c r="I107" s="210"/>
      <c r="J107" s="211">
        <f>ROUND(I107*H107,2)</f>
        <v>0</v>
      </c>
      <c r="K107" s="207" t="s">
        <v>153</v>
      </c>
      <c r="L107" s="45"/>
      <c r="M107" s="212" t="s">
        <v>19</v>
      </c>
      <c r="N107" s="213" t="s">
        <v>42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0.355</v>
      </c>
      <c r="T107" s="215">
        <f>S107*H107</f>
        <v>9.23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154</v>
      </c>
      <c r="AT107" s="216" t="s">
        <v>149</v>
      </c>
      <c r="AU107" s="216" t="s">
        <v>81</v>
      </c>
      <c r="AY107" s="18" t="s">
        <v>147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79</v>
      </c>
      <c r="BK107" s="217">
        <f>ROUND(I107*H107,2)</f>
        <v>0</v>
      </c>
      <c r="BL107" s="18" t="s">
        <v>154</v>
      </c>
      <c r="BM107" s="216" t="s">
        <v>181</v>
      </c>
    </row>
    <row r="108" spans="1:47" s="2" customFormat="1" ht="12">
      <c r="A108" s="39"/>
      <c r="B108" s="40"/>
      <c r="C108" s="41"/>
      <c r="D108" s="218" t="s">
        <v>155</v>
      </c>
      <c r="E108" s="41"/>
      <c r="F108" s="219" t="s">
        <v>156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155</v>
      </c>
      <c r="AU108" s="18" t="s">
        <v>81</v>
      </c>
    </row>
    <row r="109" spans="1:51" s="13" customFormat="1" ht="12">
      <c r="A109" s="13"/>
      <c r="B109" s="223"/>
      <c r="C109" s="224"/>
      <c r="D109" s="225" t="s">
        <v>157</v>
      </c>
      <c r="E109" s="226" t="s">
        <v>19</v>
      </c>
      <c r="F109" s="227" t="s">
        <v>1933</v>
      </c>
      <c r="G109" s="224"/>
      <c r="H109" s="228">
        <v>26</v>
      </c>
      <c r="I109" s="229"/>
      <c r="J109" s="224"/>
      <c r="K109" s="224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157</v>
      </c>
      <c r="AU109" s="234" t="s">
        <v>81</v>
      </c>
      <c r="AV109" s="13" t="s">
        <v>81</v>
      </c>
      <c r="AW109" s="13" t="s">
        <v>33</v>
      </c>
      <c r="AX109" s="13" t="s">
        <v>71</v>
      </c>
      <c r="AY109" s="234" t="s">
        <v>147</v>
      </c>
    </row>
    <row r="110" spans="1:51" s="14" customFormat="1" ht="12">
      <c r="A110" s="14"/>
      <c r="B110" s="235"/>
      <c r="C110" s="236"/>
      <c r="D110" s="225" t="s">
        <v>157</v>
      </c>
      <c r="E110" s="237" t="s">
        <v>19</v>
      </c>
      <c r="F110" s="238" t="s">
        <v>159</v>
      </c>
      <c r="G110" s="236"/>
      <c r="H110" s="239">
        <v>26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5" t="s">
        <v>157</v>
      </c>
      <c r="AU110" s="245" t="s">
        <v>81</v>
      </c>
      <c r="AV110" s="14" t="s">
        <v>154</v>
      </c>
      <c r="AW110" s="14" t="s">
        <v>33</v>
      </c>
      <c r="AX110" s="14" t="s">
        <v>79</v>
      </c>
      <c r="AY110" s="245" t="s">
        <v>147</v>
      </c>
    </row>
    <row r="111" spans="1:65" s="2" customFormat="1" ht="16.5" customHeight="1">
      <c r="A111" s="39"/>
      <c r="B111" s="40"/>
      <c r="C111" s="205" t="s">
        <v>170</v>
      </c>
      <c r="D111" s="205" t="s">
        <v>149</v>
      </c>
      <c r="E111" s="206" t="s">
        <v>1934</v>
      </c>
      <c r="F111" s="207" t="s">
        <v>1935</v>
      </c>
      <c r="G111" s="208" t="s">
        <v>152</v>
      </c>
      <c r="H111" s="209">
        <v>333</v>
      </c>
      <c r="I111" s="210"/>
      <c r="J111" s="211">
        <f>ROUND(I111*H111,2)</f>
        <v>0</v>
      </c>
      <c r="K111" s="207" t="s">
        <v>19</v>
      </c>
      <c r="L111" s="45"/>
      <c r="M111" s="212" t="s">
        <v>19</v>
      </c>
      <c r="N111" s="213" t="s">
        <v>42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154</v>
      </c>
      <c r="AT111" s="216" t="s">
        <v>149</v>
      </c>
      <c r="AU111" s="216" t="s">
        <v>81</v>
      </c>
      <c r="AY111" s="18" t="s">
        <v>147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79</v>
      </c>
      <c r="BK111" s="217">
        <f>ROUND(I111*H111,2)</f>
        <v>0</v>
      </c>
      <c r="BL111" s="18" t="s">
        <v>154</v>
      </c>
      <c r="BM111" s="216" t="s">
        <v>185</v>
      </c>
    </row>
    <row r="112" spans="1:51" s="13" customFormat="1" ht="12">
      <c r="A112" s="13"/>
      <c r="B112" s="223"/>
      <c r="C112" s="224"/>
      <c r="D112" s="225" t="s">
        <v>157</v>
      </c>
      <c r="E112" s="226" t="s">
        <v>19</v>
      </c>
      <c r="F112" s="227" t="s">
        <v>1936</v>
      </c>
      <c r="G112" s="224"/>
      <c r="H112" s="228">
        <v>333</v>
      </c>
      <c r="I112" s="229"/>
      <c r="J112" s="224"/>
      <c r="K112" s="224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157</v>
      </c>
      <c r="AU112" s="234" t="s">
        <v>81</v>
      </c>
      <c r="AV112" s="13" t="s">
        <v>81</v>
      </c>
      <c r="AW112" s="13" t="s">
        <v>33</v>
      </c>
      <c r="AX112" s="13" t="s">
        <v>71</v>
      </c>
      <c r="AY112" s="234" t="s">
        <v>147</v>
      </c>
    </row>
    <row r="113" spans="1:51" s="14" customFormat="1" ht="12">
      <c r="A113" s="14"/>
      <c r="B113" s="235"/>
      <c r="C113" s="236"/>
      <c r="D113" s="225" t="s">
        <v>157</v>
      </c>
      <c r="E113" s="237" t="s">
        <v>19</v>
      </c>
      <c r="F113" s="238" t="s">
        <v>159</v>
      </c>
      <c r="G113" s="236"/>
      <c r="H113" s="239">
        <v>333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5" t="s">
        <v>157</v>
      </c>
      <c r="AU113" s="245" t="s">
        <v>81</v>
      </c>
      <c r="AV113" s="14" t="s">
        <v>154</v>
      </c>
      <c r="AW113" s="14" t="s">
        <v>33</v>
      </c>
      <c r="AX113" s="14" t="s">
        <v>79</v>
      </c>
      <c r="AY113" s="245" t="s">
        <v>147</v>
      </c>
    </row>
    <row r="114" spans="1:65" s="2" customFormat="1" ht="24.15" customHeight="1">
      <c r="A114" s="39"/>
      <c r="B114" s="40"/>
      <c r="C114" s="205" t="s">
        <v>187</v>
      </c>
      <c r="D114" s="205" t="s">
        <v>149</v>
      </c>
      <c r="E114" s="206" t="s">
        <v>1937</v>
      </c>
      <c r="F114" s="207" t="s">
        <v>1938</v>
      </c>
      <c r="G114" s="208" t="s">
        <v>441</v>
      </c>
      <c r="H114" s="209">
        <v>66</v>
      </c>
      <c r="I114" s="210"/>
      <c r="J114" s="211">
        <f>ROUND(I114*H114,2)</f>
        <v>0</v>
      </c>
      <c r="K114" s="207" t="s">
        <v>153</v>
      </c>
      <c r="L114" s="45"/>
      <c r="M114" s="212" t="s">
        <v>19</v>
      </c>
      <c r="N114" s="213" t="s">
        <v>42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0.205</v>
      </c>
      <c r="T114" s="215">
        <f>S114*H114</f>
        <v>13.53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154</v>
      </c>
      <c r="AT114" s="216" t="s">
        <v>149</v>
      </c>
      <c r="AU114" s="216" t="s">
        <v>81</v>
      </c>
      <c r="AY114" s="18" t="s">
        <v>147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79</v>
      </c>
      <c r="BK114" s="217">
        <f>ROUND(I114*H114,2)</f>
        <v>0</v>
      </c>
      <c r="BL114" s="18" t="s">
        <v>154</v>
      </c>
      <c r="BM114" s="216" t="s">
        <v>191</v>
      </c>
    </row>
    <row r="115" spans="1:47" s="2" customFormat="1" ht="12">
      <c r="A115" s="39"/>
      <c r="B115" s="40"/>
      <c r="C115" s="41"/>
      <c r="D115" s="218" t="s">
        <v>155</v>
      </c>
      <c r="E115" s="41"/>
      <c r="F115" s="219" t="s">
        <v>1939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155</v>
      </c>
      <c r="AU115" s="18" t="s">
        <v>81</v>
      </c>
    </row>
    <row r="116" spans="1:65" s="2" customFormat="1" ht="24.15" customHeight="1">
      <c r="A116" s="39"/>
      <c r="B116" s="40"/>
      <c r="C116" s="205" t="s">
        <v>174</v>
      </c>
      <c r="D116" s="205" t="s">
        <v>149</v>
      </c>
      <c r="E116" s="206" t="s">
        <v>1940</v>
      </c>
      <c r="F116" s="207" t="s">
        <v>1941</v>
      </c>
      <c r="G116" s="208" t="s">
        <v>441</v>
      </c>
      <c r="H116" s="209">
        <v>57</v>
      </c>
      <c r="I116" s="210"/>
      <c r="J116" s="211">
        <f>ROUND(I116*H116,2)</f>
        <v>0</v>
      </c>
      <c r="K116" s="207" t="s">
        <v>153</v>
      </c>
      <c r="L116" s="45"/>
      <c r="M116" s="212" t="s">
        <v>19</v>
      </c>
      <c r="N116" s="213" t="s">
        <v>42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0.04</v>
      </c>
      <c r="T116" s="215">
        <f>S116*H116</f>
        <v>2.2800000000000002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154</v>
      </c>
      <c r="AT116" s="216" t="s">
        <v>149</v>
      </c>
      <c r="AU116" s="216" t="s">
        <v>81</v>
      </c>
      <c r="AY116" s="18" t="s">
        <v>147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79</v>
      </c>
      <c r="BK116" s="217">
        <f>ROUND(I116*H116,2)</f>
        <v>0</v>
      </c>
      <c r="BL116" s="18" t="s">
        <v>154</v>
      </c>
      <c r="BM116" s="216" t="s">
        <v>195</v>
      </c>
    </row>
    <row r="117" spans="1:47" s="2" customFormat="1" ht="12">
      <c r="A117" s="39"/>
      <c r="B117" s="40"/>
      <c r="C117" s="41"/>
      <c r="D117" s="218" t="s">
        <v>155</v>
      </c>
      <c r="E117" s="41"/>
      <c r="F117" s="219" t="s">
        <v>1942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155</v>
      </c>
      <c r="AU117" s="18" t="s">
        <v>81</v>
      </c>
    </row>
    <row r="118" spans="1:51" s="13" customFormat="1" ht="12">
      <c r="A118" s="13"/>
      <c r="B118" s="223"/>
      <c r="C118" s="224"/>
      <c r="D118" s="225" t="s">
        <v>157</v>
      </c>
      <c r="E118" s="226" t="s">
        <v>19</v>
      </c>
      <c r="F118" s="227" t="s">
        <v>1943</v>
      </c>
      <c r="G118" s="224"/>
      <c r="H118" s="228">
        <v>57</v>
      </c>
      <c r="I118" s="229"/>
      <c r="J118" s="224"/>
      <c r="K118" s="224"/>
      <c r="L118" s="230"/>
      <c r="M118" s="231"/>
      <c r="N118" s="232"/>
      <c r="O118" s="232"/>
      <c r="P118" s="232"/>
      <c r="Q118" s="232"/>
      <c r="R118" s="232"/>
      <c r="S118" s="232"/>
      <c r="T118" s="23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4" t="s">
        <v>157</v>
      </c>
      <c r="AU118" s="234" t="s">
        <v>81</v>
      </c>
      <c r="AV118" s="13" t="s">
        <v>81</v>
      </c>
      <c r="AW118" s="13" t="s">
        <v>33</v>
      </c>
      <c r="AX118" s="13" t="s">
        <v>71</v>
      </c>
      <c r="AY118" s="234" t="s">
        <v>147</v>
      </c>
    </row>
    <row r="119" spans="1:51" s="14" customFormat="1" ht="12">
      <c r="A119" s="14"/>
      <c r="B119" s="235"/>
      <c r="C119" s="236"/>
      <c r="D119" s="225" t="s">
        <v>157</v>
      </c>
      <c r="E119" s="237" t="s">
        <v>19</v>
      </c>
      <c r="F119" s="238" t="s">
        <v>159</v>
      </c>
      <c r="G119" s="236"/>
      <c r="H119" s="239">
        <v>57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5" t="s">
        <v>157</v>
      </c>
      <c r="AU119" s="245" t="s">
        <v>81</v>
      </c>
      <c r="AV119" s="14" t="s">
        <v>154</v>
      </c>
      <c r="AW119" s="14" t="s">
        <v>33</v>
      </c>
      <c r="AX119" s="14" t="s">
        <v>79</v>
      </c>
      <c r="AY119" s="245" t="s">
        <v>147</v>
      </c>
    </row>
    <row r="120" spans="1:65" s="2" customFormat="1" ht="21.75" customHeight="1">
      <c r="A120" s="39"/>
      <c r="B120" s="40"/>
      <c r="C120" s="205" t="s">
        <v>198</v>
      </c>
      <c r="D120" s="205" t="s">
        <v>149</v>
      </c>
      <c r="E120" s="206" t="s">
        <v>1944</v>
      </c>
      <c r="F120" s="207" t="s">
        <v>1945</v>
      </c>
      <c r="G120" s="208" t="s">
        <v>162</v>
      </c>
      <c r="H120" s="209">
        <v>118.68</v>
      </c>
      <c r="I120" s="210"/>
      <c r="J120" s="211">
        <f>ROUND(I120*H120,2)</f>
        <v>0</v>
      </c>
      <c r="K120" s="207" t="s">
        <v>153</v>
      </c>
      <c r="L120" s="45"/>
      <c r="M120" s="212" t="s">
        <v>19</v>
      </c>
      <c r="N120" s="213" t="s">
        <v>42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154</v>
      </c>
      <c r="AT120" s="216" t="s">
        <v>149</v>
      </c>
      <c r="AU120" s="216" t="s">
        <v>81</v>
      </c>
      <c r="AY120" s="18" t="s">
        <v>147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79</v>
      </c>
      <c r="BK120" s="217">
        <f>ROUND(I120*H120,2)</f>
        <v>0</v>
      </c>
      <c r="BL120" s="18" t="s">
        <v>154</v>
      </c>
      <c r="BM120" s="216" t="s">
        <v>201</v>
      </c>
    </row>
    <row r="121" spans="1:47" s="2" customFormat="1" ht="12">
      <c r="A121" s="39"/>
      <c r="B121" s="40"/>
      <c r="C121" s="41"/>
      <c r="D121" s="218" t="s">
        <v>155</v>
      </c>
      <c r="E121" s="41"/>
      <c r="F121" s="219" t="s">
        <v>1946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155</v>
      </c>
      <c r="AU121" s="18" t="s">
        <v>81</v>
      </c>
    </row>
    <row r="122" spans="1:51" s="13" customFormat="1" ht="12">
      <c r="A122" s="13"/>
      <c r="B122" s="223"/>
      <c r="C122" s="224"/>
      <c r="D122" s="225" t="s">
        <v>157</v>
      </c>
      <c r="E122" s="226" t="s">
        <v>19</v>
      </c>
      <c r="F122" s="227" t="s">
        <v>1947</v>
      </c>
      <c r="G122" s="224"/>
      <c r="H122" s="228">
        <v>12.75</v>
      </c>
      <c r="I122" s="229"/>
      <c r="J122" s="224"/>
      <c r="K122" s="224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157</v>
      </c>
      <c r="AU122" s="234" t="s">
        <v>81</v>
      </c>
      <c r="AV122" s="13" t="s">
        <v>81</v>
      </c>
      <c r="AW122" s="13" t="s">
        <v>33</v>
      </c>
      <c r="AX122" s="13" t="s">
        <v>71</v>
      </c>
      <c r="AY122" s="234" t="s">
        <v>147</v>
      </c>
    </row>
    <row r="123" spans="1:51" s="13" customFormat="1" ht="12">
      <c r="A123" s="13"/>
      <c r="B123" s="223"/>
      <c r="C123" s="224"/>
      <c r="D123" s="225" t="s">
        <v>157</v>
      </c>
      <c r="E123" s="226" t="s">
        <v>19</v>
      </c>
      <c r="F123" s="227" t="s">
        <v>1948</v>
      </c>
      <c r="G123" s="224"/>
      <c r="H123" s="228">
        <v>31.39</v>
      </c>
      <c r="I123" s="229"/>
      <c r="J123" s="224"/>
      <c r="K123" s="224"/>
      <c r="L123" s="230"/>
      <c r="M123" s="231"/>
      <c r="N123" s="232"/>
      <c r="O123" s="232"/>
      <c r="P123" s="232"/>
      <c r="Q123" s="232"/>
      <c r="R123" s="232"/>
      <c r="S123" s="232"/>
      <c r="T123" s="23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4" t="s">
        <v>157</v>
      </c>
      <c r="AU123" s="234" t="s">
        <v>81</v>
      </c>
      <c r="AV123" s="13" t="s">
        <v>81</v>
      </c>
      <c r="AW123" s="13" t="s">
        <v>33</v>
      </c>
      <c r="AX123" s="13" t="s">
        <v>71</v>
      </c>
      <c r="AY123" s="234" t="s">
        <v>147</v>
      </c>
    </row>
    <row r="124" spans="1:51" s="13" customFormat="1" ht="12">
      <c r="A124" s="13"/>
      <c r="B124" s="223"/>
      <c r="C124" s="224"/>
      <c r="D124" s="225" t="s">
        <v>157</v>
      </c>
      <c r="E124" s="226" t="s">
        <v>19</v>
      </c>
      <c r="F124" s="227" t="s">
        <v>1949</v>
      </c>
      <c r="G124" s="224"/>
      <c r="H124" s="228">
        <v>27.54</v>
      </c>
      <c r="I124" s="229"/>
      <c r="J124" s="224"/>
      <c r="K124" s="224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157</v>
      </c>
      <c r="AU124" s="234" t="s">
        <v>81</v>
      </c>
      <c r="AV124" s="13" t="s">
        <v>81</v>
      </c>
      <c r="AW124" s="13" t="s">
        <v>33</v>
      </c>
      <c r="AX124" s="13" t="s">
        <v>71</v>
      </c>
      <c r="AY124" s="234" t="s">
        <v>147</v>
      </c>
    </row>
    <row r="125" spans="1:51" s="13" customFormat="1" ht="12">
      <c r="A125" s="13"/>
      <c r="B125" s="223"/>
      <c r="C125" s="224"/>
      <c r="D125" s="225" t="s">
        <v>157</v>
      </c>
      <c r="E125" s="226" t="s">
        <v>19</v>
      </c>
      <c r="F125" s="227" t="s">
        <v>1950</v>
      </c>
      <c r="G125" s="224"/>
      <c r="H125" s="228">
        <v>47</v>
      </c>
      <c r="I125" s="229"/>
      <c r="J125" s="224"/>
      <c r="K125" s="224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157</v>
      </c>
      <c r="AU125" s="234" t="s">
        <v>81</v>
      </c>
      <c r="AV125" s="13" t="s">
        <v>81</v>
      </c>
      <c r="AW125" s="13" t="s">
        <v>33</v>
      </c>
      <c r="AX125" s="13" t="s">
        <v>71</v>
      </c>
      <c r="AY125" s="234" t="s">
        <v>147</v>
      </c>
    </row>
    <row r="126" spans="1:51" s="14" customFormat="1" ht="12">
      <c r="A126" s="14"/>
      <c r="B126" s="235"/>
      <c r="C126" s="236"/>
      <c r="D126" s="225" t="s">
        <v>157</v>
      </c>
      <c r="E126" s="237" t="s">
        <v>19</v>
      </c>
      <c r="F126" s="238" t="s">
        <v>159</v>
      </c>
      <c r="G126" s="236"/>
      <c r="H126" s="239">
        <v>118.68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5" t="s">
        <v>157</v>
      </c>
      <c r="AU126" s="245" t="s">
        <v>81</v>
      </c>
      <c r="AV126" s="14" t="s">
        <v>154</v>
      </c>
      <c r="AW126" s="14" t="s">
        <v>33</v>
      </c>
      <c r="AX126" s="14" t="s">
        <v>79</v>
      </c>
      <c r="AY126" s="245" t="s">
        <v>147</v>
      </c>
    </row>
    <row r="127" spans="1:65" s="2" customFormat="1" ht="24.15" customHeight="1">
      <c r="A127" s="39"/>
      <c r="B127" s="40"/>
      <c r="C127" s="205" t="s">
        <v>181</v>
      </c>
      <c r="D127" s="205" t="s">
        <v>149</v>
      </c>
      <c r="E127" s="206" t="s">
        <v>1951</v>
      </c>
      <c r="F127" s="207" t="s">
        <v>1952</v>
      </c>
      <c r="G127" s="208" t="s">
        <v>162</v>
      </c>
      <c r="H127" s="209">
        <v>6.118</v>
      </c>
      <c r="I127" s="210"/>
      <c r="J127" s="211">
        <f>ROUND(I127*H127,2)</f>
        <v>0</v>
      </c>
      <c r="K127" s="207" t="s">
        <v>153</v>
      </c>
      <c r="L127" s="45"/>
      <c r="M127" s="212" t="s">
        <v>19</v>
      </c>
      <c r="N127" s="213" t="s">
        <v>42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154</v>
      </c>
      <c r="AT127" s="216" t="s">
        <v>149</v>
      </c>
      <c r="AU127" s="216" t="s">
        <v>81</v>
      </c>
      <c r="AY127" s="18" t="s">
        <v>147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79</v>
      </c>
      <c r="BK127" s="217">
        <f>ROUND(I127*H127,2)</f>
        <v>0</v>
      </c>
      <c r="BL127" s="18" t="s">
        <v>154</v>
      </c>
      <c r="BM127" s="216" t="s">
        <v>209</v>
      </c>
    </row>
    <row r="128" spans="1:47" s="2" customFormat="1" ht="12">
      <c r="A128" s="39"/>
      <c r="B128" s="40"/>
      <c r="C128" s="41"/>
      <c r="D128" s="218" t="s">
        <v>155</v>
      </c>
      <c r="E128" s="41"/>
      <c r="F128" s="219" t="s">
        <v>1953</v>
      </c>
      <c r="G128" s="41"/>
      <c r="H128" s="41"/>
      <c r="I128" s="220"/>
      <c r="J128" s="41"/>
      <c r="K128" s="41"/>
      <c r="L128" s="45"/>
      <c r="M128" s="221"/>
      <c r="N128" s="22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155</v>
      </c>
      <c r="AU128" s="18" t="s">
        <v>81</v>
      </c>
    </row>
    <row r="129" spans="1:51" s="13" customFormat="1" ht="12">
      <c r="A129" s="13"/>
      <c r="B129" s="223"/>
      <c r="C129" s="224"/>
      <c r="D129" s="225" t="s">
        <v>157</v>
      </c>
      <c r="E129" s="226" t="s">
        <v>19</v>
      </c>
      <c r="F129" s="227" t="s">
        <v>1954</v>
      </c>
      <c r="G129" s="224"/>
      <c r="H129" s="228">
        <v>4.75</v>
      </c>
      <c r="I129" s="229"/>
      <c r="J129" s="224"/>
      <c r="K129" s="224"/>
      <c r="L129" s="230"/>
      <c r="M129" s="231"/>
      <c r="N129" s="232"/>
      <c r="O129" s="232"/>
      <c r="P129" s="232"/>
      <c r="Q129" s="232"/>
      <c r="R129" s="232"/>
      <c r="S129" s="232"/>
      <c r="T129" s="23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4" t="s">
        <v>157</v>
      </c>
      <c r="AU129" s="234" t="s">
        <v>81</v>
      </c>
      <c r="AV129" s="13" t="s">
        <v>81</v>
      </c>
      <c r="AW129" s="13" t="s">
        <v>33</v>
      </c>
      <c r="AX129" s="13" t="s">
        <v>71</v>
      </c>
      <c r="AY129" s="234" t="s">
        <v>147</v>
      </c>
    </row>
    <row r="130" spans="1:51" s="13" customFormat="1" ht="12">
      <c r="A130" s="13"/>
      <c r="B130" s="223"/>
      <c r="C130" s="224"/>
      <c r="D130" s="225" t="s">
        <v>157</v>
      </c>
      <c r="E130" s="226" t="s">
        <v>19</v>
      </c>
      <c r="F130" s="227" t="s">
        <v>1955</v>
      </c>
      <c r="G130" s="224"/>
      <c r="H130" s="228">
        <v>1.368</v>
      </c>
      <c r="I130" s="229"/>
      <c r="J130" s="224"/>
      <c r="K130" s="224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157</v>
      </c>
      <c r="AU130" s="234" t="s">
        <v>81</v>
      </c>
      <c r="AV130" s="13" t="s">
        <v>81</v>
      </c>
      <c r="AW130" s="13" t="s">
        <v>33</v>
      </c>
      <c r="AX130" s="13" t="s">
        <v>71</v>
      </c>
      <c r="AY130" s="234" t="s">
        <v>147</v>
      </c>
    </row>
    <row r="131" spans="1:51" s="14" customFormat="1" ht="12">
      <c r="A131" s="14"/>
      <c r="B131" s="235"/>
      <c r="C131" s="236"/>
      <c r="D131" s="225" t="s">
        <v>157</v>
      </c>
      <c r="E131" s="237" t="s">
        <v>19</v>
      </c>
      <c r="F131" s="238" t="s">
        <v>159</v>
      </c>
      <c r="G131" s="236"/>
      <c r="H131" s="239">
        <v>6.118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157</v>
      </c>
      <c r="AU131" s="245" t="s">
        <v>81</v>
      </c>
      <c r="AV131" s="14" t="s">
        <v>154</v>
      </c>
      <c r="AW131" s="14" t="s">
        <v>33</v>
      </c>
      <c r="AX131" s="14" t="s">
        <v>79</v>
      </c>
      <c r="AY131" s="245" t="s">
        <v>147</v>
      </c>
    </row>
    <row r="132" spans="1:65" s="2" customFormat="1" ht="24.15" customHeight="1">
      <c r="A132" s="39"/>
      <c r="B132" s="40"/>
      <c r="C132" s="205" t="s">
        <v>213</v>
      </c>
      <c r="D132" s="205" t="s">
        <v>149</v>
      </c>
      <c r="E132" s="206" t="s">
        <v>1956</v>
      </c>
      <c r="F132" s="207" t="s">
        <v>1957</v>
      </c>
      <c r="G132" s="208" t="s">
        <v>162</v>
      </c>
      <c r="H132" s="209">
        <v>5.625</v>
      </c>
      <c r="I132" s="210"/>
      <c r="J132" s="211">
        <f>ROUND(I132*H132,2)</f>
        <v>0</v>
      </c>
      <c r="K132" s="207" t="s">
        <v>153</v>
      </c>
      <c r="L132" s="45"/>
      <c r="M132" s="212" t="s">
        <v>19</v>
      </c>
      <c r="N132" s="213" t="s">
        <v>42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154</v>
      </c>
      <c r="AT132" s="216" t="s">
        <v>149</v>
      </c>
      <c r="AU132" s="216" t="s">
        <v>81</v>
      </c>
      <c r="AY132" s="18" t="s">
        <v>147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79</v>
      </c>
      <c r="BK132" s="217">
        <f>ROUND(I132*H132,2)</f>
        <v>0</v>
      </c>
      <c r="BL132" s="18" t="s">
        <v>154</v>
      </c>
      <c r="BM132" s="216" t="s">
        <v>216</v>
      </c>
    </row>
    <row r="133" spans="1:47" s="2" customFormat="1" ht="12">
      <c r="A133" s="39"/>
      <c r="B133" s="40"/>
      <c r="C133" s="41"/>
      <c r="D133" s="218" t="s">
        <v>155</v>
      </c>
      <c r="E133" s="41"/>
      <c r="F133" s="219" t="s">
        <v>1958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155</v>
      </c>
      <c r="AU133" s="18" t="s">
        <v>81</v>
      </c>
    </row>
    <row r="134" spans="1:51" s="13" customFormat="1" ht="12">
      <c r="A134" s="13"/>
      <c r="B134" s="223"/>
      <c r="C134" s="224"/>
      <c r="D134" s="225" t="s">
        <v>157</v>
      </c>
      <c r="E134" s="226" t="s">
        <v>19</v>
      </c>
      <c r="F134" s="227" t="s">
        <v>1959</v>
      </c>
      <c r="G134" s="224"/>
      <c r="H134" s="228">
        <v>5.625</v>
      </c>
      <c r="I134" s="229"/>
      <c r="J134" s="224"/>
      <c r="K134" s="224"/>
      <c r="L134" s="230"/>
      <c r="M134" s="231"/>
      <c r="N134" s="232"/>
      <c r="O134" s="232"/>
      <c r="P134" s="232"/>
      <c r="Q134" s="232"/>
      <c r="R134" s="232"/>
      <c r="S134" s="232"/>
      <c r="T134" s="23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4" t="s">
        <v>157</v>
      </c>
      <c r="AU134" s="234" t="s">
        <v>81</v>
      </c>
      <c r="AV134" s="13" t="s">
        <v>81</v>
      </c>
      <c r="AW134" s="13" t="s">
        <v>33</v>
      </c>
      <c r="AX134" s="13" t="s">
        <v>71</v>
      </c>
      <c r="AY134" s="234" t="s">
        <v>147</v>
      </c>
    </row>
    <row r="135" spans="1:51" s="14" customFormat="1" ht="12">
      <c r="A135" s="14"/>
      <c r="B135" s="235"/>
      <c r="C135" s="236"/>
      <c r="D135" s="225" t="s">
        <v>157</v>
      </c>
      <c r="E135" s="237" t="s">
        <v>19</v>
      </c>
      <c r="F135" s="238" t="s">
        <v>159</v>
      </c>
      <c r="G135" s="236"/>
      <c r="H135" s="239">
        <v>5.625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5" t="s">
        <v>157</v>
      </c>
      <c r="AU135" s="245" t="s">
        <v>81</v>
      </c>
      <c r="AV135" s="14" t="s">
        <v>154</v>
      </c>
      <c r="AW135" s="14" t="s">
        <v>33</v>
      </c>
      <c r="AX135" s="14" t="s">
        <v>79</v>
      </c>
      <c r="AY135" s="245" t="s">
        <v>147</v>
      </c>
    </row>
    <row r="136" spans="1:65" s="2" customFormat="1" ht="24.15" customHeight="1">
      <c r="A136" s="39"/>
      <c r="B136" s="40"/>
      <c r="C136" s="205" t="s">
        <v>185</v>
      </c>
      <c r="D136" s="205" t="s">
        <v>149</v>
      </c>
      <c r="E136" s="206" t="s">
        <v>1960</v>
      </c>
      <c r="F136" s="207" t="s">
        <v>1961</v>
      </c>
      <c r="G136" s="208" t="s">
        <v>162</v>
      </c>
      <c r="H136" s="209">
        <v>44.4</v>
      </c>
      <c r="I136" s="210"/>
      <c r="J136" s="211">
        <f>ROUND(I136*H136,2)</f>
        <v>0</v>
      </c>
      <c r="K136" s="207" t="s">
        <v>153</v>
      </c>
      <c r="L136" s="45"/>
      <c r="M136" s="212" t="s">
        <v>19</v>
      </c>
      <c r="N136" s="213" t="s">
        <v>42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154</v>
      </c>
      <c r="AT136" s="216" t="s">
        <v>149</v>
      </c>
      <c r="AU136" s="216" t="s">
        <v>81</v>
      </c>
      <c r="AY136" s="18" t="s">
        <v>147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79</v>
      </c>
      <c r="BK136" s="217">
        <f>ROUND(I136*H136,2)</f>
        <v>0</v>
      </c>
      <c r="BL136" s="18" t="s">
        <v>154</v>
      </c>
      <c r="BM136" s="216" t="s">
        <v>223</v>
      </c>
    </row>
    <row r="137" spans="1:47" s="2" customFormat="1" ht="12">
      <c r="A137" s="39"/>
      <c r="B137" s="40"/>
      <c r="C137" s="41"/>
      <c r="D137" s="218" t="s">
        <v>155</v>
      </c>
      <c r="E137" s="41"/>
      <c r="F137" s="219" t="s">
        <v>1962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155</v>
      </c>
      <c r="AU137" s="18" t="s">
        <v>81</v>
      </c>
    </row>
    <row r="138" spans="1:65" s="2" customFormat="1" ht="24.15" customHeight="1">
      <c r="A138" s="39"/>
      <c r="B138" s="40"/>
      <c r="C138" s="205" t="s">
        <v>229</v>
      </c>
      <c r="D138" s="205" t="s">
        <v>149</v>
      </c>
      <c r="E138" s="206" t="s">
        <v>1963</v>
      </c>
      <c r="F138" s="207" t="s">
        <v>1964</v>
      </c>
      <c r="G138" s="208" t="s">
        <v>152</v>
      </c>
      <c r="H138" s="209">
        <v>86</v>
      </c>
      <c r="I138" s="210"/>
      <c r="J138" s="211">
        <f>ROUND(I138*H138,2)</f>
        <v>0</v>
      </c>
      <c r="K138" s="207" t="s">
        <v>153</v>
      </c>
      <c r="L138" s="45"/>
      <c r="M138" s="212" t="s">
        <v>19</v>
      </c>
      <c r="N138" s="213" t="s">
        <v>42</v>
      </c>
      <c r="O138" s="85"/>
      <c r="P138" s="214">
        <f>O138*H138</f>
        <v>0</v>
      </c>
      <c r="Q138" s="214">
        <v>0.00085132</v>
      </c>
      <c r="R138" s="214">
        <f>Q138*H138</f>
        <v>0.07321352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154</v>
      </c>
      <c r="AT138" s="216" t="s">
        <v>149</v>
      </c>
      <c r="AU138" s="216" t="s">
        <v>81</v>
      </c>
      <c r="AY138" s="18" t="s">
        <v>147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79</v>
      </c>
      <c r="BK138" s="217">
        <f>ROUND(I138*H138,2)</f>
        <v>0</v>
      </c>
      <c r="BL138" s="18" t="s">
        <v>154</v>
      </c>
      <c r="BM138" s="216" t="s">
        <v>232</v>
      </c>
    </row>
    <row r="139" spans="1:47" s="2" customFormat="1" ht="12">
      <c r="A139" s="39"/>
      <c r="B139" s="40"/>
      <c r="C139" s="41"/>
      <c r="D139" s="218" t="s">
        <v>155</v>
      </c>
      <c r="E139" s="41"/>
      <c r="F139" s="219" t="s">
        <v>1965</v>
      </c>
      <c r="G139" s="41"/>
      <c r="H139" s="41"/>
      <c r="I139" s="220"/>
      <c r="J139" s="41"/>
      <c r="K139" s="41"/>
      <c r="L139" s="45"/>
      <c r="M139" s="221"/>
      <c r="N139" s="222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155</v>
      </c>
      <c r="AU139" s="18" t="s">
        <v>81</v>
      </c>
    </row>
    <row r="140" spans="1:65" s="2" customFormat="1" ht="24.15" customHeight="1">
      <c r="A140" s="39"/>
      <c r="B140" s="40"/>
      <c r="C140" s="205" t="s">
        <v>191</v>
      </c>
      <c r="D140" s="205" t="s">
        <v>149</v>
      </c>
      <c r="E140" s="206" t="s">
        <v>1966</v>
      </c>
      <c r="F140" s="207" t="s">
        <v>1967</v>
      </c>
      <c r="G140" s="208" t="s">
        <v>152</v>
      </c>
      <c r="H140" s="209">
        <v>86</v>
      </c>
      <c r="I140" s="210"/>
      <c r="J140" s="211">
        <f>ROUND(I140*H140,2)</f>
        <v>0</v>
      </c>
      <c r="K140" s="207" t="s">
        <v>153</v>
      </c>
      <c r="L140" s="45"/>
      <c r="M140" s="212" t="s">
        <v>19</v>
      </c>
      <c r="N140" s="213" t="s">
        <v>42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154</v>
      </c>
      <c r="AT140" s="216" t="s">
        <v>149</v>
      </c>
      <c r="AU140" s="216" t="s">
        <v>81</v>
      </c>
      <c r="AY140" s="18" t="s">
        <v>147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79</v>
      </c>
      <c r="BK140" s="217">
        <f>ROUND(I140*H140,2)</f>
        <v>0</v>
      </c>
      <c r="BL140" s="18" t="s">
        <v>154</v>
      </c>
      <c r="BM140" s="216" t="s">
        <v>236</v>
      </c>
    </row>
    <row r="141" spans="1:47" s="2" customFormat="1" ht="12">
      <c r="A141" s="39"/>
      <c r="B141" s="40"/>
      <c r="C141" s="41"/>
      <c r="D141" s="218" t="s">
        <v>155</v>
      </c>
      <c r="E141" s="41"/>
      <c r="F141" s="219" t="s">
        <v>1968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155</v>
      </c>
      <c r="AU141" s="18" t="s">
        <v>81</v>
      </c>
    </row>
    <row r="142" spans="1:65" s="2" customFormat="1" ht="16.5" customHeight="1">
      <c r="A142" s="39"/>
      <c r="B142" s="40"/>
      <c r="C142" s="205" t="s">
        <v>8</v>
      </c>
      <c r="D142" s="205" t="s">
        <v>149</v>
      </c>
      <c r="E142" s="206" t="s">
        <v>1969</v>
      </c>
      <c r="F142" s="207" t="s">
        <v>1970</v>
      </c>
      <c r="G142" s="208" t="s">
        <v>152</v>
      </c>
      <c r="H142" s="209">
        <v>15</v>
      </c>
      <c r="I142" s="210"/>
      <c r="J142" s="211">
        <f>ROUND(I142*H142,2)</f>
        <v>0</v>
      </c>
      <c r="K142" s="207" t="s">
        <v>153</v>
      </c>
      <c r="L142" s="45"/>
      <c r="M142" s="212" t="s">
        <v>19</v>
      </c>
      <c r="N142" s="213" t="s">
        <v>42</v>
      </c>
      <c r="O142" s="85"/>
      <c r="P142" s="214">
        <f>O142*H142</f>
        <v>0</v>
      </c>
      <c r="Q142" s="214">
        <v>0.000701</v>
      </c>
      <c r="R142" s="214">
        <f>Q142*H142</f>
        <v>0.010515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154</v>
      </c>
      <c r="AT142" s="216" t="s">
        <v>149</v>
      </c>
      <c r="AU142" s="216" t="s">
        <v>81</v>
      </c>
      <c r="AY142" s="18" t="s">
        <v>147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79</v>
      </c>
      <c r="BK142" s="217">
        <f>ROUND(I142*H142,2)</f>
        <v>0</v>
      </c>
      <c r="BL142" s="18" t="s">
        <v>154</v>
      </c>
      <c r="BM142" s="216" t="s">
        <v>243</v>
      </c>
    </row>
    <row r="143" spans="1:47" s="2" customFormat="1" ht="12">
      <c r="A143" s="39"/>
      <c r="B143" s="40"/>
      <c r="C143" s="41"/>
      <c r="D143" s="218" t="s">
        <v>155</v>
      </c>
      <c r="E143" s="41"/>
      <c r="F143" s="219" t="s">
        <v>1971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155</v>
      </c>
      <c r="AU143" s="18" t="s">
        <v>81</v>
      </c>
    </row>
    <row r="144" spans="1:51" s="13" customFormat="1" ht="12">
      <c r="A144" s="13"/>
      <c r="B144" s="223"/>
      <c r="C144" s="224"/>
      <c r="D144" s="225" t="s">
        <v>157</v>
      </c>
      <c r="E144" s="226" t="s">
        <v>19</v>
      </c>
      <c r="F144" s="227" t="s">
        <v>1972</v>
      </c>
      <c r="G144" s="224"/>
      <c r="H144" s="228">
        <v>15</v>
      </c>
      <c r="I144" s="229"/>
      <c r="J144" s="224"/>
      <c r="K144" s="224"/>
      <c r="L144" s="230"/>
      <c r="M144" s="231"/>
      <c r="N144" s="232"/>
      <c r="O144" s="232"/>
      <c r="P144" s="232"/>
      <c r="Q144" s="232"/>
      <c r="R144" s="232"/>
      <c r="S144" s="232"/>
      <c r="T144" s="23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4" t="s">
        <v>157</v>
      </c>
      <c r="AU144" s="234" t="s">
        <v>81</v>
      </c>
      <c r="AV144" s="13" t="s">
        <v>81</v>
      </c>
      <c r="AW144" s="13" t="s">
        <v>33</v>
      </c>
      <c r="AX144" s="13" t="s">
        <v>71</v>
      </c>
      <c r="AY144" s="234" t="s">
        <v>147</v>
      </c>
    </row>
    <row r="145" spans="1:51" s="14" customFormat="1" ht="12">
      <c r="A145" s="14"/>
      <c r="B145" s="235"/>
      <c r="C145" s="236"/>
      <c r="D145" s="225" t="s">
        <v>157</v>
      </c>
      <c r="E145" s="237" t="s">
        <v>19</v>
      </c>
      <c r="F145" s="238" t="s">
        <v>159</v>
      </c>
      <c r="G145" s="236"/>
      <c r="H145" s="239">
        <v>15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5" t="s">
        <v>157</v>
      </c>
      <c r="AU145" s="245" t="s">
        <v>81</v>
      </c>
      <c r="AV145" s="14" t="s">
        <v>154</v>
      </c>
      <c r="AW145" s="14" t="s">
        <v>33</v>
      </c>
      <c r="AX145" s="14" t="s">
        <v>79</v>
      </c>
      <c r="AY145" s="245" t="s">
        <v>147</v>
      </c>
    </row>
    <row r="146" spans="1:65" s="2" customFormat="1" ht="24.15" customHeight="1">
      <c r="A146" s="39"/>
      <c r="B146" s="40"/>
      <c r="C146" s="205" t="s">
        <v>195</v>
      </c>
      <c r="D146" s="205" t="s">
        <v>149</v>
      </c>
      <c r="E146" s="206" t="s">
        <v>1973</v>
      </c>
      <c r="F146" s="207" t="s">
        <v>1974</v>
      </c>
      <c r="G146" s="208" t="s">
        <v>152</v>
      </c>
      <c r="H146" s="209">
        <v>15</v>
      </c>
      <c r="I146" s="210"/>
      <c r="J146" s="211">
        <f>ROUND(I146*H146,2)</f>
        <v>0</v>
      </c>
      <c r="K146" s="207" t="s">
        <v>153</v>
      </c>
      <c r="L146" s="45"/>
      <c r="M146" s="212" t="s">
        <v>19</v>
      </c>
      <c r="N146" s="213" t="s">
        <v>42</v>
      </c>
      <c r="O146" s="85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154</v>
      </c>
      <c r="AT146" s="216" t="s">
        <v>149</v>
      </c>
      <c r="AU146" s="216" t="s">
        <v>81</v>
      </c>
      <c r="AY146" s="18" t="s">
        <v>147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79</v>
      </c>
      <c r="BK146" s="217">
        <f>ROUND(I146*H146,2)</f>
        <v>0</v>
      </c>
      <c r="BL146" s="18" t="s">
        <v>154</v>
      </c>
      <c r="BM146" s="216" t="s">
        <v>247</v>
      </c>
    </row>
    <row r="147" spans="1:47" s="2" customFormat="1" ht="12">
      <c r="A147" s="39"/>
      <c r="B147" s="40"/>
      <c r="C147" s="41"/>
      <c r="D147" s="218" t="s">
        <v>155</v>
      </c>
      <c r="E147" s="41"/>
      <c r="F147" s="219" t="s">
        <v>1975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155</v>
      </c>
      <c r="AU147" s="18" t="s">
        <v>81</v>
      </c>
    </row>
    <row r="148" spans="1:65" s="2" customFormat="1" ht="21.75" customHeight="1">
      <c r="A148" s="39"/>
      <c r="B148" s="40"/>
      <c r="C148" s="205" t="s">
        <v>251</v>
      </c>
      <c r="D148" s="205" t="s">
        <v>149</v>
      </c>
      <c r="E148" s="206" t="s">
        <v>1976</v>
      </c>
      <c r="F148" s="207" t="s">
        <v>1977</v>
      </c>
      <c r="G148" s="208" t="s">
        <v>162</v>
      </c>
      <c r="H148" s="209">
        <v>5.625</v>
      </c>
      <c r="I148" s="210"/>
      <c r="J148" s="211">
        <f>ROUND(I148*H148,2)</f>
        <v>0</v>
      </c>
      <c r="K148" s="207" t="s">
        <v>153</v>
      </c>
      <c r="L148" s="45"/>
      <c r="M148" s="212" t="s">
        <v>19</v>
      </c>
      <c r="N148" s="213" t="s">
        <v>42</v>
      </c>
      <c r="O148" s="85"/>
      <c r="P148" s="214">
        <f>O148*H148</f>
        <v>0</v>
      </c>
      <c r="Q148" s="214">
        <v>0.00045732</v>
      </c>
      <c r="R148" s="214">
        <f>Q148*H148</f>
        <v>0.002572425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154</v>
      </c>
      <c r="AT148" s="216" t="s">
        <v>149</v>
      </c>
      <c r="AU148" s="216" t="s">
        <v>81</v>
      </c>
      <c r="AY148" s="18" t="s">
        <v>147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79</v>
      </c>
      <c r="BK148" s="217">
        <f>ROUND(I148*H148,2)</f>
        <v>0</v>
      </c>
      <c r="BL148" s="18" t="s">
        <v>154</v>
      </c>
      <c r="BM148" s="216" t="s">
        <v>254</v>
      </c>
    </row>
    <row r="149" spans="1:47" s="2" customFormat="1" ht="12">
      <c r="A149" s="39"/>
      <c r="B149" s="40"/>
      <c r="C149" s="41"/>
      <c r="D149" s="218" t="s">
        <v>155</v>
      </c>
      <c r="E149" s="41"/>
      <c r="F149" s="219" t="s">
        <v>1978</v>
      </c>
      <c r="G149" s="41"/>
      <c r="H149" s="41"/>
      <c r="I149" s="220"/>
      <c r="J149" s="41"/>
      <c r="K149" s="41"/>
      <c r="L149" s="45"/>
      <c r="M149" s="221"/>
      <c r="N149" s="222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155</v>
      </c>
      <c r="AU149" s="18" t="s">
        <v>81</v>
      </c>
    </row>
    <row r="150" spans="1:65" s="2" customFormat="1" ht="24.15" customHeight="1">
      <c r="A150" s="39"/>
      <c r="B150" s="40"/>
      <c r="C150" s="205" t="s">
        <v>201</v>
      </c>
      <c r="D150" s="205" t="s">
        <v>149</v>
      </c>
      <c r="E150" s="206" t="s">
        <v>1979</v>
      </c>
      <c r="F150" s="207" t="s">
        <v>1980</v>
      </c>
      <c r="G150" s="208" t="s">
        <v>162</v>
      </c>
      <c r="H150" s="209">
        <v>5.625</v>
      </c>
      <c r="I150" s="210"/>
      <c r="J150" s="211">
        <f>ROUND(I150*H150,2)</f>
        <v>0</v>
      </c>
      <c r="K150" s="207" t="s">
        <v>153</v>
      </c>
      <c r="L150" s="45"/>
      <c r="M150" s="212" t="s">
        <v>19</v>
      </c>
      <c r="N150" s="213" t="s">
        <v>42</v>
      </c>
      <c r="O150" s="85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154</v>
      </c>
      <c r="AT150" s="216" t="s">
        <v>149</v>
      </c>
      <c r="AU150" s="216" t="s">
        <v>81</v>
      </c>
      <c r="AY150" s="18" t="s">
        <v>147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79</v>
      </c>
      <c r="BK150" s="217">
        <f>ROUND(I150*H150,2)</f>
        <v>0</v>
      </c>
      <c r="BL150" s="18" t="s">
        <v>154</v>
      </c>
      <c r="BM150" s="216" t="s">
        <v>259</v>
      </c>
    </row>
    <row r="151" spans="1:47" s="2" customFormat="1" ht="12">
      <c r="A151" s="39"/>
      <c r="B151" s="40"/>
      <c r="C151" s="41"/>
      <c r="D151" s="218" t="s">
        <v>155</v>
      </c>
      <c r="E151" s="41"/>
      <c r="F151" s="219" t="s">
        <v>1981</v>
      </c>
      <c r="G151" s="41"/>
      <c r="H151" s="41"/>
      <c r="I151" s="220"/>
      <c r="J151" s="41"/>
      <c r="K151" s="41"/>
      <c r="L151" s="45"/>
      <c r="M151" s="221"/>
      <c r="N151" s="222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155</v>
      </c>
      <c r="AU151" s="18" t="s">
        <v>81</v>
      </c>
    </row>
    <row r="152" spans="1:65" s="2" customFormat="1" ht="37.8" customHeight="1">
      <c r="A152" s="39"/>
      <c r="B152" s="40"/>
      <c r="C152" s="205" t="s">
        <v>262</v>
      </c>
      <c r="D152" s="205" t="s">
        <v>149</v>
      </c>
      <c r="E152" s="206" t="s">
        <v>183</v>
      </c>
      <c r="F152" s="207" t="s">
        <v>184</v>
      </c>
      <c r="G152" s="208" t="s">
        <v>162</v>
      </c>
      <c r="H152" s="209">
        <v>133.718</v>
      </c>
      <c r="I152" s="210"/>
      <c r="J152" s="211">
        <f>ROUND(I152*H152,2)</f>
        <v>0</v>
      </c>
      <c r="K152" s="207" t="s">
        <v>153</v>
      </c>
      <c r="L152" s="45"/>
      <c r="M152" s="212" t="s">
        <v>19</v>
      </c>
      <c r="N152" s="213" t="s">
        <v>42</v>
      </c>
      <c r="O152" s="85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154</v>
      </c>
      <c r="AT152" s="216" t="s">
        <v>149</v>
      </c>
      <c r="AU152" s="216" t="s">
        <v>81</v>
      </c>
      <c r="AY152" s="18" t="s">
        <v>147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79</v>
      </c>
      <c r="BK152" s="217">
        <f>ROUND(I152*H152,2)</f>
        <v>0</v>
      </c>
      <c r="BL152" s="18" t="s">
        <v>154</v>
      </c>
      <c r="BM152" s="216" t="s">
        <v>265</v>
      </c>
    </row>
    <row r="153" spans="1:47" s="2" customFormat="1" ht="12">
      <c r="A153" s="39"/>
      <c r="B153" s="40"/>
      <c r="C153" s="41"/>
      <c r="D153" s="218" t="s">
        <v>155</v>
      </c>
      <c r="E153" s="41"/>
      <c r="F153" s="219" t="s">
        <v>186</v>
      </c>
      <c r="G153" s="41"/>
      <c r="H153" s="41"/>
      <c r="I153" s="220"/>
      <c r="J153" s="41"/>
      <c r="K153" s="41"/>
      <c r="L153" s="45"/>
      <c r="M153" s="221"/>
      <c r="N153" s="222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155</v>
      </c>
      <c r="AU153" s="18" t="s">
        <v>81</v>
      </c>
    </row>
    <row r="154" spans="1:65" s="2" customFormat="1" ht="24.15" customHeight="1">
      <c r="A154" s="39"/>
      <c r="B154" s="40"/>
      <c r="C154" s="205" t="s">
        <v>209</v>
      </c>
      <c r="D154" s="205" t="s">
        <v>149</v>
      </c>
      <c r="E154" s="206" t="s">
        <v>188</v>
      </c>
      <c r="F154" s="207" t="s">
        <v>189</v>
      </c>
      <c r="G154" s="208" t="s">
        <v>190</v>
      </c>
      <c r="H154" s="209">
        <v>247.378</v>
      </c>
      <c r="I154" s="210"/>
      <c r="J154" s="211">
        <f>ROUND(I154*H154,2)</f>
        <v>0</v>
      </c>
      <c r="K154" s="207" t="s">
        <v>153</v>
      </c>
      <c r="L154" s="45"/>
      <c r="M154" s="212" t="s">
        <v>19</v>
      </c>
      <c r="N154" s="213" t="s">
        <v>42</v>
      </c>
      <c r="O154" s="85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154</v>
      </c>
      <c r="AT154" s="216" t="s">
        <v>149</v>
      </c>
      <c r="AU154" s="216" t="s">
        <v>81</v>
      </c>
      <c r="AY154" s="18" t="s">
        <v>147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79</v>
      </c>
      <c r="BK154" s="217">
        <f>ROUND(I154*H154,2)</f>
        <v>0</v>
      </c>
      <c r="BL154" s="18" t="s">
        <v>154</v>
      </c>
      <c r="BM154" s="216" t="s">
        <v>270</v>
      </c>
    </row>
    <row r="155" spans="1:47" s="2" customFormat="1" ht="12">
      <c r="A155" s="39"/>
      <c r="B155" s="40"/>
      <c r="C155" s="41"/>
      <c r="D155" s="218" t="s">
        <v>155</v>
      </c>
      <c r="E155" s="41"/>
      <c r="F155" s="219" t="s">
        <v>192</v>
      </c>
      <c r="G155" s="41"/>
      <c r="H155" s="41"/>
      <c r="I155" s="220"/>
      <c r="J155" s="41"/>
      <c r="K155" s="41"/>
      <c r="L155" s="45"/>
      <c r="M155" s="221"/>
      <c r="N155" s="222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155</v>
      </c>
      <c r="AU155" s="18" t="s">
        <v>81</v>
      </c>
    </row>
    <row r="156" spans="1:65" s="2" customFormat="1" ht="24.15" customHeight="1">
      <c r="A156" s="39"/>
      <c r="B156" s="40"/>
      <c r="C156" s="205" t="s">
        <v>7</v>
      </c>
      <c r="D156" s="205" t="s">
        <v>149</v>
      </c>
      <c r="E156" s="206" t="s">
        <v>193</v>
      </c>
      <c r="F156" s="207" t="s">
        <v>194</v>
      </c>
      <c r="G156" s="208" t="s">
        <v>162</v>
      </c>
      <c r="H156" s="209">
        <v>133.718</v>
      </c>
      <c r="I156" s="210"/>
      <c r="J156" s="211">
        <f>ROUND(I156*H156,2)</f>
        <v>0</v>
      </c>
      <c r="K156" s="207" t="s">
        <v>153</v>
      </c>
      <c r="L156" s="45"/>
      <c r="M156" s="212" t="s">
        <v>19</v>
      </c>
      <c r="N156" s="213" t="s">
        <v>42</v>
      </c>
      <c r="O156" s="85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154</v>
      </c>
      <c r="AT156" s="216" t="s">
        <v>149</v>
      </c>
      <c r="AU156" s="216" t="s">
        <v>81</v>
      </c>
      <c r="AY156" s="18" t="s">
        <v>147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79</v>
      </c>
      <c r="BK156" s="217">
        <f>ROUND(I156*H156,2)</f>
        <v>0</v>
      </c>
      <c r="BL156" s="18" t="s">
        <v>154</v>
      </c>
      <c r="BM156" s="216" t="s">
        <v>278</v>
      </c>
    </row>
    <row r="157" spans="1:47" s="2" customFormat="1" ht="12">
      <c r="A157" s="39"/>
      <c r="B157" s="40"/>
      <c r="C157" s="41"/>
      <c r="D157" s="218" t="s">
        <v>155</v>
      </c>
      <c r="E157" s="41"/>
      <c r="F157" s="219" t="s">
        <v>196</v>
      </c>
      <c r="G157" s="41"/>
      <c r="H157" s="41"/>
      <c r="I157" s="220"/>
      <c r="J157" s="41"/>
      <c r="K157" s="41"/>
      <c r="L157" s="45"/>
      <c r="M157" s="221"/>
      <c r="N157" s="222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155</v>
      </c>
      <c r="AU157" s="18" t="s">
        <v>81</v>
      </c>
    </row>
    <row r="158" spans="1:65" s="2" customFormat="1" ht="24.15" customHeight="1">
      <c r="A158" s="39"/>
      <c r="B158" s="40"/>
      <c r="C158" s="205" t="s">
        <v>216</v>
      </c>
      <c r="D158" s="205" t="s">
        <v>149</v>
      </c>
      <c r="E158" s="206" t="s">
        <v>1982</v>
      </c>
      <c r="F158" s="207" t="s">
        <v>1983</v>
      </c>
      <c r="G158" s="208" t="s">
        <v>162</v>
      </c>
      <c r="H158" s="209">
        <v>41.105</v>
      </c>
      <c r="I158" s="210"/>
      <c r="J158" s="211">
        <f>ROUND(I158*H158,2)</f>
        <v>0</v>
      </c>
      <c r="K158" s="207" t="s">
        <v>153</v>
      </c>
      <c r="L158" s="45"/>
      <c r="M158" s="212" t="s">
        <v>19</v>
      </c>
      <c r="N158" s="213" t="s">
        <v>42</v>
      </c>
      <c r="O158" s="85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154</v>
      </c>
      <c r="AT158" s="216" t="s">
        <v>149</v>
      </c>
      <c r="AU158" s="216" t="s">
        <v>81</v>
      </c>
      <c r="AY158" s="18" t="s">
        <v>147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79</v>
      </c>
      <c r="BK158" s="217">
        <f>ROUND(I158*H158,2)</f>
        <v>0</v>
      </c>
      <c r="BL158" s="18" t="s">
        <v>154</v>
      </c>
      <c r="BM158" s="216" t="s">
        <v>283</v>
      </c>
    </row>
    <row r="159" spans="1:47" s="2" customFormat="1" ht="12">
      <c r="A159" s="39"/>
      <c r="B159" s="40"/>
      <c r="C159" s="41"/>
      <c r="D159" s="218" t="s">
        <v>155</v>
      </c>
      <c r="E159" s="41"/>
      <c r="F159" s="219" t="s">
        <v>1984</v>
      </c>
      <c r="G159" s="41"/>
      <c r="H159" s="41"/>
      <c r="I159" s="220"/>
      <c r="J159" s="41"/>
      <c r="K159" s="41"/>
      <c r="L159" s="45"/>
      <c r="M159" s="221"/>
      <c r="N159" s="222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155</v>
      </c>
      <c r="AU159" s="18" t="s">
        <v>81</v>
      </c>
    </row>
    <row r="160" spans="1:65" s="2" customFormat="1" ht="37.8" customHeight="1">
      <c r="A160" s="39"/>
      <c r="B160" s="40"/>
      <c r="C160" s="205" t="s">
        <v>286</v>
      </c>
      <c r="D160" s="205" t="s">
        <v>149</v>
      </c>
      <c r="E160" s="206" t="s">
        <v>1985</v>
      </c>
      <c r="F160" s="207" t="s">
        <v>1986</v>
      </c>
      <c r="G160" s="208" t="s">
        <v>162</v>
      </c>
      <c r="H160" s="209">
        <v>6.109</v>
      </c>
      <c r="I160" s="210"/>
      <c r="J160" s="211">
        <f>ROUND(I160*H160,2)</f>
        <v>0</v>
      </c>
      <c r="K160" s="207" t="s">
        <v>153</v>
      </c>
      <c r="L160" s="45"/>
      <c r="M160" s="212" t="s">
        <v>19</v>
      </c>
      <c r="N160" s="213" t="s">
        <v>42</v>
      </c>
      <c r="O160" s="85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154</v>
      </c>
      <c r="AT160" s="216" t="s">
        <v>149</v>
      </c>
      <c r="AU160" s="216" t="s">
        <v>81</v>
      </c>
      <c r="AY160" s="18" t="s">
        <v>147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79</v>
      </c>
      <c r="BK160" s="217">
        <f>ROUND(I160*H160,2)</f>
        <v>0</v>
      </c>
      <c r="BL160" s="18" t="s">
        <v>154</v>
      </c>
      <c r="BM160" s="216" t="s">
        <v>289</v>
      </c>
    </row>
    <row r="161" spans="1:47" s="2" customFormat="1" ht="12">
      <c r="A161" s="39"/>
      <c r="B161" s="40"/>
      <c r="C161" s="41"/>
      <c r="D161" s="218" t="s">
        <v>155</v>
      </c>
      <c r="E161" s="41"/>
      <c r="F161" s="219" t="s">
        <v>1987</v>
      </c>
      <c r="G161" s="41"/>
      <c r="H161" s="41"/>
      <c r="I161" s="220"/>
      <c r="J161" s="41"/>
      <c r="K161" s="41"/>
      <c r="L161" s="45"/>
      <c r="M161" s="221"/>
      <c r="N161" s="222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155</v>
      </c>
      <c r="AU161" s="18" t="s">
        <v>81</v>
      </c>
    </row>
    <row r="162" spans="1:65" s="2" customFormat="1" ht="16.5" customHeight="1">
      <c r="A162" s="39"/>
      <c r="B162" s="40"/>
      <c r="C162" s="246" t="s">
        <v>223</v>
      </c>
      <c r="D162" s="246" t="s">
        <v>350</v>
      </c>
      <c r="E162" s="247" t="s">
        <v>1988</v>
      </c>
      <c r="F162" s="248" t="s">
        <v>1989</v>
      </c>
      <c r="G162" s="249" t="s">
        <v>190</v>
      </c>
      <c r="H162" s="250">
        <v>12.218</v>
      </c>
      <c r="I162" s="251"/>
      <c r="J162" s="252">
        <f>ROUND(I162*H162,2)</f>
        <v>0</v>
      </c>
      <c r="K162" s="248" t="s">
        <v>153</v>
      </c>
      <c r="L162" s="253"/>
      <c r="M162" s="254" t="s">
        <v>19</v>
      </c>
      <c r="N162" s="255" t="s">
        <v>42</v>
      </c>
      <c r="O162" s="85"/>
      <c r="P162" s="214">
        <f>O162*H162</f>
        <v>0</v>
      </c>
      <c r="Q162" s="214">
        <v>1</v>
      </c>
      <c r="R162" s="214">
        <f>Q162*H162</f>
        <v>12.218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174</v>
      </c>
      <c r="AT162" s="216" t="s">
        <v>350</v>
      </c>
      <c r="AU162" s="216" t="s">
        <v>81</v>
      </c>
      <c r="AY162" s="18" t="s">
        <v>147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79</v>
      </c>
      <c r="BK162" s="217">
        <f>ROUND(I162*H162,2)</f>
        <v>0</v>
      </c>
      <c r="BL162" s="18" t="s">
        <v>154</v>
      </c>
      <c r="BM162" s="216" t="s">
        <v>294</v>
      </c>
    </row>
    <row r="163" spans="1:51" s="13" customFormat="1" ht="12">
      <c r="A163" s="13"/>
      <c r="B163" s="223"/>
      <c r="C163" s="224"/>
      <c r="D163" s="225" t="s">
        <v>157</v>
      </c>
      <c r="E163" s="226" t="s">
        <v>19</v>
      </c>
      <c r="F163" s="227" t="s">
        <v>1990</v>
      </c>
      <c r="G163" s="224"/>
      <c r="H163" s="228">
        <v>12.218</v>
      </c>
      <c r="I163" s="229"/>
      <c r="J163" s="224"/>
      <c r="K163" s="224"/>
      <c r="L163" s="230"/>
      <c r="M163" s="231"/>
      <c r="N163" s="232"/>
      <c r="O163" s="232"/>
      <c r="P163" s="232"/>
      <c r="Q163" s="232"/>
      <c r="R163" s="232"/>
      <c r="S163" s="232"/>
      <c r="T163" s="23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4" t="s">
        <v>157</v>
      </c>
      <c r="AU163" s="234" t="s">
        <v>81</v>
      </c>
      <c r="AV163" s="13" t="s">
        <v>81</v>
      </c>
      <c r="AW163" s="13" t="s">
        <v>33</v>
      </c>
      <c r="AX163" s="13" t="s">
        <v>71</v>
      </c>
      <c r="AY163" s="234" t="s">
        <v>147</v>
      </c>
    </row>
    <row r="164" spans="1:51" s="14" customFormat="1" ht="12">
      <c r="A164" s="14"/>
      <c r="B164" s="235"/>
      <c r="C164" s="236"/>
      <c r="D164" s="225" t="s">
        <v>157</v>
      </c>
      <c r="E164" s="237" t="s">
        <v>19</v>
      </c>
      <c r="F164" s="238" t="s">
        <v>159</v>
      </c>
      <c r="G164" s="236"/>
      <c r="H164" s="239">
        <v>12.218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5" t="s">
        <v>157</v>
      </c>
      <c r="AU164" s="245" t="s">
        <v>81</v>
      </c>
      <c r="AV164" s="14" t="s">
        <v>154</v>
      </c>
      <c r="AW164" s="14" t="s">
        <v>33</v>
      </c>
      <c r="AX164" s="14" t="s">
        <v>79</v>
      </c>
      <c r="AY164" s="245" t="s">
        <v>147</v>
      </c>
    </row>
    <row r="165" spans="1:65" s="2" customFormat="1" ht="24.15" customHeight="1">
      <c r="A165" s="39"/>
      <c r="B165" s="40"/>
      <c r="C165" s="205" t="s">
        <v>297</v>
      </c>
      <c r="D165" s="205" t="s">
        <v>149</v>
      </c>
      <c r="E165" s="206" t="s">
        <v>1991</v>
      </c>
      <c r="F165" s="207" t="s">
        <v>1992</v>
      </c>
      <c r="G165" s="208" t="s">
        <v>152</v>
      </c>
      <c r="H165" s="209">
        <v>12</v>
      </c>
      <c r="I165" s="210"/>
      <c r="J165" s="211">
        <f>ROUND(I165*H165,2)</f>
        <v>0</v>
      </c>
      <c r="K165" s="207" t="s">
        <v>153</v>
      </c>
      <c r="L165" s="45"/>
      <c r="M165" s="212" t="s">
        <v>19</v>
      </c>
      <c r="N165" s="213" t="s">
        <v>42</v>
      </c>
      <c r="O165" s="85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154</v>
      </c>
      <c r="AT165" s="216" t="s">
        <v>149</v>
      </c>
      <c r="AU165" s="216" t="s">
        <v>81</v>
      </c>
      <c r="AY165" s="18" t="s">
        <v>147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79</v>
      </c>
      <c r="BK165" s="217">
        <f>ROUND(I165*H165,2)</f>
        <v>0</v>
      </c>
      <c r="BL165" s="18" t="s">
        <v>154</v>
      </c>
      <c r="BM165" s="216" t="s">
        <v>300</v>
      </c>
    </row>
    <row r="166" spans="1:47" s="2" customFormat="1" ht="12">
      <c r="A166" s="39"/>
      <c r="B166" s="40"/>
      <c r="C166" s="41"/>
      <c r="D166" s="218" t="s">
        <v>155</v>
      </c>
      <c r="E166" s="41"/>
      <c r="F166" s="219" t="s">
        <v>1993</v>
      </c>
      <c r="G166" s="41"/>
      <c r="H166" s="41"/>
      <c r="I166" s="220"/>
      <c r="J166" s="41"/>
      <c r="K166" s="41"/>
      <c r="L166" s="45"/>
      <c r="M166" s="221"/>
      <c r="N166" s="222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155</v>
      </c>
      <c r="AU166" s="18" t="s">
        <v>81</v>
      </c>
    </row>
    <row r="167" spans="1:51" s="13" customFormat="1" ht="12">
      <c r="A167" s="13"/>
      <c r="B167" s="223"/>
      <c r="C167" s="224"/>
      <c r="D167" s="225" t="s">
        <v>157</v>
      </c>
      <c r="E167" s="226" t="s">
        <v>19</v>
      </c>
      <c r="F167" s="227" t="s">
        <v>1994</v>
      </c>
      <c r="G167" s="224"/>
      <c r="H167" s="228">
        <v>12</v>
      </c>
      <c r="I167" s="229"/>
      <c r="J167" s="224"/>
      <c r="K167" s="224"/>
      <c r="L167" s="230"/>
      <c r="M167" s="231"/>
      <c r="N167" s="232"/>
      <c r="O167" s="232"/>
      <c r="P167" s="232"/>
      <c r="Q167" s="232"/>
      <c r="R167" s="232"/>
      <c r="S167" s="232"/>
      <c r="T167" s="23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4" t="s">
        <v>157</v>
      </c>
      <c r="AU167" s="234" t="s">
        <v>81</v>
      </c>
      <c r="AV167" s="13" t="s">
        <v>81</v>
      </c>
      <c r="AW167" s="13" t="s">
        <v>33</v>
      </c>
      <c r="AX167" s="13" t="s">
        <v>71</v>
      </c>
      <c r="AY167" s="234" t="s">
        <v>147</v>
      </c>
    </row>
    <row r="168" spans="1:51" s="14" customFormat="1" ht="12">
      <c r="A168" s="14"/>
      <c r="B168" s="235"/>
      <c r="C168" s="236"/>
      <c r="D168" s="225" t="s">
        <v>157</v>
      </c>
      <c r="E168" s="237" t="s">
        <v>19</v>
      </c>
      <c r="F168" s="238" t="s">
        <v>159</v>
      </c>
      <c r="G168" s="236"/>
      <c r="H168" s="239">
        <v>12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5" t="s">
        <v>157</v>
      </c>
      <c r="AU168" s="245" t="s">
        <v>81</v>
      </c>
      <c r="AV168" s="14" t="s">
        <v>154</v>
      </c>
      <c r="AW168" s="14" t="s">
        <v>33</v>
      </c>
      <c r="AX168" s="14" t="s">
        <v>79</v>
      </c>
      <c r="AY168" s="245" t="s">
        <v>147</v>
      </c>
    </row>
    <row r="169" spans="1:65" s="2" customFormat="1" ht="16.5" customHeight="1">
      <c r="A169" s="39"/>
      <c r="B169" s="40"/>
      <c r="C169" s="246" t="s">
        <v>232</v>
      </c>
      <c r="D169" s="246" t="s">
        <v>350</v>
      </c>
      <c r="E169" s="247" t="s">
        <v>1995</v>
      </c>
      <c r="F169" s="248" t="s">
        <v>1996</v>
      </c>
      <c r="G169" s="249" t="s">
        <v>190</v>
      </c>
      <c r="H169" s="250">
        <v>3.6</v>
      </c>
      <c r="I169" s="251"/>
      <c r="J169" s="252">
        <f>ROUND(I169*H169,2)</f>
        <v>0</v>
      </c>
      <c r="K169" s="248" t="s">
        <v>153</v>
      </c>
      <c r="L169" s="253"/>
      <c r="M169" s="254" t="s">
        <v>19</v>
      </c>
      <c r="N169" s="255" t="s">
        <v>42</v>
      </c>
      <c r="O169" s="85"/>
      <c r="P169" s="214">
        <f>O169*H169</f>
        <v>0</v>
      </c>
      <c r="Q169" s="214">
        <v>1</v>
      </c>
      <c r="R169" s="214">
        <f>Q169*H169</f>
        <v>3.6</v>
      </c>
      <c r="S169" s="214">
        <v>0</v>
      </c>
      <c r="T169" s="21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174</v>
      </c>
      <c r="AT169" s="216" t="s">
        <v>350</v>
      </c>
      <c r="AU169" s="216" t="s">
        <v>81</v>
      </c>
      <c r="AY169" s="18" t="s">
        <v>147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79</v>
      </c>
      <c r="BK169" s="217">
        <f>ROUND(I169*H169,2)</f>
        <v>0</v>
      </c>
      <c r="BL169" s="18" t="s">
        <v>154</v>
      </c>
      <c r="BM169" s="216" t="s">
        <v>305</v>
      </c>
    </row>
    <row r="170" spans="1:65" s="2" customFormat="1" ht="24.15" customHeight="1">
      <c r="A170" s="39"/>
      <c r="B170" s="40"/>
      <c r="C170" s="205" t="s">
        <v>309</v>
      </c>
      <c r="D170" s="205" t="s">
        <v>149</v>
      </c>
      <c r="E170" s="206" t="s">
        <v>1997</v>
      </c>
      <c r="F170" s="207" t="s">
        <v>1998</v>
      </c>
      <c r="G170" s="208" t="s">
        <v>152</v>
      </c>
      <c r="H170" s="209">
        <v>12</v>
      </c>
      <c r="I170" s="210"/>
      <c r="J170" s="211">
        <f>ROUND(I170*H170,2)</f>
        <v>0</v>
      </c>
      <c r="K170" s="207" t="s">
        <v>153</v>
      </c>
      <c r="L170" s="45"/>
      <c r="M170" s="212" t="s">
        <v>19</v>
      </c>
      <c r="N170" s="213" t="s">
        <v>42</v>
      </c>
      <c r="O170" s="85"/>
      <c r="P170" s="214">
        <f>O170*H170</f>
        <v>0</v>
      </c>
      <c r="Q170" s="214">
        <v>0</v>
      </c>
      <c r="R170" s="214">
        <f>Q170*H170</f>
        <v>0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154</v>
      </c>
      <c r="AT170" s="216" t="s">
        <v>149</v>
      </c>
      <c r="AU170" s="216" t="s">
        <v>81</v>
      </c>
      <c r="AY170" s="18" t="s">
        <v>147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79</v>
      </c>
      <c r="BK170" s="217">
        <f>ROUND(I170*H170,2)</f>
        <v>0</v>
      </c>
      <c r="BL170" s="18" t="s">
        <v>154</v>
      </c>
      <c r="BM170" s="216" t="s">
        <v>312</v>
      </c>
    </row>
    <row r="171" spans="1:47" s="2" customFormat="1" ht="12">
      <c r="A171" s="39"/>
      <c r="B171" s="40"/>
      <c r="C171" s="41"/>
      <c r="D171" s="218" t="s">
        <v>155</v>
      </c>
      <c r="E171" s="41"/>
      <c r="F171" s="219" t="s">
        <v>1999</v>
      </c>
      <c r="G171" s="41"/>
      <c r="H171" s="41"/>
      <c r="I171" s="220"/>
      <c r="J171" s="41"/>
      <c r="K171" s="41"/>
      <c r="L171" s="45"/>
      <c r="M171" s="221"/>
      <c r="N171" s="222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155</v>
      </c>
      <c r="AU171" s="18" t="s">
        <v>81</v>
      </c>
    </row>
    <row r="172" spans="1:65" s="2" customFormat="1" ht="16.5" customHeight="1">
      <c r="A172" s="39"/>
      <c r="B172" s="40"/>
      <c r="C172" s="246" t="s">
        <v>236</v>
      </c>
      <c r="D172" s="246" t="s">
        <v>350</v>
      </c>
      <c r="E172" s="247" t="s">
        <v>2000</v>
      </c>
      <c r="F172" s="248" t="s">
        <v>2001</v>
      </c>
      <c r="G172" s="249" t="s">
        <v>1686</v>
      </c>
      <c r="H172" s="250">
        <v>0.36</v>
      </c>
      <c r="I172" s="251"/>
      <c r="J172" s="252">
        <f>ROUND(I172*H172,2)</f>
        <v>0</v>
      </c>
      <c r="K172" s="248" t="s">
        <v>153</v>
      </c>
      <c r="L172" s="253"/>
      <c r="M172" s="254" t="s">
        <v>19</v>
      </c>
      <c r="N172" s="255" t="s">
        <v>42</v>
      </c>
      <c r="O172" s="85"/>
      <c r="P172" s="214">
        <f>O172*H172</f>
        <v>0</v>
      </c>
      <c r="Q172" s="214">
        <v>0.001</v>
      </c>
      <c r="R172" s="214">
        <f>Q172*H172</f>
        <v>0.00035999999999999997</v>
      </c>
      <c r="S172" s="214">
        <v>0</v>
      </c>
      <c r="T172" s="21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6" t="s">
        <v>174</v>
      </c>
      <c r="AT172" s="216" t="s">
        <v>350</v>
      </c>
      <c r="AU172" s="216" t="s">
        <v>81</v>
      </c>
      <c r="AY172" s="18" t="s">
        <v>147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8" t="s">
        <v>79</v>
      </c>
      <c r="BK172" s="217">
        <f>ROUND(I172*H172,2)</f>
        <v>0</v>
      </c>
      <c r="BL172" s="18" t="s">
        <v>154</v>
      </c>
      <c r="BM172" s="216" t="s">
        <v>317</v>
      </c>
    </row>
    <row r="173" spans="1:65" s="2" customFormat="1" ht="21.75" customHeight="1">
      <c r="A173" s="39"/>
      <c r="B173" s="40"/>
      <c r="C173" s="205" t="s">
        <v>320</v>
      </c>
      <c r="D173" s="205" t="s">
        <v>149</v>
      </c>
      <c r="E173" s="206" t="s">
        <v>2002</v>
      </c>
      <c r="F173" s="207" t="s">
        <v>2003</v>
      </c>
      <c r="G173" s="208" t="s">
        <v>152</v>
      </c>
      <c r="H173" s="209">
        <v>525</v>
      </c>
      <c r="I173" s="210"/>
      <c r="J173" s="211">
        <f>ROUND(I173*H173,2)</f>
        <v>0</v>
      </c>
      <c r="K173" s="207" t="s">
        <v>153</v>
      </c>
      <c r="L173" s="45"/>
      <c r="M173" s="212" t="s">
        <v>19</v>
      </c>
      <c r="N173" s="213" t="s">
        <v>42</v>
      </c>
      <c r="O173" s="85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154</v>
      </c>
      <c r="AT173" s="216" t="s">
        <v>149</v>
      </c>
      <c r="AU173" s="216" t="s">
        <v>81</v>
      </c>
      <c r="AY173" s="18" t="s">
        <v>147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79</v>
      </c>
      <c r="BK173" s="217">
        <f>ROUND(I173*H173,2)</f>
        <v>0</v>
      </c>
      <c r="BL173" s="18" t="s">
        <v>154</v>
      </c>
      <c r="BM173" s="216" t="s">
        <v>323</v>
      </c>
    </row>
    <row r="174" spans="1:47" s="2" customFormat="1" ht="12">
      <c r="A174" s="39"/>
      <c r="B174" s="40"/>
      <c r="C174" s="41"/>
      <c r="D174" s="218" t="s">
        <v>155</v>
      </c>
      <c r="E174" s="41"/>
      <c r="F174" s="219" t="s">
        <v>2004</v>
      </c>
      <c r="G174" s="41"/>
      <c r="H174" s="41"/>
      <c r="I174" s="220"/>
      <c r="J174" s="41"/>
      <c r="K174" s="41"/>
      <c r="L174" s="45"/>
      <c r="M174" s="221"/>
      <c r="N174" s="22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155</v>
      </c>
      <c r="AU174" s="18" t="s">
        <v>81</v>
      </c>
    </row>
    <row r="175" spans="1:63" s="12" customFormat="1" ht="22.8" customHeight="1">
      <c r="A175" s="12"/>
      <c r="B175" s="189"/>
      <c r="C175" s="190"/>
      <c r="D175" s="191" t="s">
        <v>70</v>
      </c>
      <c r="E175" s="203" t="s">
        <v>81</v>
      </c>
      <c r="F175" s="203" t="s">
        <v>197</v>
      </c>
      <c r="G175" s="190"/>
      <c r="H175" s="190"/>
      <c r="I175" s="193"/>
      <c r="J175" s="204">
        <f>BK175</f>
        <v>0</v>
      </c>
      <c r="K175" s="190"/>
      <c r="L175" s="195"/>
      <c r="M175" s="196"/>
      <c r="N175" s="197"/>
      <c r="O175" s="197"/>
      <c r="P175" s="198">
        <f>SUM(P176:P177)</f>
        <v>0</v>
      </c>
      <c r="Q175" s="197"/>
      <c r="R175" s="198">
        <f>SUM(R176:R177)</f>
        <v>14.077653844072001</v>
      </c>
      <c r="S175" s="197"/>
      <c r="T175" s="199">
        <f>SUM(T176:T177)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0" t="s">
        <v>79</v>
      </c>
      <c r="AT175" s="201" t="s">
        <v>70</v>
      </c>
      <c r="AU175" s="201" t="s">
        <v>79</v>
      </c>
      <c r="AY175" s="200" t="s">
        <v>147</v>
      </c>
      <c r="BK175" s="202">
        <f>SUM(BK176:BK177)</f>
        <v>0</v>
      </c>
    </row>
    <row r="176" spans="1:65" s="2" customFormat="1" ht="16.5" customHeight="1">
      <c r="A176" s="39"/>
      <c r="B176" s="40"/>
      <c r="C176" s="205" t="s">
        <v>243</v>
      </c>
      <c r="D176" s="205" t="s">
        <v>149</v>
      </c>
      <c r="E176" s="206" t="s">
        <v>2005</v>
      </c>
      <c r="F176" s="207" t="s">
        <v>2006</v>
      </c>
      <c r="G176" s="208" t="s">
        <v>162</v>
      </c>
      <c r="H176" s="209">
        <v>6.118</v>
      </c>
      <c r="I176" s="210"/>
      <c r="J176" s="211">
        <f>ROUND(I176*H176,2)</f>
        <v>0</v>
      </c>
      <c r="K176" s="207" t="s">
        <v>153</v>
      </c>
      <c r="L176" s="45"/>
      <c r="M176" s="212" t="s">
        <v>19</v>
      </c>
      <c r="N176" s="213" t="s">
        <v>42</v>
      </c>
      <c r="O176" s="85"/>
      <c r="P176" s="214">
        <f>O176*H176</f>
        <v>0</v>
      </c>
      <c r="Q176" s="214">
        <v>2.301022204</v>
      </c>
      <c r="R176" s="214">
        <f>Q176*H176</f>
        <v>14.077653844072001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154</v>
      </c>
      <c r="AT176" s="216" t="s">
        <v>149</v>
      </c>
      <c r="AU176" s="216" t="s">
        <v>81</v>
      </c>
      <c r="AY176" s="18" t="s">
        <v>147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79</v>
      </c>
      <c r="BK176" s="217">
        <f>ROUND(I176*H176,2)</f>
        <v>0</v>
      </c>
      <c r="BL176" s="18" t="s">
        <v>154</v>
      </c>
      <c r="BM176" s="216" t="s">
        <v>330</v>
      </c>
    </row>
    <row r="177" spans="1:47" s="2" customFormat="1" ht="12">
      <c r="A177" s="39"/>
      <c r="B177" s="40"/>
      <c r="C177" s="41"/>
      <c r="D177" s="218" t="s">
        <v>155</v>
      </c>
      <c r="E177" s="41"/>
      <c r="F177" s="219" t="s">
        <v>2007</v>
      </c>
      <c r="G177" s="41"/>
      <c r="H177" s="41"/>
      <c r="I177" s="220"/>
      <c r="J177" s="41"/>
      <c r="K177" s="41"/>
      <c r="L177" s="45"/>
      <c r="M177" s="221"/>
      <c r="N177" s="222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155</v>
      </c>
      <c r="AU177" s="18" t="s">
        <v>81</v>
      </c>
    </row>
    <row r="178" spans="1:63" s="12" customFormat="1" ht="22.8" customHeight="1">
      <c r="A178" s="12"/>
      <c r="B178" s="189"/>
      <c r="C178" s="190"/>
      <c r="D178" s="191" t="s">
        <v>70</v>
      </c>
      <c r="E178" s="203" t="s">
        <v>167</v>
      </c>
      <c r="F178" s="203" t="s">
        <v>275</v>
      </c>
      <c r="G178" s="190"/>
      <c r="H178" s="190"/>
      <c r="I178" s="193"/>
      <c r="J178" s="204">
        <f>BK178</f>
        <v>0</v>
      </c>
      <c r="K178" s="190"/>
      <c r="L178" s="195"/>
      <c r="M178" s="196"/>
      <c r="N178" s="197"/>
      <c r="O178" s="197"/>
      <c r="P178" s="198">
        <f>SUM(P179:P230)</f>
        <v>0</v>
      </c>
      <c r="Q178" s="197"/>
      <c r="R178" s="198">
        <f>SUM(R179:R230)</f>
        <v>1.59490896</v>
      </c>
      <c r="S178" s="197"/>
      <c r="T178" s="199">
        <f>SUM(T179:T230)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00" t="s">
        <v>79</v>
      </c>
      <c r="AT178" s="201" t="s">
        <v>70</v>
      </c>
      <c r="AU178" s="201" t="s">
        <v>79</v>
      </c>
      <c r="AY178" s="200" t="s">
        <v>147</v>
      </c>
      <c r="BK178" s="202">
        <f>SUM(BK179:BK230)</f>
        <v>0</v>
      </c>
    </row>
    <row r="179" spans="1:65" s="2" customFormat="1" ht="24.15" customHeight="1">
      <c r="A179" s="39"/>
      <c r="B179" s="40"/>
      <c r="C179" s="205" t="s">
        <v>333</v>
      </c>
      <c r="D179" s="205" t="s">
        <v>149</v>
      </c>
      <c r="E179" s="206" t="s">
        <v>2008</v>
      </c>
      <c r="F179" s="207" t="s">
        <v>2009</v>
      </c>
      <c r="G179" s="208" t="s">
        <v>329</v>
      </c>
      <c r="H179" s="209">
        <v>57</v>
      </c>
      <c r="I179" s="210"/>
      <c r="J179" s="211">
        <f>ROUND(I179*H179,2)</f>
        <v>0</v>
      </c>
      <c r="K179" s="207" t="s">
        <v>153</v>
      </c>
      <c r="L179" s="45"/>
      <c r="M179" s="212" t="s">
        <v>19</v>
      </c>
      <c r="N179" s="213" t="s">
        <v>42</v>
      </c>
      <c r="O179" s="85"/>
      <c r="P179" s="214">
        <f>O179*H179</f>
        <v>0</v>
      </c>
      <c r="Q179" s="214">
        <v>0.001</v>
      </c>
      <c r="R179" s="214">
        <f>Q179*H179</f>
        <v>0.057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154</v>
      </c>
      <c r="AT179" s="216" t="s">
        <v>149</v>
      </c>
      <c r="AU179" s="216" t="s">
        <v>81</v>
      </c>
      <c r="AY179" s="18" t="s">
        <v>147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79</v>
      </c>
      <c r="BK179" s="217">
        <f>ROUND(I179*H179,2)</f>
        <v>0</v>
      </c>
      <c r="BL179" s="18" t="s">
        <v>154</v>
      </c>
      <c r="BM179" s="216" t="s">
        <v>336</v>
      </c>
    </row>
    <row r="180" spans="1:47" s="2" customFormat="1" ht="12">
      <c r="A180" s="39"/>
      <c r="B180" s="40"/>
      <c r="C180" s="41"/>
      <c r="D180" s="218" t="s">
        <v>155</v>
      </c>
      <c r="E180" s="41"/>
      <c r="F180" s="219" t="s">
        <v>2010</v>
      </c>
      <c r="G180" s="41"/>
      <c r="H180" s="41"/>
      <c r="I180" s="220"/>
      <c r="J180" s="41"/>
      <c r="K180" s="41"/>
      <c r="L180" s="45"/>
      <c r="M180" s="221"/>
      <c r="N180" s="222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155</v>
      </c>
      <c r="AU180" s="18" t="s">
        <v>81</v>
      </c>
    </row>
    <row r="181" spans="1:51" s="13" customFormat="1" ht="12">
      <c r="A181" s="13"/>
      <c r="B181" s="223"/>
      <c r="C181" s="224"/>
      <c r="D181" s="225" t="s">
        <v>157</v>
      </c>
      <c r="E181" s="226" t="s">
        <v>19</v>
      </c>
      <c r="F181" s="227" t="s">
        <v>2011</v>
      </c>
      <c r="G181" s="224"/>
      <c r="H181" s="228">
        <v>57</v>
      </c>
      <c r="I181" s="229"/>
      <c r="J181" s="224"/>
      <c r="K181" s="224"/>
      <c r="L181" s="230"/>
      <c r="M181" s="231"/>
      <c r="N181" s="232"/>
      <c r="O181" s="232"/>
      <c r="P181" s="232"/>
      <c r="Q181" s="232"/>
      <c r="R181" s="232"/>
      <c r="S181" s="232"/>
      <c r="T181" s="23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4" t="s">
        <v>157</v>
      </c>
      <c r="AU181" s="234" t="s">
        <v>81</v>
      </c>
      <c r="AV181" s="13" t="s">
        <v>81</v>
      </c>
      <c r="AW181" s="13" t="s">
        <v>33</v>
      </c>
      <c r="AX181" s="13" t="s">
        <v>71</v>
      </c>
      <c r="AY181" s="234" t="s">
        <v>147</v>
      </c>
    </row>
    <row r="182" spans="1:51" s="14" customFormat="1" ht="12">
      <c r="A182" s="14"/>
      <c r="B182" s="235"/>
      <c r="C182" s="236"/>
      <c r="D182" s="225" t="s">
        <v>157</v>
      </c>
      <c r="E182" s="237" t="s">
        <v>19</v>
      </c>
      <c r="F182" s="238" t="s">
        <v>159</v>
      </c>
      <c r="G182" s="236"/>
      <c r="H182" s="239">
        <v>57</v>
      </c>
      <c r="I182" s="240"/>
      <c r="J182" s="236"/>
      <c r="K182" s="236"/>
      <c r="L182" s="241"/>
      <c r="M182" s="242"/>
      <c r="N182" s="243"/>
      <c r="O182" s="243"/>
      <c r="P182" s="243"/>
      <c r="Q182" s="243"/>
      <c r="R182" s="243"/>
      <c r="S182" s="243"/>
      <c r="T182" s="24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5" t="s">
        <v>157</v>
      </c>
      <c r="AU182" s="245" t="s">
        <v>81</v>
      </c>
      <c r="AV182" s="14" t="s">
        <v>154</v>
      </c>
      <c r="AW182" s="14" t="s">
        <v>33</v>
      </c>
      <c r="AX182" s="14" t="s">
        <v>79</v>
      </c>
      <c r="AY182" s="245" t="s">
        <v>147</v>
      </c>
    </row>
    <row r="183" spans="1:65" s="2" customFormat="1" ht="16.5" customHeight="1">
      <c r="A183" s="39"/>
      <c r="B183" s="40"/>
      <c r="C183" s="246" t="s">
        <v>247</v>
      </c>
      <c r="D183" s="246" t="s">
        <v>350</v>
      </c>
      <c r="E183" s="247" t="s">
        <v>2012</v>
      </c>
      <c r="F183" s="248" t="s">
        <v>2013</v>
      </c>
      <c r="G183" s="249" t="s">
        <v>329</v>
      </c>
      <c r="H183" s="250">
        <v>57</v>
      </c>
      <c r="I183" s="251"/>
      <c r="J183" s="252">
        <f>ROUND(I183*H183,2)</f>
        <v>0</v>
      </c>
      <c r="K183" s="248" t="s">
        <v>153</v>
      </c>
      <c r="L183" s="253"/>
      <c r="M183" s="254" t="s">
        <v>19</v>
      </c>
      <c r="N183" s="255" t="s">
        <v>42</v>
      </c>
      <c r="O183" s="85"/>
      <c r="P183" s="214">
        <f>O183*H183</f>
        <v>0</v>
      </c>
      <c r="Q183" s="214">
        <v>0.0035</v>
      </c>
      <c r="R183" s="214">
        <f>Q183*H183</f>
        <v>0.1995</v>
      </c>
      <c r="S183" s="214">
        <v>0</v>
      </c>
      <c r="T183" s="21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6" t="s">
        <v>174</v>
      </c>
      <c r="AT183" s="216" t="s">
        <v>350</v>
      </c>
      <c r="AU183" s="216" t="s">
        <v>81</v>
      </c>
      <c r="AY183" s="18" t="s">
        <v>147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79</v>
      </c>
      <c r="BK183" s="217">
        <f>ROUND(I183*H183,2)</f>
        <v>0</v>
      </c>
      <c r="BL183" s="18" t="s">
        <v>154</v>
      </c>
      <c r="BM183" s="216" t="s">
        <v>341</v>
      </c>
    </row>
    <row r="184" spans="1:65" s="2" customFormat="1" ht="21.75" customHeight="1">
      <c r="A184" s="39"/>
      <c r="B184" s="40"/>
      <c r="C184" s="205" t="s">
        <v>344</v>
      </c>
      <c r="D184" s="205" t="s">
        <v>149</v>
      </c>
      <c r="E184" s="206" t="s">
        <v>2014</v>
      </c>
      <c r="F184" s="207" t="s">
        <v>2015</v>
      </c>
      <c r="G184" s="208" t="s">
        <v>329</v>
      </c>
      <c r="H184" s="209">
        <v>1</v>
      </c>
      <c r="I184" s="210"/>
      <c r="J184" s="211">
        <f>ROUND(I184*H184,2)</f>
        <v>0</v>
      </c>
      <c r="K184" s="207" t="s">
        <v>153</v>
      </c>
      <c r="L184" s="45"/>
      <c r="M184" s="212" t="s">
        <v>19</v>
      </c>
      <c r="N184" s="213" t="s">
        <v>42</v>
      </c>
      <c r="O184" s="85"/>
      <c r="P184" s="214">
        <f>O184*H184</f>
        <v>0</v>
      </c>
      <c r="Q184" s="214">
        <v>0</v>
      </c>
      <c r="R184" s="214">
        <f>Q184*H184</f>
        <v>0</v>
      </c>
      <c r="S184" s="214">
        <v>0</v>
      </c>
      <c r="T184" s="21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6" t="s">
        <v>154</v>
      </c>
      <c r="AT184" s="216" t="s">
        <v>149</v>
      </c>
      <c r="AU184" s="216" t="s">
        <v>81</v>
      </c>
      <c r="AY184" s="18" t="s">
        <v>147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79</v>
      </c>
      <c r="BK184" s="217">
        <f>ROUND(I184*H184,2)</f>
        <v>0</v>
      </c>
      <c r="BL184" s="18" t="s">
        <v>154</v>
      </c>
      <c r="BM184" s="216" t="s">
        <v>347</v>
      </c>
    </row>
    <row r="185" spans="1:47" s="2" customFormat="1" ht="12">
      <c r="A185" s="39"/>
      <c r="B185" s="40"/>
      <c r="C185" s="41"/>
      <c r="D185" s="218" t="s">
        <v>155</v>
      </c>
      <c r="E185" s="41"/>
      <c r="F185" s="219" t="s">
        <v>2016</v>
      </c>
      <c r="G185" s="41"/>
      <c r="H185" s="41"/>
      <c r="I185" s="220"/>
      <c r="J185" s="41"/>
      <c r="K185" s="41"/>
      <c r="L185" s="45"/>
      <c r="M185" s="221"/>
      <c r="N185" s="222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155</v>
      </c>
      <c r="AU185" s="18" t="s">
        <v>81</v>
      </c>
    </row>
    <row r="186" spans="1:65" s="2" customFormat="1" ht="16.5" customHeight="1">
      <c r="A186" s="39"/>
      <c r="B186" s="40"/>
      <c r="C186" s="246" t="s">
        <v>254</v>
      </c>
      <c r="D186" s="246" t="s">
        <v>350</v>
      </c>
      <c r="E186" s="247" t="s">
        <v>2017</v>
      </c>
      <c r="F186" s="248" t="s">
        <v>2018</v>
      </c>
      <c r="G186" s="249" t="s">
        <v>329</v>
      </c>
      <c r="H186" s="250">
        <v>1</v>
      </c>
      <c r="I186" s="251"/>
      <c r="J186" s="252">
        <f>ROUND(I186*H186,2)</f>
        <v>0</v>
      </c>
      <c r="K186" s="248" t="s">
        <v>19</v>
      </c>
      <c r="L186" s="253"/>
      <c r="M186" s="254" t="s">
        <v>19</v>
      </c>
      <c r="N186" s="255" t="s">
        <v>42</v>
      </c>
      <c r="O186" s="85"/>
      <c r="P186" s="214">
        <f>O186*H186</f>
        <v>0</v>
      </c>
      <c r="Q186" s="214">
        <v>0</v>
      </c>
      <c r="R186" s="214">
        <f>Q186*H186</f>
        <v>0</v>
      </c>
      <c r="S186" s="214">
        <v>0</v>
      </c>
      <c r="T186" s="21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6" t="s">
        <v>174</v>
      </c>
      <c r="AT186" s="216" t="s">
        <v>350</v>
      </c>
      <c r="AU186" s="216" t="s">
        <v>81</v>
      </c>
      <c r="AY186" s="18" t="s">
        <v>147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79</v>
      </c>
      <c r="BK186" s="217">
        <f>ROUND(I186*H186,2)</f>
        <v>0</v>
      </c>
      <c r="BL186" s="18" t="s">
        <v>154</v>
      </c>
      <c r="BM186" s="216" t="s">
        <v>353</v>
      </c>
    </row>
    <row r="187" spans="1:65" s="2" customFormat="1" ht="16.5" customHeight="1">
      <c r="A187" s="39"/>
      <c r="B187" s="40"/>
      <c r="C187" s="205" t="s">
        <v>355</v>
      </c>
      <c r="D187" s="205" t="s">
        <v>149</v>
      </c>
      <c r="E187" s="206" t="s">
        <v>2019</v>
      </c>
      <c r="F187" s="207" t="s">
        <v>2020</v>
      </c>
      <c r="G187" s="208" t="s">
        <v>329</v>
      </c>
      <c r="H187" s="209">
        <v>1</v>
      </c>
      <c r="I187" s="210"/>
      <c r="J187" s="211">
        <f>ROUND(I187*H187,2)</f>
        <v>0</v>
      </c>
      <c r="K187" s="207" t="s">
        <v>153</v>
      </c>
      <c r="L187" s="45"/>
      <c r="M187" s="212" t="s">
        <v>19</v>
      </c>
      <c r="N187" s="213" t="s">
        <v>42</v>
      </c>
      <c r="O187" s="85"/>
      <c r="P187" s="214">
        <f>O187*H187</f>
        <v>0</v>
      </c>
      <c r="Q187" s="214">
        <v>0</v>
      </c>
      <c r="R187" s="214">
        <f>Q187*H187</f>
        <v>0</v>
      </c>
      <c r="S187" s="214">
        <v>0</v>
      </c>
      <c r="T187" s="215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6" t="s">
        <v>154</v>
      </c>
      <c r="AT187" s="216" t="s">
        <v>149</v>
      </c>
      <c r="AU187" s="216" t="s">
        <v>81</v>
      </c>
      <c r="AY187" s="18" t="s">
        <v>147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8" t="s">
        <v>79</v>
      </c>
      <c r="BK187" s="217">
        <f>ROUND(I187*H187,2)</f>
        <v>0</v>
      </c>
      <c r="BL187" s="18" t="s">
        <v>154</v>
      </c>
      <c r="BM187" s="216" t="s">
        <v>358</v>
      </c>
    </row>
    <row r="188" spans="1:47" s="2" customFormat="1" ht="12">
      <c r="A188" s="39"/>
      <c r="B188" s="40"/>
      <c r="C188" s="41"/>
      <c r="D188" s="218" t="s">
        <v>155</v>
      </c>
      <c r="E188" s="41"/>
      <c r="F188" s="219" t="s">
        <v>2021</v>
      </c>
      <c r="G188" s="41"/>
      <c r="H188" s="41"/>
      <c r="I188" s="220"/>
      <c r="J188" s="41"/>
      <c r="K188" s="41"/>
      <c r="L188" s="45"/>
      <c r="M188" s="221"/>
      <c r="N188" s="222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155</v>
      </c>
      <c r="AU188" s="18" t="s">
        <v>81</v>
      </c>
    </row>
    <row r="189" spans="1:65" s="2" customFormat="1" ht="16.5" customHeight="1">
      <c r="A189" s="39"/>
      <c r="B189" s="40"/>
      <c r="C189" s="246" t="s">
        <v>259</v>
      </c>
      <c r="D189" s="246" t="s">
        <v>350</v>
      </c>
      <c r="E189" s="247" t="s">
        <v>2022</v>
      </c>
      <c r="F189" s="248" t="s">
        <v>2023</v>
      </c>
      <c r="G189" s="249" t="s">
        <v>329</v>
      </c>
      <c r="H189" s="250">
        <v>1</v>
      </c>
      <c r="I189" s="251"/>
      <c r="J189" s="252">
        <f>ROUND(I189*H189,2)</f>
        <v>0</v>
      </c>
      <c r="K189" s="248" t="s">
        <v>19</v>
      </c>
      <c r="L189" s="253"/>
      <c r="M189" s="254" t="s">
        <v>19</v>
      </c>
      <c r="N189" s="255" t="s">
        <v>42</v>
      </c>
      <c r="O189" s="85"/>
      <c r="P189" s="214">
        <f>O189*H189</f>
        <v>0</v>
      </c>
      <c r="Q189" s="214">
        <v>0</v>
      </c>
      <c r="R189" s="214">
        <f>Q189*H189</f>
        <v>0</v>
      </c>
      <c r="S189" s="214">
        <v>0</v>
      </c>
      <c r="T189" s="21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6" t="s">
        <v>174</v>
      </c>
      <c r="AT189" s="216" t="s">
        <v>350</v>
      </c>
      <c r="AU189" s="216" t="s">
        <v>81</v>
      </c>
      <c r="AY189" s="18" t="s">
        <v>147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8" t="s">
        <v>79</v>
      </c>
      <c r="BK189" s="217">
        <f>ROUND(I189*H189,2)</f>
        <v>0</v>
      </c>
      <c r="BL189" s="18" t="s">
        <v>154</v>
      </c>
      <c r="BM189" s="216" t="s">
        <v>363</v>
      </c>
    </row>
    <row r="190" spans="1:65" s="2" customFormat="1" ht="16.5" customHeight="1">
      <c r="A190" s="39"/>
      <c r="B190" s="40"/>
      <c r="C190" s="205" t="s">
        <v>365</v>
      </c>
      <c r="D190" s="205" t="s">
        <v>149</v>
      </c>
      <c r="E190" s="206" t="s">
        <v>2024</v>
      </c>
      <c r="F190" s="207" t="s">
        <v>2025</v>
      </c>
      <c r="G190" s="208" t="s">
        <v>329</v>
      </c>
      <c r="H190" s="209">
        <v>3</v>
      </c>
      <c r="I190" s="210"/>
      <c r="J190" s="211">
        <f>ROUND(I190*H190,2)</f>
        <v>0</v>
      </c>
      <c r="K190" s="207" t="s">
        <v>153</v>
      </c>
      <c r="L190" s="45"/>
      <c r="M190" s="212" t="s">
        <v>19</v>
      </c>
      <c r="N190" s="213" t="s">
        <v>42</v>
      </c>
      <c r="O190" s="85"/>
      <c r="P190" s="214">
        <f>O190*H190</f>
        <v>0</v>
      </c>
      <c r="Q190" s="214">
        <v>0</v>
      </c>
      <c r="R190" s="214">
        <f>Q190*H190</f>
        <v>0</v>
      </c>
      <c r="S190" s="214">
        <v>0</v>
      </c>
      <c r="T190" s="215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6" t="s">
        <v>154</v>
      </c>
      <c r="AT190" s="216" t="s">
        <v>149</v>
      </c>
      <c r="AU190" s="216" t="s">
        <v>81</v>
      </c>
      <c r="AY190" s="18" t="s">
        <v>147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8" t="s">
        <v>79</v>
      </c>
      <c r="BK190" s="217">
        <f>ROUND(I190*H190,2)</f>
        <v>0</v>
      </c>
      <c r="BL190" s="18" t="s">
        <v>154</v>
      </c>
      <c r="BM190" s="216" t="s">
        <v>368</v>
      </c>
    </row>
    <row r="191" spans="1:47" s="2" customFormat="1" ht="12">
      <c r="A191" s="39"/>
      <c r="B191" s="40"/>
      <c r="C191" s="41"/>
      <c r="D191" s="218" t="s">
        <v>155</v>
      </c>
      <c r="E191" s="41"/>
      <c r="F191" s="219" t="s">
        <v>2026</v>
      </c>
      <c r="G191" s="41"/>
      <c r="H191" s="41"/>
      <c r="I191" s="220"/>
      <c r="J191" s="41"/>
      <c r="K191" s="41"/>
      <c r="L191" s="45"/>
      <c r="M191" s="221"/>
      <c r="N191" s="222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155</v>
      </c>
      <c r="AU191" s="18" t="s">
        <v>81</v>
      </c>
    </row>
    <row r="192" spans="1:65" s="2" customFormat="1" ht="16.5" customHeight="1">
      <c r="A192" s="39"/>
      <c r="B192" s="40"/>
      <c r="C192" s="246" t="s">
        <v>265</v>
      </c>
      <c r="D192" s="246" t="s">
        <v>350</v>
      </c>
      <c r="E192" s="247" t="s">
        <v>2027</v>
      </c>
      <c r="F192" s="248" t="s">
        <v>2028</v>
      </c>
      <c r="G192" s="249" t="s">
        <v>329</v>
      </c>
      <c r="H192" s="250">
        <v>3</v>
      </c>
      <c r="I192" s="251"/>
      <c r="J192" s="252">
        <f>ROUND(I192*H192,2)</f>
        <v>0</v>
      </c>
      <c r="K192" s="248" t="s">
        <v>19</v>
      </c>
      <c r="L192" s="253"/>
      <c r="M192" s="254" t="s">
        <v>19</v>
      </c>
      <c r="N192" s="255" t="s">
        <v>42</v>
      </c>
      <c r="O192" s="85"/>
      <c r="P192" s="214">
        <f>O192*H192</f>
        <v>0</v>
      </c>
      <c r="Q192" s="214">
        <v>0</v>
      </c>
      <c r="R192" s="214">
        <f>Q192*H192</f>
        <v>0</v>
      </c>
      <c r="S192" s="214">
        <v>0</v>
      </c>
      <c r="T192" s="215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6" t="s">
        <v>174</v>
      </c>
      <c r="AT192" s="216" t="s">
        <v>350</v>
      </c>
      <c r="AU192" s="216" t="s">
        <v>81</v>
      </c>
      <c r="AY192" s="18" t="s">
        <v>147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8" t="s">
        <v>79</v>
      </c>
      <c r="BK192" s="217">
        <f>ROUND(I192*H192,2)</f>
        <v>0</v>
      </c>
      <c r="BL192" s="18" t="s">
        <v>154</v>
      </c>
      <c r="BM192" s="216" t="s">
        <v>375</v>
      </c>
    </row>
    <row r="193" spans="1:65" s="2" customFormat="1" ht="24.15" customHeight="1">
      <c r="A193" s="39"/>
      <c r="B193" s="40"/>
      <c r="C193" s="205" t="s">
        <v>378</v>
      </c>
      <c r="D193" s="205" t="s">
        <v>149</v>
      </c>
      <c r="E193" s="206" t="s">
        <v>2029</v>
      </c>
      <c r="F193" s="207" t="s">
        <v>2030</v>
      </c>
      <c r="G193" s="208" t="s">
        <v>152</v>
      </c>
      <c r="H193" s="209">
        <v>1.32</v>
      </c>
      <c r="I193" s="210"/>
      <c r="J193" s="211">
        <f>ROUND(I193*H193,2)</f>
        <v>0</v>
      </c>
      <c r="K193" s="207" t="s">
        <v>153</v>
      </c>
      <c r="L193" s="45"/>
      <c r="M193" s="212" t="s">
        <v>19</v>
      </c>
      <c r="N193" s="213" t="s">
        <v>42</v>
      </c>
      <c r="O193" s="85"/>
      <c r="P193" s="214">
        <f>O193*H193</f>
        <v>0</v>
      </c>
      <c r="Q193" s="214">
        <v>0.381</v>
      </c>
      <c r="R193" s="214">
        <f>Q193*H193</f>
        <v>0.50292</v>
      </c>
      <c r="S193" s="214">
        <v>0</v>
      </c>
      <c r="T193" s="215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6" t="s">
        <v>154</v>
      </c>
      <c r="AT193" s="216" t="s">
        <v>149</v>
      </c>
      <c r="AU193" s="216" t="s">
        <v>81</v>
      </c>
      <c r="AY193" s="18" t="s">
        <v>147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8" t="s">
        <v>79</v>
      </c>
      <c r="BK193" s="217">
        <f>ROUND(I193*H193,2)</f>
        <v>0</v>
      </c>
      <c r="BL193" s="18" t="s">
        <v>154</v>
      </c>
      <c r="BM193" s="216" t="s">
        <v>381</v>
      </c>
    </row>
    <row r="194" spans="1:47" s="2" customFormat="1" ht="12">
      <c r="A194" s="39"/>
      <c r="B194" s="40"/>
      <c r="C194" s="41"/>
      <c r="D194" s="218" t="s">
        <v>155</v>
      </c>
      <c r="E194" s="41"/>
      <c r="F194" s="219" t="s">
        <v>2031</v>
      </c>
      <c r="G194" s="41"/>
      <c r="H194" s="41"/>
      <c r="I194" s="220"/>
      <c r="J194" s="41"/>
      <c r="K194" s="41"/>
      <c r="L194" s="45"/>
      <c r="M194" s="221"/>
      <c r="N194" s="222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155</v>
      </c>
      <c r="AU194" s="18" t="s">
        <v>81</v>
      </c>
    </row>
    <row r="195" spans="1:51" s="13" customFormat="1" ht="12">
      <c r="A195" s="13"/>
      <c r="B195" s="223"/>
      <c r="C195" s="224"/>
      <c r="D195" s="225" t="s">
        <v>157</v>
      </c>
      <c r="E195" s="226" t="s">
        <v>19</v>
      </c>
      <c r="F195" s="227" t="s">
        <v>2032</v>
      </c>
      <c r="G195" s="224"/>
      <c r="H195" s="228">
        <v>1.32</v>
      </c>
      <c r="I195" s="229"/>
      <c r="J195" s="224"/>
      <c r="K195" s="224"/>
      <c r="L195" s="230"/>
      <c r="M195" s="231"/>
      <c r="N195" s="232"/>
      <c r="O195" s="232"/>
      <c r="P195" s="232"/>
      <c r="Q195" s="232"/>
      <c r="R195" s="232"/>
      <c r="S195" s="232"/>
      <c r="T195" s="23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4" t="s">
        <v>157</v>
      </c>
      <c r="AU195" s="234" t="s">
        <v>81</v>
      </c>
      <c r="AV195" s="13" t="s">
        <v>81</v>
      </c>
      <c r="AW195" s="13" t="s">
        <v>33</v>
      </c>
      <c r="AX195" s="13" t="s">
        <v>71</v>
      </c>
      <c r="AY195" s="234" t="s">
        <v>147</v>
      </c>
    </row>
    <row r="196" spans="1:51" s="14" customFormat="1" ht="12">
      <c r="A196" s="14"/>
      <c r="B196" s="235"/>
      <c r="C196" s="236"/>
      <c r="D196" s="225" t="s">
        <v>157</v>
      </c>
      <c r="E196" s="237" t="s">
        <v>19</v>
      </c>
      <c r="F196" s="238" t="s">
        <v>159</v>
      </c>
      <c r="G196" s="236"/>
      <c r="H196" s="239">
        <v>1.32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5" t="s">
        <v>157</v>
      </c>
      <c r="AU196" s="245" t="s">
        <v>81</v>
      </c>
      <c r="AV196" s="14" t="s">
        <v>154</v>
      </c>
      <c r="AW196" s="14" t="s">
        <v>33</v>
      </c>
      <c r="AX196" s="14" t="s">
        <v>79</v>
      </c>
      <c r="AY196" s="245" t="s">
        <v>147</v>
      </c>
    </row>
    <row r="197" spans="1:65" s="2" customFormat="1" ht="24.15" customHeight="1">
      <c r="A197" s="39"/>
      <c r="B197" s="40"/>
      <c r="C197" s="205" t="s">
        <v>270</v>
      </c>
      <c r="D197" s="205" t="s">
        <v>149</v>
      </c>
      <c r="E197" s="206" t="s">
        <v>2033</v>
      </c>
      <c r="F197" s="207" t="s">
        <v>2034</v>
      </c>
      <c r="G197" s="208" t="s">
        <v>441</v>
      </c>
      <c r="H197" s="209">
        <v>4.4</v>
      </c>
      <c r="I197" s="210"/>
      <c r="J197" s="211">
        <f>ROUND(I197*H197,2)</f>
        <v>0</v>
      </c>
      <c r="K197" s="207" t="s">
        <v>153</v>
      </c>
      <c r="L197" s="45"/>
      <c r="M197" s="212" t="s">
        <v>19</v>
      </c>
      <c r="N197" s="213" t="s">
        <v>42</v>
      </c>
      <c r="O197" s="85"/>
      <c r="P197" s="214">
        <f>O197*H197</f>
        <v>0</v>
      </c>
      <c r="Q197" s="214">
        <v>0.1053</v>
      </c>
      <c r="R197" s="214">
        <f>Q197*H197</f>
        <v>0.46332000000000007</v>
      </c>
      <c r="S197" s="214">
        <v>0</v>
      </c>
      <c r="T197" s="215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6" t="s">
        <v>154</v>
      </c>
      <c r="AT197" s="216" t="s">
        <v>149</v>
      </c>
      <c r="AU197" s="216" t="s">
        <v>81</v>
      </c>
      <c r="AY197" s="18" t="s">
        <v>147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8" t="s">
        <v>79</v>
      </c>
      <c r="BK197" s="217">
        <f>ROUND(I197*H197,2)</f>
        <v>0</v>
      </c>
      <c r="BL197" s="18" t="s">
        <v>154</v>
      </c>
      <c r="BM197" s="216" t="s">
        <v>386</v>
      </c>
    </row>
    <row r="198" spans="1:47" s="2" customFormat="1" ht="12">
      <c r="A198" s="39"/>
      <c r="B198" s="40"/>
      <c r="C198" s="41"/>
      <c r="D198" s="218" t="s">
        <v>155</v>
      </c>
      <c r="E198" s="41"/>
      <c r="F198" s="219" t="s">
        <v>2035</v>
      </c>
      <c r="G198" s="41"/>
      <c r="H198" s="41"/>
      <c r="I198" s="220"/>
      <c r="J198" s="41"/>
      <c r="K198" s="41"/>
      <c r="L198" s="45"/>
      <c r="M198" s="221"/>
      <c r="N198" s="222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155</v>
      </c>
      <c r="AU198" s="18" t="s">
        <v>81</v>
      </c>
    </row>
    <row r="199" spans="1:51" s="13" customFormat="1" ht="12">
      <c r="A199" s="13"/>
      <c r="B199" s="223"/>
      <c r="C199" s="224"/>
      <c r="D199" s="225" t="s">
        <v>157</v>
      </c>
      <c r="E199" s="226" t="s">
        <v>19</v>
      </c>
      <c r="F199" s="227" t="s">
        <v>2036</v>
      </c>
      <c r="G199" s="224"/>
      <c r="H199" s="228">
        <v>4.4</v>
      </c>
      <c r="I199" s="229"/>
      <c r="J199" s="224"/>
      <c r="K199" s="224"/>
      <c r="L199" s="230"/>
      <c r="M199" s="231"/>
      <c r="N199" s="232"/>
      <c r="O199" s="232"/>
      <c r="P199" s="232"/>
      <c r="Q199" s="232"/>
      <c r="R199" s="232"/>
      <c r="S199" s="232"/>
      <c r="T199" s="23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4" t="s">
        <v>157</v>
      </c>
      <c r="AU199" s="234" t="s">
        <v>81</v>
      </c>
      <c r="AV199" s="13" t="s">
        <v>81</v>
      </c>
      <c r="AW199" s="13" t="s">
        <v>33</v>
      </c>
      <c r="AX199" s="13" t="s">
        <v>71</v>
      </c>
      <c r="AY199" s="234" t="s">
        <v>147</v>
      </c>
    </row>
    <row r="200" spans="1:51" s="14" customFormat="1" ht="12">
      <c r="A200" s="14"/>
      <c r="B200" s="235"/>
      <c r="C200" s="236"/>
      <c r="D200" s="225" t="s">
        <v>157</v>
      </c>
      <c r="E200" s="237" t="s">
        <v>19</v>
      </c>
      <c r="F200" s="238" t="s">
        <v>159</v>
      </c>
      <c r="G200" s="236"/>
      <c r="H200" s="239">
        <v>4.4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5" t="s">
        <v>157</v>
      </c>
      <c r="AU200" s="245" t="s">
        <v>81</v>
      </c>
      <c r="AV200" s="14" t="s">
        <v>154</v>
      </c>
      <c r="AW200" s="14" t="s">
        <v>33</v>
      </c>
      <c r="AX200" s="14" t="s">
        <v>79</v>
      </c>
      <c r="AY200" s="245" t="s">
        <v>147</v>
      </c>
    </row>
    <row r="201" spans="1:65" s="2" customFormat="1" ht="24.15" customHeight="1">
      <c r="A201" s="39"/>
      <c r="B201" s="40"/>
      <c r="C201" s="205" t="s">
        <v>391</v>
      </c>
      <c r="D201" s="205" t="s">
        <v>149</v>
      </c>
      <c r="E201" s="206" t="s">
        <v>2037</v>
      </c>
      <c r="F201" s="207" t="s">
        <v>2038</v>
      </c>
      <c r="G201" s="208" t="s">
        <v>441</v>
      </c>
      <c r="H201" s="209">
        <v>1.4</v>
      </c>
      <c r="I201" s="210"/>
      <c r="J201" s="211">
        <f>ROUND(I201*H201,2)</f>
        <v>0</v>
      </c>
      <c r="K201" s="207" t="s">
        <v>153</v>
      </c>
      <c r="L201" s="45"/>
      <c r="M201" s="212" t="s">
        <v>19</v>
      </c>
      <c r="N201" s="213" t="s">
        <v>42</v>
      </c>
      <c r="O201" s="85"/>
      <c r="P201" s="214">
        <f>O201*H201</f>
        <v>0</v>
      </c>
      <c r="Q201" s="214">
        <v>0.0495</v>
      </c>
      <c r="R201" s="214">
        <f>Q201*H201</f>
        <v>0.0693</v>
      </c>
      <c r="S201" s="214">
        <v>0</v>
      </c>
      <c r="T201" s="21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6" t="s">
        <v>154</v>
      </c>
      <c r="AT201" s="216" t="s">
        <v>149</v>
      </c>
      <c r="AU201" s="216" t="s">
        <v>81</v>
      </c>
      <c r="AY201" s="18" t="s">
        <v>147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8" t="s">
        <v>79</v>
      </c>
      <c r="BK201" s="217">
        <f>ROUND(I201*H201,2)</f>
        <v>0</v>
      </c>
      <c r="BL201" s="18" t="s">
        <v>154</v>
      </c>
      <c r="BM201" s="216" t="s">
        <v>394</v>
      </c>
    </row>
    <row r="202" spans="1:47" s="2" customFormat="1" ht="12">
      <c r="A202" s="39"/>
      <c r="B202" s="40"/>
      <c r="C202" s="41"/>
      <c r="D202" s="218" t="s">
        <v>155</v>
      </c>
      <c r="E202" s="41"/>
      <c r="F202" s="219" t="s">
        <v>2039</v>
      </c>
      <c r="G202" s="41"/>
      <c r="H202" s="41"/>
      <c r="I202" s="220"/>
      <c r="J202" s="41"/>
      <c r="K202" s="41"/>
      <c r="L202" s="45"/>
      <c r="M202" s="221"/>
      <c r="N202" s="222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155</v>
      </c>
      <c r="AU202" s="18" t="s">
        <v>81</v>
      </c>
    </row>
    <row r="203" spans="1:51" s="13" customFormat="1" ht="12">
      <c r="A203" s="13"/>
      <c r="B203" s="223"/>
      <c r="C203" s="224"/>
      <c r="D203" s="225" t="s">
        <v>157</v>
      </c>
      <c r="E203" s="226" t="s">
        <v>19</v>
      </c>
      <c r="F203" s="227" t="s">
        <v>2040</v>
      </c>
      <c r="G203" s="224"/>
      <c r="H203" s="228">
        <v>1.4</v>
      </c>
      <c r="I203" s="229"/>
      <c r="J203" s="224"/>
      <c r="K203" s="224"/>
      <c r="L203" s="230"/>
      <c r="M203" s="231"/>
      <c r="N203" s="232"/>
      <c r="O203" s="232"/>
      <c r="P203" s="232"/>
      <c r="Q203" s="232"/>
      <c r="R203" s="232"/>
      <c r="S203" s="232"/>
      <c r="T203" s="23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4" t="s">
        <v>157</v>
      </c>
      <c r="AU203" s="234" t="s">
        <v>81</v>
      </c>
      <c r="AV203" s="13" t="s">
        <v>81</v>
      </c>
      <c r="AW203" s="13" t="s">
        <v>33</v>
      </c>
      <c r="AX203" s="13" t="s">
        <v>71</v>
      </c>
      <c r="AY203" s="234" t="s">
        <v>147</v>
      </c>
    </row>
    <row r="204" spans="1:51" s="14" customFormat="1" ht="12">
      <c r="A204" s="14"/>
      <c r="B204" s="235"/>
      <c r="C204" s="236"/>
      <c r="D204" s="225" t="s">
        <v>157</v>
      </c>
      <c r="E204" s="237" t="s">
        <v>19</v>
      </c>
      <c r="F204" s="238" t="s">
        <v>159</v>
      </c>
      <c r="G204" s="236"/>
      <c r="H204" s="239">
        <v>1.4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5" t="s">
        <v>157</v>
      </c>
      <c r="AU204" s="245" t="s">
        <v>81</v>
      </c>
      <c r="AV204" s="14" t="s">
        <v>154</v>
      </c>
      <c r="AW204" s="14" t="s">
        <v>33</v>
      </c>
      <c r="AX204" s="14" t="s">
        <v>79</v>
      </c>
      <c r="AY204" s="245" t="s">
        <v>147</v>
      </c>
    </row>
    <row r="205" spans="1:65" s="2" customFormat="1" ht="16.5" customHeight="1">
      <c r="A205" s="39"/>
      <c r="B205" s="40"/>
      <c r="C205" s="205" t="s">
        <v>278</v>
      </c>
      <c r="D205" s="205" t="s">
        <v>149</v>
      </c>
      <c r="E205" s="206" t="s">
        <v>2041</v>
      </c>
      <c r="F205" s="207" t="s">
        <v>2042</v>
      </c>
      <c r="G205" s="208" t="s">
        <v>190</v>
      </c>
      <c r="H205" s="209">
        <v>0.029</v>
      </c>
      <c r="I205" s="210"/>
      <c r="J205" s="211">
        <f>ROUND(I205*H205,2)</f>
        <v>0</v>
      </c>
      <c r="K205" s="207" t="s">
        <v>153</v>
      </c>
      <c r="L205" s="45"/>
      <c r="M205" s="212" t="s">
        <v>19</v>
      </c>
      <c r="N205" s="213" t="s">
        <v>42</v>
      </c>
      <c r="O205" s="85"/>
      <c r="P205" s="214">
        <f>O205*H205</f>
        <v>0</v>
      </c>
      <c r="Q205" s="214">
        <v>1.05024</v>
      </c>
      <c r="R205" s="214">
        <f>Q205*H205</f>
        <v>0.03045696</v>
      </c>
      <c r="S205" s="214">
        <v>0</v>
      </c>
      <c r="T205" s="215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6" t="s">
        <v>154</v>
      </c>
      <c r="AT205" s="216" t="s">
        <v>149</v>
      </c>
      <c r="AU205" s="216" t="s">
        <v>81</v>
      </c>
      <c r="AY205" s="18" t="s">
        <v>147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8" t="s">
        <v>79</v>
      </c>
      <c r="BK205" s="217">
        <f>ROUND(I205*H205,2)</f>
        <v>0</v>
      </c>
      <c r="BL205" s="18" t="s">
        <v>154</v>
      </c>
      <c r="BM205" s="216" t="s">
        <v>399</v>
      </c>
    </row>
    <row r="206" spans="1:47" s="2" customFormat="1" ht="12">
      <c r="A206" s="39"/>
      <c r="B206" s="40"/>
      <c r="C206" s="41"/>
      <c r="D206" s="218" t="s">
        <v>155</v>
      </c>
      <c r="E206" s="41"/>
      <c r="F206" s="219" t="s">
        <v>2043</v>
      </c>
      <c r="G206" s="41"/>
      <c r="H206" s="41"/>
      <c r="I206" s="220"/>
      <c r="J206" s="41"/>
      <c r="K206" s="41"/>
      <c r="L206" s="45"/>
      <c r="M206" s="221"/>
      <c r="N206" s="222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155</v>
      </c>
      <c r="AU206" s="18" t="s">
        <v>81</v>
      </c>
    </row>
    <row r="207" spans="1:51" s="13" customFormat="1" ht="12">
      <c r="A207" s="13"/>
      <c r="B207" s="223"/>
      <c r="C207" s="224"/>
      <c r="D207" s="225" t="s">
        <v>157</v>
      </c>
      <c r="E207" s="226" t="s">
        <v>19</v>
      </c>
      <c r="F207" s="227" t="s">
        <v>2044</v>
      </c>
      <c r="G207" s="224"/>
      <c r="H207" s="228">
        <v>0.01</v>
      </c>
      <c r="I207" s="229"/>
      <c r="J207" s="224"/>
      <c r="K207" s="224"/>
      <c r="L207" s="230"/>
      <c r="M207" s="231"/>
      <c r="N207" s="232"/>
      <c r="O207" s="232"/>
      <c r="P207" s="232"/>
      <c r="Q207" s="232"/>
      <c r="R207" s="232"/>
      <c r="S207" s="232"/>
      <c r="T207" s="23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4" t="s">
        <v>157</v>
      </c>
      <c r="AU207" s="234" t="s">
        <v>81</v>
      </c>
      <c r="AV207" s="13" t="s">
        <v>81</v>
      </c>
      <c r="AW207" s="13" t="s">
        <v>33</v>
      </c>
      <c r="AX207" s="13" t="s">
        <v>71</v>
      </c>
      <c r="AY207" s="234" t="s">
        <v>147</v>
      </c>
    </row>
    <row r="208" spans="1:51" s="13" customFormat="1" ht="12">
      <c r="A208" s="13"/>
      <c r="B208" s="223"/>
      <c r="C208" s="224"/>
      <c r="D208" s="225" t="s">
        <v>157</v>
      </c>
      <c r="E208" s="226" t="s">
        <v>19</v>
      </c>
      <c r="F208" s="227" t="s">
        <v>2045</v>
      </c>
      <c r="G208" s="224"/>
      <c r="H208" s="228">
        <v>0.019</v>
      </c>
      <c r="I208" s="229"/>
      <c r="J208" s="224"/>
      <c r="K208" s="224"/>
      <c r="L208" s="230"/>
      <c r="M208" s="231"/>
      <c r="N208" s="232"/>
      <c r="O208" s="232"/>
      <c r="P208" s="232"/>
      <c r="Q208" s="232"/>
      <c r="R208" s="232"/>
      <c r="S208" s="232"/>
      <c r="T208" s="23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4" t="s">
        <v>157</v>
      </c>
      <c r="AU208" s="234" t="s">
        <v>81</v>
      </c>
      <c r="AV208" s="13" t="s">
        <v>81</v>
      </c>
      <c r="AW208" s="13" t="s">
        <v>33</v>
      </c>
      <c r="AX208" s="13" t="s">
        <v>71</v>
      </c>
      <c r="AY208" s="234" t="s">
        <v>147</v>
      </c>
    </row>
    <row r="209" spans="1:51" s="14" customFormat="1" ht="12">
      <c r="A209" s="14"/>
      <c r="B209" s="235"/>
      <c r="C209" s="236"/>
      <c r="D209" s="225" t="s">
        <v>157</v>
      </c>
      <c r="E209" s="237" t="s">
        <v>19</v>
      </c>
      <c r="F209" s="238" t="s">
        <v>159</v>
      </c>
      <c r="G209" s="236"/>
      <c r="H209" s="239">
        <v>0.028999999999999998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5" t="s">
        <v>157</v>
      </c>
      <c r="AU209" s="245" t="s">
        <v>81</v>
      </c>
      <c r="AV209" s="14" t="s">
        <v>154</v>
      </c>
      <c r="AW209" s="14" t="s">
        <v>33</v>
      </c>
      <c r="AX209" s="14" t="s">
        <v>79</v>
      </c>
      <c r="AY209" s="245" t="s">
        <v>147</v>
      </c>
    </row>
    <row r="210" spans="1:65" s="2" customFormat="1" ht="16.5" customHeight="1">
      <c r="A210" s="39"/>
      <c r="B210" s="40"/>
      <c r="C210" s="205" t="s">
        <v>402</v>
      </c>
      <c r="D210" s="205" t="s">
        <v>149</v>
      </c>
      <c r="E210" s="206" t="s">
        <v>2046</v>
      </c>
      <c r="F210" s="207" t="s">
        <v>2047</v>
      </c>
      <c r="G210" s="208" t="s">
        <v>441</v>
      </c>
      <c r="H210" s="209">
        <v>141</v>
      </c>
      <c r="I210" s="210"/>
      <c r="J210" s="211">
        <f>ROUND(I210*H210,2)</f>
        <v>0</v>
      </c>
      <c r="K210" s="207" t="s">
        <v>153</v>
      </c>
      <c r="L210" s="45"/>
      <c r="M210" s="212" t="s">
        <v>19</v>
      </c>
      <c r="N210" s="213" t="s">
        <v>42</v>
      </c>
      <c r="O210" s="85"/>
      <c r="P210" s="214">
        <f>O210*H210</f>
        <v>0</v>
      </c>
      <c r="Q210" s="214">
        <v>0</v>
      </c>
      <c r="R210" s="214">
        <f>Q210*H210</f>
        <v>0</v>
      </c>
      <c r="S210" s="214">
        <v>0</v>
      </c>
      <c r="T210" s="215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6" t="s">
        <v>154</v>
      </c>
      <c r="AT210" s="216" t="s">
        <v>149</v>
      </c>
      <c r="AU210" s="216" t="s">
        <v>81</v>
      </c>
      <c r="AY210" s="18" t="s">
        <v>147</v>
      </c>
      <c r="BE210" s="217">
        <f>IF(N210="základní",J210,0)</f>
        <v>0</v>
      </c>
      <c r="BF210" s="217">
        <f>IF(N210="snížená",J210,0)</f>
        <v>0</v>
      </c>
      <c r="BG210" s="217">
        <f>IF(N210="zákl. přenesená",J210,0)</f>
        <v>0</v>
      </c>
      <c r="BH210" s="217">
        <f>IF(N210="sníž. přenesená",J210,0)</f>
        <v>0</v>
      </c>
      <c r="BI210" s="217">
        <f>IF(N210="nulová",J210,0)</f>
        <v>0</v>
      </c>
      <c r="BJ210" s="18" t="s">
        <v>79</v>
      </c>
      <c r="BK210" s="217">
        <f>ROUND(I210*H210,2)</f>
        <v>0</v>
      </c>
      <c r="BL210" s="18" t="s">
        <v>154</v>
      </c>
      <c r="BM210" s="216" t="s">
        <v>405</v>
      </c>
    </row>
    <row r="211" spans="1:47" s="2" customFormat="1" ht="12">
      <c r="A211" s="39"/>
      <c r="B211" s="40"/>
      <c r="C211" s="41"/>
      <c r="D211" s="218" t="s">
        <v>155</v>
      </c>
      <c r="E211" s="41"/>
      <c r="F211" s="219" t="s">
        <v>2048</v>
      </c>
      <c r="G211" s="41"/>
      <c r="H211" s="41"/>
      <c r="I211" s="220"/>
      <c r="J211" s="41"/>
      <c r="K211" s="41"/>
      <c r="L211" s="45"/>
      <c r="M211" s="221"/>
      <c r="N211" s="222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155</v>
      </c>
      <c r="AU211" s="18" t="s">
        <v>81</v>
      </c>
    </row>
    <row r="212" spans="1:51" s="13" customFormat="1" ht="12">
      <c r="A212" s="13"/>
      <c r="B212" s="223"/>
      <c r="C212" s="224"/>
      <c r="D212" s="225" t="s">
        <v>157</v>
      </c>
      <c r="E212" s="226" t="s">
        <v>19</v>
      </c>
      <c r="F212" s="227" t="s">
        <v>2049</v>
      </c>
      <c r="G212" s="224"/>
      <c r="H212" s="228">
        <v>141</v>
      </c>
      <c r="I212" s="229"/>
      <c r="J212" s="224"/>
      <c r="K212" s="224"/>
      <c r="L212" s="230"/>
      <c r="M212" s="231"/>
      <c r="N212" s="232"/>
      <c r="O212" s="232"/>
      <c r="P212" s="232"/>
      <c r="Q212" s="232"/>
      <c r="R212" s="232"/>
      <c r="S212" s="232"/>
      <c r="T212" s="23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4" t="s">
        <v>157</v>
      </c>
      <c r="AU212" s="234" t="s">
        <v>81</v>
      </c>
      <c r="AV212" s="13" t="s">
        <v>81</v>
      </c>
      <c r="AW212" s="13" t="s">
        <v>33</v>
      </c>
      <c r="AX212" s="13" t="s">
        <v>71</v>
      </c>
      <c r="AY212" s="234" t="s">
        <v>147</v>
      </c>
    </row>
    <row r="213" spans="1:51" s="14" customFormat="1" ht="12">
      <c r="A213" s="14"/>
      <c r="B213" s="235"/>
      <c r="C213" s="236"/>
      <c r="D213" s="225" t="s">
        <v>157</v>
      </c>
      <c r="E213" s="237" t="s">
        <v>19</v>
      </c>
      <c r="F213" s="238" t="s">
        <v>159</v>
      </c>
      <c r="G213" s="236"/>
      <c r="H213" s="239">
        <v>141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5" t="s">
        <v>157</v>
      </c>
      <c r="AU213" s="245" t="s">
        <v>81</v>
      </c>
      <c r="AV213" s="14" t="s">
        <v>154</v>
      </c>
      <c r="AW213" s="14" t="s">
        <v>33</v>
      </c>
      <c r="AX213" s="14" t="s">
        <v>79</v>
      </c>
      <c r="AY213" s="245" t="s">
        <v>147</v>
      </c>
    </row>
    <row r="214" spans="1:65" s="2" customFormat="1" ht="16.5" customHeight="1">
      <c r="A214" s="39"/>
      <c r="B214" s="40"/>
      <c r="C214" s="246" t="s">
        <v>283</v>
      </c>
      <c r="D214" s="246" t="s">
        <v>350</v>
      </c>
      <c r="E214" s="247" t="s">
        <v>2050</v>
      </c>
      <c r="F214" s="248" t="s">
        <v>2051</v>
      </c>
      <c r="G214" s="249" t="s">
        <v>441</v>
      </c>
      <c r="H214" s="250">
        <v>148.05</v>
      </c>
      <c r="I214" s="251"/>
      <c r="J214" s="252">
        <f>ROUND(I214*H214,2)</f>
        <v>0</v>
      </c>
      <c r="K214" s="248" t="s">
        <v>153</v>
      </c>
      <c r="L214" s="253"/>
      <c r="M214" s="254" t="s">
        <v>19</v>
      </c>
      <c r="N214" s="255" t="s">
        <v>42</v>
      </c>
      <c r="O214" s="85"/>
      <c r="P214" s="214">
        <f>O214*H214</f>
        <v>0</v>
      </c>
      <c r="Q214" s="214">
        <v>0.0016</v>
      </c>
      <c r="R214" s="214">
        <f>Q214*H214</f>
        <v>0.23688000000000003</v>
      </c>
      <c r="S214" s="214">
        <v>0</v>
      </c>
      <c r="T214" s="215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6" t="s">
        <v>174</v>
      </c>
      <c r="AT214" s="216" t="s">
        <v>350</v>
      </c>
      <c r="AU214" s="216" t="s">
        <v>81</v>
      </c>
      <c r="AY214" s="18" t="s">
        <v>147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8" t="s">
        <v>79</v>
      </c>
      <c r="BK214" s="217">
        <f>ROUND(I214*H214,2)</f>
        <v>0</v>
      </c>
      <c r="BL214" s="18" t="s">
        <v>154</v>
      </c>
      <c r="BM214" s="216" t="s">
        <v>409</v>
      </c>
    </row>
    <row r="215" spans="1:51" s="13" customFormat="1" ht="12">
      <c r="A215" s="13"/>
      <c r="B215" s="223"/>
      <c r="C215" s="224"/>
      <c r="D215" s="225" t="s">
        <v>157</v>
      </c>
      <c r="E215" s="226" t="s">
        <v>19</v>
      </c>
      <c r="F215" s="227" t="s">
        <v>2052</v>
      </c>
      <c r="G215" s="224"/>
      <c r="H215" s="228">
        <v>148.05</v>
      </c>
      <c r="I215" s="229"/>
      <c r="J215" s="224"/>
      <c r="K215" s="224"/>
      <c r="L215" s="230"/>
      <c r="M215" s="231"/>
      <c r="N215" s="232"/>
      <c r="O215" s="232"/>
      <c r="P215" s="232"/>
      <c r="Q215" s="232"/>
      <c r="R215" s="232"/>
      <c r="S215" s="232"/>
      <c r="T215" s="23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4" t="s">
        <v>157</v>
      </c>
      <c r="AU215" s="234" t="s">
        <v>81</v>
      </c>
      <c r="AV215" s="13" t="s">
        <v>81</v>
      </c>
      <c r="AW215" s="13" t="s">
        <v>33</v>
      </c>
      <c r="AX215" s="13" t="s">
        <v>71</v>
      </c>
      <c r="AY215" s="234" t="s">
        <v>147</v>
      </c>
    </row>
    <row r="216" spans="1:51" s="14" customFormat="1" ht="12">
      <c r="A216" s="14"/>
      <c r="B216" s="235"/>
      <c r="C216" s="236"/>
      <c r="D216" s="225" t="s">
        <v>157</v>
      </c>
      <c r="E216" s="237" t="s">
        <v>19</v>
      </c>
      <c r="F216" s="238" t="s">
        <v>159</v>
      </c>
      <c r="G216" s="236"/>
      <c r="H216" s="239">
        <v>148.05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5" t="s">
        <v>157</v>
      </c>
      <c r="AU216" s="245" t="s">
        <v>81</v>
      </c>
      <c r="AV216" s="14" t="s">
        <v>154</v>
      </c>
      <c r="AW216" s="14" t="s">
        <v>33</v>
      </c>
      <c r="AX216" s="14" t="s">
        <v>79</v>
      </c>
      <c r="AY216" s="245" t="s">
        <v>147</v>
      </c>
    </row>
    <row r="217" spans="1:65" s="2" customFormat="1" ht="16.5" customHeight="1">
      <c r="A217" s="39"/>
      <c r="B217" s="40"/>
      <c r="C217" s="205" t="s">
        <v>412</v>
      </c>
      <c r="D217" s="205" t="s">
        <v>149</v>
      </c>
      <c r="E217" s="206" t="s">
        <v>2053</v>
      </c>
      <c r="F217" s="207" t="s">
        <v>2054</v>
      </c>
      <c r="G217" s="208" t="s">
        <v>441</v>
      </c>
      <c r="H217" s="209">
        <v>141</v>
      </c>
      <c r="I217" s="210"/>
      <c r="J217" s="211">
        <f>ROUND(I217*H217,2)</f>
        <v>0</v>
      </c>
      <c r="K217" s="207" t="s">
        <v>153</v>
      </c>
      <c r="L217" s="45"/>
      <c r="M217" s="212" t="s">
        <v>19</v>
      </c>
      <c r="N217" s="213" t="s">
        <v>42</v>
      </c>
      <c r="O217" s="85"/>
      <c r="P217" s="214">
        <f>O217*H217</f>
        <v>0</v>
      </c>
      <c r="Q217" s="214">
        <v>0</v>
      </c>
      <c r="R217" s="214">
        <f>Q217*H217</f>
        <v>0</v>
      </c>
      <c r="S217" s="214">
        <v>0</v>
      </c>
      <c r="T217" s="21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154</v>
      </c>
      <c r="AT217" s="216" t="s">
        <v>149</v>
      </c>
      <c r="AU217" s="216" t="s">
        <v>81</v>
      </c>
      <c r="AY217" s="18" t="s">
        <v>147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79</v>
      </c>
      <c r="BK217" s="217">
        <f>ROUND(I217*H217,2)</f>
        <v>0</v>
      </c>
      <c r="BL217" s="18" t="s">
        <v>154</v>
      </c>
      <c r="BM217" s="216" t="s">
        <v>415</v>
      </c>
    </row>
    <row r="218" spans="1:47" s="2" customFormat="1" ht="12">
      <c r="A218" s="39"/>
      <c r="B218" s="40"/>
      <c r="C218" s="41"/>
      <c r="D218" s="218" t="s">
        <v>155</v>
      </c>
      <c r="E218" s="41"/>
      <c r="F218" s="219" t="s">
        <v>2055</v>
      </c>
      <c r="G218" s="41"/>
      <c r="H218" s="41"/>
      <c r="I218" s="220"/>
      <c r="J218" s="41"/>
      <c r="K218" s="41"/>
      <c r="L218" s="45"/>
      <c r="M218" s="221"/>
      <c r="N218" s="222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155</v>
      </c>
      <c r="AU218" s="18" t="s">
        <v>81</v>
      </c>
    </row>
    <row r="219" spans="1:51" s="13" customFormat="1" ht="12">
      <c r="A219" s="13"/>
      <c r="B219" s="223"/>
      <c r="C219" s="224"/>
      <c r="D219" s="225" t="s">
        <v>157</v>
      </c>
      <c r="E219" s="226" t="s">
        <v>19</v>
      </c>
      <c r="F219" s="227" t="s">
        <v>2049</v>
      </c>
      <c r="G219" s="224"/>
      <c r="H219" s="228">
        <v>141</v>
      </c>
      <c r="I219" s="229"/>
      <c r="J219" s="224"/>
      <c r="K219" s="224"/>
      <c r="L219" s="230"/>
      <c r="M219" s="231"/>
      <c r="N219" s="232"/>
      <c r="O219" s="232"/>
      <c r="P219" s="232"/>
      <c r="Q219" s="232"/>
      <c r="R219" s="232"/>
      <c r="S219" s="232"/>
      <c r="T219" s="23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4" t="s">
        <v>157</v>
      </c>
      <c r="AU219" s="234" t="s">
        <v>81</v>
      </c>
      <c r="AV219" s="13" t="s">
        <v>81</v>
      </c>
      <c r="AW219" s="13" t="s">
        <v>33</v>
      </c>
      <c r="AX219" s="13" t="s">
        <v>71</v>
      </c>
      <c r="AY219" s="234" t="s">
        <v>147</v>
      </c>
    </row>
    <row r="220" spans="1:51" s="14" customFormat="1" ht="12">
      <c r="A220" s="14"/>
      <c r="B220" s="235"/>
      <c r="C220" s="236"/>
      <c r="D220" s="225" t="s">
        <v>157</v>
      </c>
      <c r="E220" s="237" t="s">
        <v>19</v>
      </c>
      <c r="F220" s="238" t="s">
        <v>159</v>
      </c>
      <c r="G220" s="236"/>
      <c r="H220" s="239">
        <v>141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5" t="s">
        <v>157</v>
      </c>
      <c r="AU220" s="245" t="s">
        <v>81</v>
      </c>
      <c r="AV220" s="14" t="s">
        <v>154</v>
      </c>
      <c r="AW220" s="14" t="s">
        <v>33</v>
      </c>
      <c r="AX220" s="14" t="s">
        <v>79</v>
      </c>
      <c r="AY220" s="245" t="s">
        <v>147</v>
      </c>
    </row>
    <row r="221" spans="1:65" s="2" customFormat="1" ht="16.5" customHeight="1">
      <c r="A221" s="39"/>
      <c r="B221" s="40"/>
      <c r="C221" s="246" t="s">
        <v>289</v>
      </c>
      <c r="D221" s="246" t="s">
        <v>350</v>
      </c>
      <c r="E221" s="247" t="s">
        <v>2056</v>
      </c>
      <c r="F221" s="248" t="s">
        <v>2057</v>
      </c>
      <c r="G221" s="249" t="s">
        <v>441</v>
      </c>
      <c r="H221" s="250">
        <v>148.05</v>
      </c>
      <c r="I221" s="251"/>
      <c r="J221" s="252">
        <f>ROUND(I221*H221,2)</f>
        <v>0</v>
      </c>
      <c r="K221" s="248" t="s">
        <v>153</v>
      </c>
      <c r="L221" s="253"/>
      <c r="M221" s="254" t="s">
        <v>19</v>
      </c>
      <c r="N221" s="255" t="s">
        <v>42</v>
      </c>
      <c r="O221" s="85"/>
      <c r="P221" s="214">
        <f>O221*H221</f>
        <v>0</v>
      </c>
      <c r="Q221" s="214">
        <v>4E-05</v>
      </c>
      <c r="R221" s="214">
        <f>Q221*H221</f>
        <v>0.005922000000000001</v>
      </c>
      <c r="S221" s="214">
        <v>0</v>
      </c>
      <c r="T221" s="21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6" t="s">
        <v>174</v>
      </c>
      <c r="AT221" s="216" t="s">
        <v>350</v>
      </c>
      <c r="AU221" s="216" t="s">
        <v>81</v>
      </c>
      <c r="AY221" s="18" t="s">
        <v>147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8" t="s">
        <v>79</v>
      </c>
      <c r="BK221" s="217">
        <f>ROUND(I221*H221,2)</f>
        <v>0</v>
      </c>
      <c r="BL221" s="18" t="s">
        <v>154</v>
      </c>
      <c r="BM221" s="216" t="s">
        <v>421</v>
      </c>
    </row>
    <row r="222" spans="1:51" s="13" customFormat="1" ht="12">
      <c r="A222" s="13"/>
      <c r="B222" s="223"/>
      <c r="C222" s="224"/>
      <c r="D222" s="225" t="s">
        <v>157</v>
      </c>
      <c r="E222" s="226" t="s">
        <v>19</v>
      </c>
      <c r="F222" s="227" t="s">
        <v>2052</v>
      </c>
      <c r="G222" s="224"/>
      <c r="H222" s="228">
        <v>148.05</v>
      </c>
      <c r="I222" s="229"/>
      <c r="J222" s="224"/>
      <c r="K222" s="224"/>
      <c r="L222" s="230"/>
      <c r="M222" s="231"/>
      <c r="N222" s="232"/>
      <c r="O222" s="232"/>
      <c r="P222" s="232"/>
      <c r="Q222" s="232"/>
      <c r="R222" s="232"/>
      <c r="S222" s="232"/>
      <c r="T222" s="23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4" t="s">
        <v>157</v>
      </c>
      <c r="AU222" s="234" t="s">
        <v>81</v>
      </c>
      <c r="AV222" s="13" t="s">
        <v>81</v>
      </c>
      <c r="AW222" s="13" t="s">
        <v>33</v>
      </c>
      <c r="AX222" s="13" t="s">
        <v>71</v>
      </c>
      <c r="AY222" s="234" t="s">
        <v>147</v>
      </c>
    </row>
    <row r="223" spans="1:51" s="14" customFormat="1" ht="12">
      <c r="A223" s="14"/>
      <c r="B223" s="235"/>
      <c r="C223" s="236"/>
      <c r="D223" s="225" t="s">
        <v>157</v>
      </c>
      <c r="E223" s="237" t="s">
        <v>19</v>
      </c>
      <c r="F223" s="238" t="s">
        <v>159</v>
      </c>
      <c r="G223" s="236"/>
      <c r="H223" s="239">
        <v>148.05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5" t="s">
        <v>157</v>
      </c>
      <c r="AU223" s="245" t="s">
        <v>81</v>
      </c>
      <c r="AV223" s="14" t="s">
        <v>154</v>
      </c>
      <c r="AW223" s="14" t="s">
        <v>33</v>
      </c>
      <c r="AX223" s="14" t="s">
        <v>79</v>
      </c>
      <c r="AY223" s="245" t="s">
        <v>147</v>
      </c>
    </row>
    <row r="224" spans="1:65" s="2" customFormat="1" ht="16.5" customHeight="1">
      <c r="A224" s="39"/>
      <c r="B224" s="40"/>
      <c r="C224" s="205" t="s">
        <v>425</v>
      </c>
      <c r="D224" s="205" t="s">
        <v>149</v>
      </c>
      <c r="E224" s="206" t="s">
        <v>2058</v>
      </c>
      <c r="F224" s="207" t="s">
        <v>2059</v>
      </c>
      <c r="G224" s="208" t="s">
        <v>441</v>
      </c>
      <c r="H224" s="209">
        <v>282</v>
      </c>
      <c r="I224" s="210"/>
      <c r="J224" s="211">
        <f>ROUND(I224*H224,2)</f>
        <v>0</v>
      </c>
      <c r="K224" s="207" t="s">
        <v>153</v>
      </c>
      <c r="L224" s="45"/>
      <c r="M224" s="212" t="s">
        <v>19</v>
      </c>
      <c r="N224" s="213" t="s">
        <v>42</v>
      </c>
      <c r="O224" s="85"/>
      <c r="P224" s="214">
        <f>O224*H224</f>
        <v>0</v>
      </c>
      <c r="Q224" s="214">
        <v>0</v>
      </c>
      <c r="R224" s="214">
        <f>Q224*H224</f>
        <v>0</v>
      </c>
      <c r="S224" s="214">
        <v>0</v>
      </c>
      <c r="T224" s="215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6" t="s">
        <v>154</v>
      </c>
      <c r="AT224" s="216" t="s">
        <v>149</v>
      </c>
      <c r="AU224" s="216" t="s">
        <v>81</v>
      </c>
      <c r="AY224" s="18" t="s">
        <v>147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8" t="s">
        <v>79</v>
      </c>
      <c r="BK224" s="217">
        <f>ROUND(I224*H224,2)</f>
        <v>0</v>
      </c>
      <c r="BL224" s="18" t="s">
        <v>154</v>
      </c>
      <c r="BM224" s="216" t="s">
        <v>428</v>
      </c>
    </row>
    <row r="225" spans="1:47" s="2" customFormat="1" ht="12">
      <c r="A225" s="39"/>
      <c r="B225" s="40"/>
      <c r="C225" s="41"/>
      <c r="D225" s="218" t="s">
        <v>155</v>
      </c>
      <c r="E225" s="41"/>
      <c r="F225" s="219" t="s">
        <v>2060</v>
      </c>
      <c r="G225" s="41"/>
      <c r="H225" s="41"/>
      <c r="I225" s="220"/>
      <c r="J225" s="41"/>
      <c r="K225" s="41"/>
      <c r="L225" s="45"/>
      <c r="M225" s="221"/>
      <c r="N225" s="222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155</v>
      </c>
      <c r="AU225" s="18" t="s">
        <v>81</v>
      </c>
    </row>
    <row r="226" spans="1:51" s="13" customFormat="1" ht="12">
      <c r="A226" s="13"/>
      <c r="B226" s="223"/>
      <c r="C226" s="224"/>
      <c r="D226" s="225" t="s">
        <v>157</v>
      </c>
      <c r="E226" s="226" t="s">
        <v>19</v>
      </c>
      <c r="F226" s="227" t="s">
        <v>2061</v>
      </c>
      <c r="G226" s="224"/>
      <c r="H226" s="228">
        <v>282</v>
      </c>
      <c r="I226" s="229"/>
      <c r="J226" s="224"/>
      <c r="K226" s="224"/>
      <c r="L226" s="230"/>
      <c r="M226" s="231"/>
      <c r="N226" s="232"/>
      <c r="O226" s="232"/>
      <c r="P226" s="232"/>
      <c r="Q226" s="232"/>
      <c r="R226" s="232"/>
      <c r="S226" s="232"/>
      <c r="T226" s="23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4" t="s">
        <v>157</v>
      </c>
      <c r="AU226" s="234" t="s">
        <v>81</v>
      </c>
      <c r="AV226" s="13" t="s">
        <v>81</v>
      </c>
      <c r="AW226" s="13" t="s">
        <v>33</v>
      </c>
      <c r="AX226" s="13" t="s">
        <v>71</v>
      </c>
      <c r="AY226" s="234" t="s">
        <v>147</v>
      </c>
    </row>
    <row r="227" spans="1:51" s="14" customFormat="1" ht="12">
      <c r="A227" s="14"/>
      <c r="B227" s="235"/>
      <c r="C227" s="236"/>
      <c r="D227" s="225" t="s">
        <v>157</v>
      </c>
      <c r="E227" s="237" t="s">
        <v>19</v>
      </c>
      <c r="F227" s="238" t="s">
        <v>159</v>
      </c>
      <c r="G227" s="236"/>
      <c r="H227" s="239">
        <v>282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5" t="s">
        <v>157</v>
      </c>
      <c r="AU227" s="245" t="s">
        <v>81</v>
      </c>
      <c r="AV227" s="14" t="s">
        <v>154</v>
      </c>
      <c r="AW227" s="14" t="s">
        <v>33</v>
      </c>
      <c r="AX227" s="14" t="s">
        <v>79</v>
      </c>
      <c r="AY227" s="245" t="s">
        <v>147</v>
      </c>
    </row>
    <row r="228" spans="1:65" s="2" customFormat="1" ht="16.5" customHeight="1">
      <c r="A228" s="39"/>
      <c r="B228" s="40"/>
      <c r="C228" s="246" t="s">
        <v>294</v>
      </c>
      <c r="D228" s="246" t="s">
        <v>350</v>
      </c>
      <c r="E228" s="247" t="s">
        <v>2062</v>
      </c>
      <c r="F228" s="248" t="s">
        <v>2063</v>
      </c>
      <c r="G228" s="249" t="s">
        <v>441</v>
      </c>
      <c r="H228" s="250">
        <v>296.1</v>
      </c>
      <c r="I228" s="251"/>
      <c r="J228" s="252">
        <f>ROUND(I228*H228,2)</f>
        <v>0</v>
      </c>
      <c r="K228" s="248" t="s">
        <v>153</v>
      </c>
      <c r="L228" s="253"/>
      <c r="M228" s="254" t="s">
        <v>19</v>
      </c>
      <c r="N228" s="255" t="s">
        <v>42</v>
      </c>
      <c r="O228" s="85"/>
      <c r="P228" s="214">
        <f>O228*H228</f>
        <v>0</v>
      </c>
      <c r="Q228" s="214">
        <v>0.0001</v>
      </c>
      <c r="R228" s="214">
        <f>Q228*H228</f>
        <v>0.029610000000000004</v>
      </c>
      <c r="S228" s="214">
        <v>0</v>
      </c>
      <c r="T228" s="215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6" t="s">
        <v>174</v>
      </c>
      <c r="AT228" s="216" t="s">
        <v>350</v>
      </c>
      <c r="AU228" s="216" t="s">
        <v>81</v>
      </c>
      <c r="AY228" s="18" t="s">
        <v>147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8" t="s">
        <v>79</v>
      </c>
      <c r="BK228" s="217">
        <f>ROUND(I228*H228,2)</f>
        <v>0</v>
      </c>
      <c r="BL228" s="18" t="s">
        <v>154</v>
      </c>
      <c r="BM228" s="216" t="s">
        <v>431</v>
      </c>
    </row>
    <row r="229" spans="1:51" s="13" customFormat="1" ht="12">
      <c r="A229" s="13"/>
      <c r="B229" s="223"/>
      <c r="C229" s="224"/>
      <c r="D229" s="225" t="s">
        <v>157</v>
      </c>
      <c r="E229" s="226" t="s">
        <v>19</v>
      </c>
      <c r="F229" s="227" t="s">
        <v>2064</v>
      </c>
      <c r="G229" s="224"/>
      <c r="H229" s="228">
        <v>296.1</v>
      </c>
      <c r="I229" s="229"/>
      <c r="J229" s="224"/>
      <c r="K229" s="224"/>
      <c r="L229" s="230"/>
      <c r="M229" s="231"/>
      <c r="N229" s="232"/>
      <c r="O229" s="232"/>
      <c r="P229" s="232"/>
      <c r="Q229" s="232"/>
      <c r="R229" s="232"/>
      <c r="S229" s="232"/>
      <c r="T229" s="23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4" t="s">
        <v>157</v>
      </c>
      <c r="AU229" s="234" t="s">
        <v>81</v>
      </c>
      <c r="AV229" s="13" t="s">
        <v>81</v>
      </c>
      <c r="AW229" s="13" t="s">
        <v>33</v>
      </c>
      <c r="AX229" s="13" t="s">
        <v>71</v>
      </c>
      <c r="AY229" s="234" t="s">
        <v>147</v>
      </c>
    </row>
    <row r="230" spans="1:51" s="14" customFormat="1" ht="12">
      <c r="A230" s="14"/>
      <c r="B230" s="235"/>
      <c r="C230" s="236"/>
      <c r="D230" s="225" t="s">
        <v>157</v>
      </c>
      <c r="E230" s="237" t="s">
        <v>19</v>
      </c>
      <c r="F230" s="238" t="s">
        <v>159</v>
      </c>
      <c r="G230" s="236"/>
      <c r="H230" s="239">
        <v>296.1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5" t="s">
        <v>157</v>
      </c>
      <c r="AU230" s="245" t="s">
        <v>81</v>
      </c>
      <c r="AV230" s="14" t="s">
        <v>154</v>
      </c>
      <c r="AW230" s="14" t="s">
        <v>33</v>
      </c>
      <c r="AX230" s="14" t="s">
        <v>79</v>
      </c>
      <c r="AY230" s="245" t="s">
        <v>147</v>
      </c>
    </row>
    <row r="231" spans="1:63" s="12" customFormat="1" ht="22.8" customHeight="1">
      <c r="A231" s="12"/>
      <c r="B231" s="189"/>
      <c r="C231" s="190"/>
      <c r="D231" s="191" t="s">
        <v>70</v>
      </c>
      <c r="E231" s="203" t="s">
        <v>154</v>
      </c>
      <c r="F231" s="203" t="s">
        <v>418</v>
      </c>
      <c r="G231" s="190"/>
      <c r="H231" s="190"/>
      <c r="I231" s="193"/>
      <c r="J231" s="204">
        <f>BK231</f>
        <v>0</v>
      </c>
      <c r="K231" s="190"/>
      <c r="L231" s="195"/>
      <c r="M231" s="196"/>
      <c r="N231" s="197"/>
      <c r="O231" s="197"/>
      <c r="P231" s="198">
        <f>SUM(P232:P233)</f>
        <v>0</v>
      </c>
      <c r="Q231" s="197"/>
      <c r="R231" s="198">
        <f>SUM(R232:R233)</f>
        <v>4.2542325000000005</v>
      </c>
      <c r="S231" s="197"/>
      <c r="T231" s="199">
        <f>SUM(T232:T233)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0" t="s">
        <v>79</v>
      </c>
      <c r="AT231" s="201" t="s">
        <v>70</v>
      </c>
      <c r="AU231" s="201" t="s">
        <v>79</v>
      </c>
      <c r="AY231" s="200" t="s">
        <v>147</v>
      </c>
      <c r="BK231" s="202">
        <f>SUM(BK232:BK233)</f>
        <v>0</v>
      </c>
    </row>
    <row r="232" spans="1:65" s="2" customFormat="1" ht="16.5" customHeight="1">
      <c r="A232" s="39"/>
      <c r="B232" s="40"/>
      <c r="C232" s="205" t="s">
        <v>433</v>
      </c>
      <c r="D232" s="205" t="s">
        <v>149</v>
      </c>
      <c r="E232" s="206" t="s">
        <v>2065</v>
      </c>
      <c r="F232" s="207" t="s">
        <v>2066</v>
      </c>
      <c r="G232" s="208" t="s">
        <v>162</v>
      </c>
      <c r="H232" s="209">
        <v>2.25</v>
      </c>
      <c r="I232" s="210"/>
      <c r="J232" s="211">
        <f>ROUND(I232*H232,2)</f>
        <v>0</v>
      </c>
      <c r="K232" s="207" t="s">
        <v>153</v>
      </c>
      <c r="L232" s="45"/>
      <c r="M232" s="212" t="s">
        <v>19</v>
      </c>
      <c r="N232" s="213" t="s">
        <v>42</v>
      </c>
      <c r="O232" s="85"/>
      <c r="P232" s="214">
        <f>O232*H232</f>
        <v>0</v>
      </c>
      <c r="Q232" s="214">
        <v>1.89077</v>
      </c>
      <c r="R232" s="214">
        <f>Q232*H232</f>
        <v>4.2542325000000005</v>
      </c>
      <c r="S232" s="214">
        <v>0</v>
      </c>
      <c r="T232" s="215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6" t="s">
        <v>154</v>
      </c>
      <c r="AT232" s="216" t="s">
        <v>149</v>
      </c>
      <c r="AU232" s="216" t="s">
        <v>81</v>
      </c>
      <c r="AY232" s="18" t="s">
        <v>147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8" t="s">
        <v>79</v>
      </c>
      <c r="BK232" s="217">
        <f>ROUND(I232*H232,2)</f>
        <v>0</v>
      </c>
      <c r="BL232" s="18" t="s">
        <v>154</v>
      </c>
      <c r="BM232" s="216" t="s">
        <v>436</v>
      </c>
    </row>
    <row r="233" spans="1:47" s="2" customFormat="1" ht="12">
      <c r="A233" s="39"/>
      <c r="B233" s="40"/>
      <c r="C233" s="41"/>
      <c r="D233" s="218" t="s">
        <v>155</v>
      </c>
      <c r="E233" s="41"/>
      <c r="F233" s="219" t="s">
        <v>2067</v>
      </c>
      <c r="G233" s="41"/>
      <c r="H233" s="41"/>
      <c r="I233" s="220"/>
      <c r="J233" s="41"/>
      <c r="K233" s="41"/>
      <c r="L233" s="45"/>
      <c r="M233" s="221"/>
      <c r="N233" s="222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155</v>
      </c>
      <c r="AU233" s="18" t="s">
        <v>81</v>
      </c>
    </row>
    <row r="234" spans="1:63" s="12" customFormat="1" ht="22.8" customHeight="1">
      <c r="A234" s="12"/>
      <c r="B234" s="189"/>
      <c r="C234" s="190"/>
      <c r="D234" s="191" t="s">
        <v>70</v>
      </c>
      <c r="E234" s="203" t="s">
        <v>178</v>
      </c>
      <c r="F234" s="203" t="s">
        <v>530</v>
      </c>
      <c r="G234" s="190"/>
      <c r="H234" s="190"/>
      <c r="I234" s="193"/>
      <c r="J234" s="204">
        <f>BK234</f>
        <v>0</v>
      </c>
      <c r="K234" s="190"/>
      <c r="L234" s="195"/>
      <c r="M234" s="196"/>
      <c r="N234" s="197"/>
      <c r="O234" s="197"/>
      <c r="P234" s="198">
        <f>SUM(P235:P282)</f>
        <v>0</v>
      </c>
      <c r="Q234" s="197"/>
      <c r="R234" s="198">
        <f>SUM(R235:R282)</f>
        <v>473.31472</v>
      </c>
      <c r="S234" s="197"/>
      <c r="T234" s="199">
        <f>SUM(T235:T282)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00" t="s">
        <v>79</v>
      </c>
      <c r="AT234" s="201" t="s">
        <v>70</v>
      </c>
      <c r="AU234" s="201" t="s">
        <v>79</v>
      </c>
      <c r="AY234" s="200" t="s">
        <v>147</v>
      </c>
      <c r="BK234" s="202">
        <f>SUM(BK235:BK282)</f>
        <v>0</v>
      </c>
    </row>
    <row r="235" spans="1:65" s="2" customFormat="1" ht="24.15" customHeight="1">
      <c r="A235" s="39"/>
      <c r="B235" s="40"/>
      <c r="C235" s="205" t="s">
        <v>300</v>
      </c>
      <c r="D235" s="205" t="s">
        <v>149</v>
      </c>
      <c r="E235" s="206" t="s">
        <v>2068</v>
      </c>
      <c r="F235" s="207" t="s">
        <v>2069</v>
      </c>
      <c r="G235" s="208" t="s">
        <v>152</v>
      </c>
      <c r="H235" s="209">
        <v>50</v>
      </c>
      <c r="I235" s="210"/>
      <c r="J235" s="211">
        <f>ROUND(I235*H235,2)</f>
        <v>0</v>
      </c>
      <c r="K235" s="207" t="s">
        <v>153</v>
      </c>
      <c r="L235" s="45"/>
      <c r="M235" s="212" t="s">
        <v>19</v>
      </c>
      <c r="N235" s="213" t="s">
        <v>42</v>
      </c>
      <c r="O235" s="85"/>
      <c r="P235" s="214">
        <f>O235*H235</f>
        <v>0</v>
      </c>
      <c r="Q235" s="214">
        <v>0.487</v>
      </c>
      <c r="R235" s="214">
        <f>Q235*H235</f>
        <v>24.349999999999998</v>
      </c>
      <c r="S235" s="214">
        <v>0</v>
      </c>
      <c r="T235" s="215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6" t="s">
        <v>154</v>
      </c>
      <c r="AT235" s="216" t="s">
        <v>149</v>
      </c>
      <c r="AU235" s="216" t="s">
        <v>81</v>
      </c>
      <c r="AY235" s="18" t="s">
        <v>147</v>
      </c>
      <c r="BE235" s="217">
        <f>IF(N235="základní",J235,0)</f>
        <v>0</v>
      </c>
      <c r="BF235" s="217">
        <f>IF(N235="snížená",J235,0)</f>
        <v>0</v>
      </c>
      <c r="BG235" s="217">
        <f>IF(N235="zákl. přenesená",J235,0)</f>
        <v>0</v>
      </c>
      <c r="BH235" s="217">
        <f>IF(N235="sníž. přenesená",J235,0)</f>
        <v>0</v>
      </c>
      <c r="BI235" s="217">
        <f>IF(N235="nulová",J235,0)</f>
        <v>0</v>
      </c>
      <c r="BJ235" s="18" t="s">
        <v>79</v>
      </c>
      <c r="BK235" s="217">
        <f>ROUND(I235*H235,2)</f>
        <v>0</v>
      </c>
      <c r="BL235" s="18" t="s">
        <v>154</v>
      </c>
      <c r="BM235" s="216" t="s">
        <v>442</v>
      </c>
    </row>
    <row r="236" spans="1:47" s="2" customFormat="1" ht="12">
      <c r="A236" s="39"/>
      <c r="B236" s="40"/>
      <c r="C236" s="41"/>
      <c r="D236" s="218" t="s">
        <v>155</v>
      </c>
      <c r="E236" s="41"/>
      <c r="F236" s="219" t="s">
        <v>2070</v>
      </c>
      <c r="G236" s="41"/>
      <c r="H236" s="41"/>
      <c r="I236" s="220"/>
      <c r="J236" s="41"/>
      <c r="K236" s="41"/>
      <c r="L236" s="45"/>
      <c r="M236" s="221"/>
      <c r="N236" s="222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155</v>
      </c>
      <c r="AU236" s="18" t="s">
        <v>81</v>
      </c>
    </row>
    <row r="237" spans="1:65" s="2" customFormat="1" ht="24.15" customHeight="1">
      <c r="A237" s="39"/>
      <c r="B237" s="40"/>
      <c r="C237" s="205" t="s">
        <v>444</v>
      </c>
      <c r="D237" s="205" t="s">
        <v>149</v>
      </c>
      <c r="E237" s="206" t="s">
        <v>2071</v>
      </c>
      <c r="F237" s="207" t="s">
        <v>2072</v>
      </c>
      <c r="G237" s="208" t="s">
        <v>152</v>
      </c>
      <c r="H237" s="209">
        <v>260</v>
      </c>
      <c r="I237" s="210"/>
      <c r="J237" s="211">
        <f>ROUND(I237*H237,2)</f>
        <v>0</v>
      </c>
      <c r="K237" s="207" t="s">
        <v>153</v>
      </c>
      <c r="L237" s="45"/>
      <c r="M237" s="212" t="s">
        <v>19</v>
      </c>
      <c r="N237" s="213" t="s">
        <v>42</v>
      </c>
      <c r="O237" s="85"/>
      <c r="P237" s="214">
        <f>O237*H237</f>
        <v>0</v>
      </c>
      <c r="Q237" s="214">
        <v>0.487</v>
      </c>
      <c r="R237" s="214">
        <f>Q237*H237</f>
        <v>126.61999999999999</v>
      </c>
      <c r="S237" s="214">
        <v>0</v>
      </c>
      <c r="T237" s="215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6" t="s">
        <v>154</v>
      </c>
      <c r="AT237" s="216" t="s">
        <v>149</v>
      </c>
      <c r="AU237" s="216" t="s">
        <v>81</v>
      </c>
      <c r="AY237" s="18" t="s">
        <v>147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8" t="s">
        <v>79</v>
      </c>
      <c r="BK237" s="217">
        <f>ROUND(I237*H237,2)</f>
        <v>0</v>
      </c>
      <c r="BL237" s="18" t="s">
        <v>154</v>
      </c>
      <c r="BM237" s="216" t="s">
        <v>447</v>
      </c>
    </row>
    <row r="238" spans="1:47" s="2" customFormat="1" ht="12">
      <c r="A238" s="39"/>
      <c r="B238" s="40"/>
      <c r="C238" s="41"/>
      <c r="D238" s="218" t="s">
        <v>155</v>
      </c>
      <c r="E238" s="41"/>
      <c r="F238" s="219" t="s">
        <v>2073</v>
      </c>
      <c r="G238" s="41"/>
      <c r="H238" s="41"/>
      <c r="I238" s="220"/>
      <c r="J238" s="41"/>
      <c r="K238" s="41"/>
      <c r="L238" s="45"/>
      <c r="M238" s="221"/>
      <c r="N238" s="222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155</v>
      </c>
      <c r="AU238" s="18" t="s">
        <v>81</v>
      </c>
    </row>
    <row r="239" spans="1:65" s="2" customFormat="1" ht="21.75" customHeight="1">
      <c r="A239" s="39"/>
      <c r="B239" s="40"/>
      <c r="C239" s="205" t="s">
        <v>305</v>
      </c>
      <c r="D239" s="205" t="s">
        <v>149</v>
      </c>
      <c r="E239" s="206" t="s">
        <v>2074</v>
      </c>
      <c r="F239" s="207" t="s">
        <v>2075</v>
      </c>
      <c r="G239" s="208" t="s">
        <v>152</v>
      </c>
      <c r="H239" s="209">
        <v>125</v>
      </c>
      <c r="I239" s="210"/>
      <c r="J239" s="211">
        <f>ROUND(I239*H239,2)</f>
        <v>0</v>
      </c>
      <c r="K239" s="207" t="s">
        <v>153</v>
      </c>
      <c r="L239" s="45"/>
      <c r="M239" s="212" t="s">
        <v>19</v>
      </c>
      <c r="N239" s="213" t="s">
        <v>42</v>
      </c>
      <c r="O239" s="85"/>
      <c r="P239" s="214">
        <f>O239*H239</f>
        <v>0</v>
      </c>
      <c r="Q239" s="214">
        <v>0.092</v>
      </c>
      <c r="R239" s="214">
        <f>Q239*H239</f>
        <v>11.5</v>
      </c>
      <c r="S239" s="214">
        <v>0</v>
      </c>
      <c r="T239" s="215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6" t="s">
        <v>154</v>
      </c>
      <c r="AT239" s="216" t="s">
        <v>149</v>
      </c>
      <c r="AU239" s="216" t="s">
        <v>81</v>
      </c>
      <c r="AY239" s="18" t="s">
        <v>147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8" t="s">
        <v>79</v>
      </c>
      <c r="BK239" s="217">
        <f>ROUND(I239*H239,2)</f>
        <v>0</v>
      </c>
      <c r="BL239" s="18" t="s">
        <v>154</v>
      </c>
      <c r="BM239" s="216" t="s">
        <v>452</v>
      </c>
    </row>
    <row r="240" spans="1:47" s="2" customFormat="1" ht="12">
      <c r="A240" s="39"/>
      <c r="B240" s="40"/>
      <c r="C240" s="41"/>
      <c r="D240" s="218" t="s">
        <v>155</v>
      </c>
      <c r="E240" s="41"/>
      <c r="F240" s="219" t="s">
        <v>2076</v>
      </c>
      <c r="G240" s="41"/>
      <c r="H240" s="41"/>
      <c r="I240" s="220"/>
      <c r="J240" s="41"/>
      <c r="K240" s="41"/>
      <c r="L240" s="45"/>
      <c r="M240" s="221"/>
      <c r="N240" s="222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155</v>
      </c>
      <c r="AU240" s="18" t="s">
        <v>81</v>
      </c>
    </row>
    <row r="241" spans="1:65" s="2" customFormat="1" ht="21.75" customHeight="1">
      <c r="A241" s="39"/>
      <c r="B241" s="40"/>
      <c r="C241" s="205" t="s">
        <v>455</v>
      </c>
      <c r="D241" s="205" t="s">
        <v>149</v>
      </c>
      <c r="E241" s="206" t="s">
        <v>2077</v>
      </c>
      <c r="F241" s="207" t="s">
        <v>2078</v>
      </c>
      <c r="G241" s="208" t="s">
        <v>152</v>
      </c>
      <c r="H241" s="209">
        <v>80</v>
      </c>
      <c r="I241" s="210"/>
      <c r="J241" s="211">
        <f>ROUND(I241*H241,2)</f>
        <v>0</v>
      </c>
      <c r="K241" s="207" t="s">
        <v>153</v>
      </c>
      <c r="L241" s="45"/>
      <c r="M241" s="212" t="s">
        <v>19</v>
      </c>
      <c r="N241" s="213" t="s">
        <v>42</v>
      </c>
      <c r="O241" s="85"/>
      <c r="P241" s="214">
        <f>O241*H241</f>
        <v>0</v>
      </c>
      <c r="Q241" s="214">
        <v>0.345</v>
      </c>
      <c r="R241" s="214">
        <f>Q241*H241</f>
        <v>27.599999999999998</v>
      </c>
      <c r="S241" s="214">
        <v>0</v>
      </c>
      <c r="T241" s="215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16" t="s">
        <v>154</v>
      </c>
      <c r="AT241" s="216" t="s">
        <v>149</v>
      </c>
      <c r="AU241" s="216" t="s">
        <v>81</v>
      </c>
      <c r="AY241" s="18" t="s">
        <v>147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8" t="s">
        <v>79</v>
      </c>
      <c r="BK241" s="217">
        <f>ROUND(I241*H241,2)</f>
        <v>0</v>
      </c>
      <c r="BL241" s="18" t="s">
        <v>154</v>
      </c>
      <c r="BM241" s="216" t="s">
        <v>458</v>
      </c>
    </row>
    <row r="242" spans="1:47" s="2" customFormat="1" ht="12">
      <c r="A242" s="39"/>
      <c r="B242" s="40"/>
      <c r="C242" s="41"/>
      <c r="D242" s="218" t="s">
        <v>155</v>
      </c>
      <c r="E242" s="41"/>
      <c r="F242" s="219" t="s">
        <v>2079</v>
      </c>
      <c r="G242" s="41"/>
      <c r="H242" s="41"/>
      <c r="I242" s="220"/>
      <c r="J242" s="41"/>
      <c r="K242" s="41"/>
      <c r="L242" s="45"/>
      <c r="M242" s="221"/>
      <c r="N242" s="222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155</v>
      </c>
      <c r="AU242" s="18" t="s">
        <v>81</v>
      </c>
    </row>
    <row r="243" spans="1:65" s="2" customFormat="1" ht="21.75" customHeight="1">
      <c r="A243" s="39"/>
      <c r="B243" s="40"/>
      <c r="C243" s="205" t="s">
        <v>312</v>
      </c>
      <c r="D243" s="205" t="s">
        <v>149</v>
      </c>
      <c r="E243" s="206" t="s">
        <v>2080</v>
      </c>
      <c r="F243" s="207" t="s">
        <v>2081</v>
      </c>
      <c r="G243" s="208" t="s">
        <v>152</v>
      </c>
      <c r="H243" s="209">
        <v>50</v>
      </c>
      <c r="I243" s="210"/>
      <c r="J243" s="211">
        <f>ROUND(I243*H243,2)</f>
        <v>0</v>
      </c>
      <c r="K243" s="207" t="s">
        <v>153</v>
      </c>
      <c r="L243" s="45"/>
      <c r="M243" s="212" t="s">
        <v>19</v>
      </c>
      <c r="N243" s="213" t="s">
        <v>42</v>
      </c>
      <c r="O243" s="85"/>
      <c r="P243" s="214">
        <f>O243*H243</f>
        <v>0</v>
      </c>
      <c r="Q243" s="214">
        <v>0.391</v>
      </c>
      <c r="R243" s="214">
        <f>Q243*H243</f>
        <v>19.55</v>
      </c>
      <c r="S243" s="214">
        <v>0</v>
      </c>
      <c r="T243" s="215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6" t="s">
        <v>154</v>
      </c>
      <c r="AT243" s="216" t="s">
        <v>149</v>
      </c>
      <c r="AU243" s="216" t="s">
        <v>81</v>
      </c>
      <c r="AY243" s="18" t="s">
        <v>147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8" t="s">
        <v>79</v>
      </c>
      <c r="BK243" s="217">
        <f>ROUND(I243*H243,2)</f>
        <v>0</v>
      </c>
      <c r="BL243" s="18" t="s">
        <v>154</v>
      </c>
      <c r="BM243" s="216" t="s">
        <v>463</v>
      </c>
    </row>
    <row r="244" spans="1:47" s="2" customFormat="1" ht="12">
      <c r="A244" s="39"/>
      <c r="B244" s="40"/>
      <c r="C244" s="41"/>
      <c r="D244" s="218" t="s">
        <v>155</v>
      </c>
      <c r="E244" s="41"/>
      <c r="F244" s="219" t="s">
        <v>2082</v>
      </c>
      <c r="G244" s="41"/>
      <c r="H244" s="41"/>
      <c r="I244" s="220"/>
      <c r="J244" s="41"/>
      <c r="K244" s="41"/>
      <c r="L244" s="45"/>
      <c r="M244" s="221"/>
      <c r="N244" s="222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155</v>
      </c>
      <c r="AU244" s="18" t="s">
        <v>81</v>
      </c>
    </row>
    <row r="245" spans="1:65" s="2" customFormat="1" ht="21.75" customHeight="1">
      <c r="A245" s="39"/>
      <c r="B245" s="40"/>
      <c r="C245" s="205" t="s">
        <v>467</v>
      </c>
      <c r="D245" s="205" t="s">
        <v>149</v>
      </c>
      <c r="E245" s="206" t="s">
        <v>2083</v>
      </c>
      <c r="F245" s="207" t="s">
        <v>2084</v>
      </c>
      <c r="G245" s="208" t="s">
        <v>152</v>
      </c>
      <c r="H245" s="209">
        <v>365</v>
      </c>
      <c r="I245" s="210"/>
      <c r="J245" s="211">
        <f>ROUND(I245*H245,2)</f>
        <v>0</v>
      </c>
      <c r="K245" s="207" t="s">
        <v>153</v>
      </c>
      <c r="L245" s="45"/>
      <c r="M245" s="212" t="s">
        <v>19</v>
      </c>
      <c r="N245" s="213" t="s">
        <v>42</v>
      </c>
      <c r="O245" s="85"/>
      <c r="P245" s="214">
        <f>O245*H245</f>
        <v>0</v>
      </c>
      <c r="Q245" s="214">
        <v>0.345</v>
      </c>
      <c r="R245" s="214">
        <f>Q245*H245</f>
        <v>125.925</v>
      </c>
      <c r="S245" s="214">
        <v>0</v>
      </c>
      <c r="T245" s="215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16" t="s">
        <v>154</v>
      </c>
      <c r="AT245" s="216" t="s">
        <v>149</v>
      </c>
      <c r="AU245" s="216" t="s">
        <v>81</v>
      </c>
      <c r="AY245" s="18" t="s">
        <v>147</v>
      </c>
      <c r="BE245" s="217">
        <f>IF(N245="základní",J245,0)</f>
        <v>0</v>
      </c>
      <c r="BF245" s="217">
        <f>IF(N245="snížená",J245,0)</f>
        <v>0</v>
      </c>
      <c r="BG245" s="217">
        <f>IF(N245="zákl. přenesená",J245,0)</f>
        <v>0</v>
      </c>
      <c r="BH245" s="217">
        <f>IF(N245="sníž. přenesená",J245,0)</f>
        <v>0</v>
      </c>
      <c r="BI245" s="217">
        <f>IF(N245="nulová",J245,0)</f>
        <v>0</v>
      </c>
      <c r="BJ245" s="18" t="s">
        <v>79</v>
      </c>
      <c r="BK245" s="217">
        <f>ROUND(I245*H245,2)</f>
        <v>0</v>
      </c>
      <c r="BL245" s="18" t="s">
        <v>154</v>
      </c>
      <c r="BM245" s="216" t="s">
        <v>470</v>
      </c>
    </row>
    <row r="246" spans="1:47" s="2" customFormat="1" ht="12">
      <c r="A246" s="39"/>
      <c r="B246" s="40"/>
      <c r="C246" s="41"/>
      <c r="D246" s="218" t="s">
        <v>155</v>
      </c>
      <c r="E246" s="41"/>
      <c r="F246" s="219" t="s">
        <v>2085</v>
      </c>
      <c r="G246" s="41"/>
      <c r="H246" s="41"/>
      <c r="I246" s="220"/>
      <c r="J246" s="41"/>
      <c r="K246" s="41"/>
      <c r="L246" s="45"/>
      <c r="M246" s="221"/>
      <c r="N246" s="222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155</v>
      </c>
      <c r="AU246" s="18" t="s">
        <v>81</v>
      </c>
    </row>
    <row r="247" spans="1:65" s="2" customFormat="1" ht="21.75" customHeight="1">
      <c r="A247" s="39"/>
      <c r="B247" s="40"/>
      <c r="C247" s="205" t="s">
        <v>317</v>
      </c>
      <c r="D247" s="205" t="s">
        <v>149</v>
      </c>
      <c r="E247" s="206" t="s">
        <v>2086</v>
      </c>
      <c r="F247" s="207" t="s">
        <v>2087</v>
      </c>
      <c r="G247" s="208" t="s">
        <v>152</v>
      </c>
      <c r="H247" s="209">
        <v>20</v>
      </c>
      <c r="I247" s="210"/>
      <c r="J247" s="211">
        <f>ROUND(I247*H247,2)</f>
        <v>0</v>
      </c>
      <c r="K247" s="207" t="s">
        <v>153</v>
      </c>
      <c r="L247" s="45"/>
      <c r="M247" s="212" t="s">
        <v>19</v>
      </c>
      <c r="N247" s="213" t="s">
        <v>42</v>
      </c>
      <c r="O247" s="85"/>
      <c r="P247" s="214">
        <f>O247*H247</f>
        <v>0</v>
      </c>
      <c r="Q247" s="214">
        <v>0.46</v>
      </c>
      <c r="R247" s="214">
        <f>Q247*H247</f>
        <v>9.200000000000001</v>
      </c>
      <c r="S247" s="214">
        <v>0</v>
      </c>
      <c r="T247" s="215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6" t="s">
        <v>154</v>
      </c>
      <c r="AT247" s="216" t="s">
        <v>149</v>
      </c>
      <c r="AU247" s="216" t="s">
        <v>81</v>
      </c>
      <c r="AY247" s="18" t="s">
        <v>147</v>
      </c>
      <c r="BE247" s="217">
        <f>IF(N247="základní",J247,0)</f>
        <v>0</v>
      </c>
      <c r="BF247" s="217">
        <f>IF(N247="snížená",J247,0)</f>
        <v>0</v>
      </c>
      <c r="BG247" s="217">
        <f>IF(N247="zákl. přenesená",J247,0)</f>
        <v>0</v>
      </c>
      <c r="BH247" s="217">
        <f>IF(N247="sníž. přenesená",J247,0)</f>
        <v>0</v>
      </c>
      <c r="BI247" s="217">
        <f>IF(N247="nulová",J247,0)</f>
        <v>0</v>
      </c>
      <c r="BJ247" s="18" t="s">
        <v>79</v>
      </c>
      <c r="BK247" s="217">
        <f>ROUND(I247*H247,2)</f>
        <v>0</v>
      </c>
      <c r="BL247" s="18" t="s">
        <v>154</v>
      </c>
      <c r="BM247" s="216" t="s">
        <v>476</v>
      </c>
    </row>
    <row r="248" spans="1:47" s="2" customFormat="1" ht="12">
      <c r="A248" s="39"/>
      <c r="B248" s="40"/>
      <c r="C248" s="41"/>
      <c r="D248" s="218" t="s">
        <v>155</v>
      </c>
      <c r="E248" s="41"/>
      <c r="F248" s="219" t="s">
        <v>2088</v>
      </c>
      <c r="G248" s="41"/>
      <c r="H248" s="41"/>
      <c r="I248" s="220"/>
      <c r="J248" s="41"/>
      <c r="K248" s="41"/>
      <c r="L248" s="45"/>
      <c r="M248" s="221"/>
      <c r="N248" s="222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155</v>
      </c>
      <c r="AU248" s="18" t="s">
        <v>81</v>
      </c>
    </row>
    <row r="249" spans="1:65" s="2" customFormat="1" ht="16.5" customHeight="1">
      <c r="A249" s="39"/>
      <c r="B249" s="40"/>
      <c r="C249" s="205" t="s">
        <v>478</v>
      </c>
      <c r="D249" s="205" t="s">
        <v>149</v>
      </c>
      <c r="E249" s="206" t="s">
        <v>2089</v>
      </c>
      <c r="F249" s="207" t="s">
        <v>2090</v>
      </c>
      <c r="G249" s="208" t="s">
        <v>152</v>
      </c>
      <c r="H249" s="209">
        <v>270</v>
      </c>
      <c r="I249" s="210"/>
      <c r="J249" s="211">
        <f>ROUND(I249*H249,2)</f>
        <v>0</v>
      </c>
      <c r="K249" s="207" t="s">
        <v>153</v>
      </c>
      <c r="L249" s="45"/>
      <c r="M249" s="212" t="s">
        <v>19</v>
      </c>
      <c r="N249" s="213" t="s">
        <v>42</v>
      </c>
      <c r="O249" s="85"/>
      <c r="P249" s="214">
        <f>O249*H249</f>
        <v>0</v>
      </c>
      <c r="Q249" s="214">
        <v>0.00031</v>
      </c>
      <c r="R249" s="214">
        <f>Q249*H249</f>
        <v>0.0837</v>
      </c>
      <c r="S249" s="214">
        <v>0</v>
      </c>
      <c r="T249" s="215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16" t="s">
        <v>154</v>
      </c>
      <c r="AT249" s="216" t="s">
        <v>149</v>
      </c>
      <c r="AU249" s="216" t="s">
        <v>81</v>
      </c>
      <c r="AY249" s="18" t="s">
        <v>147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18" t="s">
        <v>79</v>
      </c>
      <c r="BK249" s="217">
        <f>ROUND(I249*H249,2)</f>
        <v>0</v>
      </c>
      <c r="BL249" s="18" t="s">
        <v>154</v>
      </c>
      <c r="BM249" s="216" t="s">
        <v>481</v>
      </c>
    </row>
    <row r="250" spans="1:47" s="2" customFormat="1" ht="12">
      <c r="A250" s="39"/>
      <c r="B250" s="40"/>
      <c r="C250" s="41"/>
      <c r="D250" s="218" t="s">
        <v>155</v>
      </c>
      <c r="E250" s="41"/>
      <c r="F250" s="219" t="s">
        <v>2091</v>
      </c>
      <c r="G250" s="41"/>
      <c r="H250" s="41"/>
      <c r="I250" s="220"/>
      <c r="J250" s="41"/>
      <c r="K250" s="41"/>
      <c r="L250" s="45"/>
      <c r="M250" s="221"/>
      <c r="N250" s="222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155</v>
      </c>
      <c r="AU250" s="18" t="s">
        <v>81</v>
      </c>
    </row>
    <row r="251" spans="1:65" s="2" customFormat="1" ht="24.15" customHeight="1">
      <c r="A251" s="39"/>
      <c r="B251" s="40"/>
      <c r="C251" s="205" t="s">
        <v>323</v>
      </c>
      <c r="D251" s="205" t="s">
        <v>149</v>
      </c>
      <c r="E251" s="206" t="s">
        <v>2092</v>
      </c>
      <c r="F251" s="207" t="s">
        <v>2093</v>
      </c>
      <c r="G251" s="208" t="s">
        <v>152</v>
      </c>
      <c r="H251" s="209">
        <v>135</v>
      </c>
      <c r="I251" s="210"/>
      <c r="J251" s="211">
        <f>ROUND(I251*H251,2)</f>
        <v>0</v>
      </c>
      <c r="K251" s="207" t="s">
        <v>153</v>
      </c>
      <c r="L251" s="45"/>
      <c r="M251" s="212" t="s">
        <v>19</v>
      </c>
      <c r="N251" s="213" t="s">
        <v>42</v>
      </c>
      <c r="O251" s="85"/>
      <c r="P251" s="214">
        <f>O251*H251</f>
        <v>0</v>
      </c>
      <c r="Q251" s="214">
        <v>0.12966</v>
      </c>
      <c r="R251" s="214">
        <f>Q251*H251</f>
        <v>17.5041</v>
      </c>
      <c r="S251" s="214">
        <v>0</v>
      </c>
      <c r="T251" s="215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16" t="s">
        <v>154</v>
      </c>
      <c r="AT251" s="216" t="s">
        <v>149</v>
      </c>
      <c r="AU251" s="216" t="s">
        <v>81</v>
      </c>
      <c r="AY251" s="18" t="s">
        <v>147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18" t="s">
        <v>79</v>
      </c>
      <c r="BK251" s="217">
        <f>ROUND(I251*H251,2)</f>
        <v>0</v>
      </c>
      <c r="BL251" s="18" t="s">
        <v>154</v>
      </c>
      <c r="BM251" s="216" t="s">
        <v>489</v>
      </c>
    </row>
    <row r="252" spans="1:47" s="2" customFormat="1" ht="12">
      <c r="A252" s="39"/>
      <c r="B252" s="40"/>
      <c r="C252" s="41"/>
      <c r="D252" s="218" t="s">
        <v>155</v>
      </c>
      <c r="E252" s="41"/>
      <c r="F252" s="219" t="s">
        <v>2094</v>
      </c>
      <c r="G252" s="41"/>
      <c r="H252" s="41"/>
      <c r="I252" s="220"/>
      <c r="J252" s="41"/>
      <c r="K252" s="41"/>
      <c r="L252" s="45"/>
      <c r="M252" s="221"/>
      <c r="N252" s="222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155</v>
      </c>
      <c r="AU252" s="18" t="s">
        <v>81</v>
      </c>
    </row>
    <row r="253" spans="1:65" s="2" customFormat="1" ht="24.15" customHeight="1">
      <c r="A253" s="39"/>
      <c r="B253" s="40"/>
      <c r="C253" s="205" t="s">
        <v>494</v>
      </c>
      <c r="D253" s="205" t="s">
        <v>149</v>
      </c>
      <c r="E253" s="206" t="s">
        <v>2095</v>
      </c>
      <c r="F253" s="207" t="s">
        <v>2096</v>
      </c>
      <c r="G253" s="208" t="s">
        <v>152</v>
      </c>
      <c r="H253" s="209">
        <v>135</v>
      </c>
      <c r="I253" s="210"/>
      <c r="J253" s="211">
        <f>ROUND(I253*H253,2)</f>
        <v>0</v>
      </c>
      <c r="K253" s="207" t="s">
        <v>153</v>
      </c>
      <c r="L253" s="45"/>
      <c r="M253" s="212" t="s">
        <v>19</v>
      </c>
      <c r="N253" s="213" t="s">
        <v>42</v>
      </c>
      <c r="O253" s="85"/>
      <c r="P253" s="214">
        <f>O253*H253</f>
        <v>0</v>
      </c>
      <c r="Q253" s="214">
        <v>0.15559</v>
      </c>
      <c r="R253" s="214">
        <f>Q253*H253</f>
        <v>21.00465</v>
      </c>
      <c r="S253" s="214">
        <v>0</v>
      </c>
      <c r="T253" s="215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16" t="s">
        <v>154</v>
      </c>
      <c r="AT253" s="216" t="s">
        <v>149</v>
      </c>
      <c r="AU253" s="216" t="s">
        <v>81</v>
      </c>
      <c r="AY253" s="18" t="s">
        <v>147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8" t="s">
        <v>79</v>
      </c>
      <c r="BK253" s="217">
        <f>ROUND(I253*H253,2)</f>
        <v>0</v>
      </c>
      <c r="BL253" s="18" t="s">
        <v>154</v>
      </c>
      <c r="BM253" s="216" t="s">
        <v>497</v>
      </c>
    </row>
    <row r="254" spans="1:47" s="2" customFormat="1" ht="12">
      <c r="A254" s="39"/>
      <c r="B254" s="40"/>
      <c r="C254" s="41"/>
      <c r="D254" s="218" t="s">
        <v>155</v>
      </c>
      <c r="E254" s="41"/>
      <c r="F254" s="219" t="s">
        <v>2097</v>
      </c>
      <c r="G254" s="41"/>
      <c r="H254" s="41"/>
      <c r="I254" s="220"/>
      <c r="J254" s="41"/>
      <c r="K254" s="41"/>
      <c r="L254" s="45"/>
      <c r="M254" s="221"/>
      <c r="N254" s="222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155</v>
      </c>
      <c r="AU254" s="18" t="s">
        <v>81</v>
      </c>
    </row>
    <row r="255" spans="1:65" s="2" customFormat="1" ht="24.15" customHeight="1">
      <c r="A255" s="39"/>
      <c r="B255" s="40"/>
      <c r="C255" s="205" t="s">
        <v>330</v>
      </c>
      <c r="D255" s="205" t="s">
        <v>149</v>
      </c>
      <c r="E255" s="206" t="s">
        <v>2098</v>
      </c>
      <c r="F255" s="207" t="s">
        <v>2099</v>
      </c>
      <c r="G255" s="208" t="s">
        <v>152</v>
      </c>
      <c r="H255" s="209">
        <v>339</v>
      </c>
      <c r="I255" s="210"/>
      <c r="J255" s="211">
        <f>ROUND(I255*H255,2)</f>
        <v>0</v>
      </c>
      <c r="K255" s="207" t="s">
        <v>153</v>
      </c>
      <c r="L255" s="45"/>
      <c r="M255" s="212" t="s">
        <v>19</v>
      </c>
      <c r="N255" s="213" t="s">
        <v>42</v>
      </c>
      <c r="O255" s="85"/>
      <c r="P255" s="214">
        <f>O255*H255</f>
        <v>0</v>
      </c>
      <c r="Q255" s="214">
        <v>0.0835</v>
      </c>
      <c r="R255" s="214">
        <f>Q255*H255</f>
        <v>28.306500000000003</v>
      </c>
      <c r="S255" s="214">
        <v>0</v>
      </c>
      <c r="T255" s="215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6" t="s">
        <v>154</v>
      </c>
      <c r="AT255" s="216" t="s">
        <v>149</v>
      </c>
      <c r="AU255" s="216" t="s">
        <v>81</v>
      </c>
      <c r="AY255" s="18" t="s">
        <v>147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18" t="s">
        <v>79</v>
      </c>
      <c r="BK255" s="217">
        <f>ROUND(I255*H255,2)</f>
        <v>0</v>
      </c>
      <c r="BL255" s="18" t="s">
        <v>154</v>
      </c>
      <c r="BM255" s="216" t="s">
        <v>503</v>
      </c>
    </row>
    <row r="256" spans="1:47" s="2" customFormat="1" ht="12">
      <c r="A256" s="39"/>
      <c r="B256" s="40"/>
      <c r="C256" s="41"/>
      <c r="D256" s="218" t="s">
        <v>155</v>
      </c>
      <c r="E256" s="41"/>
      <c r="F256" s="219" t="s">
        <v>2100</v>
      </c>
      <c r="G256" s="41"/>
      <c r="H256" s="41"/>
      <c r="I256" s="220"/>
      <c r="J256" s="41"/>
      <c r="K256" s="41"/>
      <c r="L256" s="45"/>
      <c r="M256" s="221"/>
      <c r="N256" s="222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155</v>
      </c>
      <c r="AU256" s="18" t="s">
        <v>81</v>
      </c>
    </row>
    <row r="257" spans="1:51" s="13" customFormat="1" ht="12">
      <c r="A257" s="13"/>
      <c r="B257" s="223"/>
      <c r="C257" s="224"/>
      <c r="D257" s="225" t="s">
        <v>157</v>
      </c>
      <c r="E257" s="226" t="s">
        <v>19</v>
      </c>
      <c r="F257" s="227" t="s">
        <v>2101</v>
      </c>
      <c r="G257" s="224"/>
      <c r="H257" s="228">
        <v>333</v>
      </c>
      <c r="I257" s="229"/>
      <c r="J257" s="224"/>
      <c r="K257" s="224"/>
      <c r="L257" s="230"/>
      <c r="M257" s="231"/>
      <c r="N257" s="232"/>
      <c r="O257" s="232"/>
      <c r="P257" s="232"/>
      <c r="Q257" s="232"/>
      <c r="R257" s="232"/>
      <c r="S257" s="232"/>
      <c r="T257" s="23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4" t="s">
        <v>157</v>
      </c>
      <c r="AU257" s="234" t="s">
        <v>81</v>
      </c>
      <c r="AV257" s="13" t="s">
        <v>81</v>
      </c>
      <c r="AW257" s="13" t="s">
        <v>33</v>
      </c>
      <c r="AX257" s="13" t="s">
        <v>71</v>
      </c>
      <c r="AY257" s="234" t="s">
        <v>147</v>
      </c>
    </row>
    <row r="258" spans="1:51" s="13" customFormat="1" ht="12">
      <c r="A258" s="13"/>
      <c r="B258" s="223"/>
      <c r="C258" s="224"/>
      <c r="D258" s="225" t="s">
        <v>157</v>
      </c>
      <c r="E258" s="226" t="s">
        <v>19</v>
      </c>
      <c r="F258" s="227" t="s">
        <v>2102</v>
      </c>
      <c r="G258" s="224"/>
      <c r="H258" s="228">
        <v>6</v>
      </c>
      <c r="I258" s="229"/>
      <c r="J258" s="224"/>
      <c r="K258" s="224"/>
      <c r="L258" s="230"/>
      <c r="M258" s="231"/>
      <c r="N258" s="232"/>
      <c r="O258" s="232"/>
      <c r="P258" s="232"/>
      <c r="Q258" s="232"/>
      <c r="R258" s="232"/>
      <c r="S258" s="232"/>
      <c r="T258" s="23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4" t="s">
        <v>157</v>
      </c>
      <c r="AU258" s="234" t="s">
        <v>81</v>
      </c>
      <c r="AV258" s="13" t="s">
        <v>81</v>
      </c>
      <c r="AW258" s="13" t="s">
        <v>33</v>
      </c>
      <c r="AX258" s="13" t="s">
        <v>71</v>
      </c>
      <c r="AY258" s="234" t="s">
        <v>147</v>
      </c>
    </row>
    <row r="259" spans="1:51" s="14" customFormat="1" ht="12">
      <c r="A259" s="14"/>
      <c r="B259" s="235"/>
      <c r="C259" s="236"/>
      <c r="D259" s="225" t="s">
        <v>157</v>
      </c>
      <c r="E259" s="237" t="s">
        <v>19</v>
      </c>
      <c r="F259" s="238" t="s">
        <v>159</v>
      </c>
      <c r="G259" s="236"/>
      <c r="H259" s="239">
        <v>339</v>
      </c>
      <c r="I259" s="240"/>
      <c r="J259" s="236"/>
      <c r="K259" s="236"/>
      <c r="L259" s="241"/>
      <c r="M259" s="242"/>
      <c r="N259" s="243"/>
      <c r="O259" s="243"/>
      <c r="P259" s="243"/>
      <c r="Q259" s="243"/>
      <c r="R259" s="243"/>
      <c r="S259" s="243"/>
      <c r="T259" s="24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5" t="s">
        <v>157</v>
      </c>
      <c r="AU259" s="245" t="s">
        <v>81</v>
      </c>
      <c r="AV259" s="14" t="s">
        <v>154</v>
      </c>
      <c r="AW259" s="14" t="s">
        <v>33</v>
      </c>
      <c r="AX259" s="14" t="s">
        <v>79</v>
      </c>
      <c r="AY259" s="245" t="s">
        <v>147</v>
      </c>
    </row>
    <row r="260" spans="1:65" s="2" customFormat="1" ht="16.5" customHeight="1">
      <c r="A260" s="39"/>
      <c r="B260" s="40"/>
      <c r="C260" s="246" t="s">
        <v>508</v>
      </c>
      <c r="D260" s="246" t="s">
        <v>350</v>
      </c>
      <c r="E260" s="247" t="s">
        <v>2103</v>
      </c>
      <c r="F260" s="248" t="s">
        <v>2104</v>
      </c>
      <c r="G260" s="249" t="s">
        <v>329</v>
      </c>
      <c r="H260" s="250">
        <v>6</v>
      </c>
      <c r="I260" s="251"/>
      <c r="J260" s="252">
        <f>ROUND(I260*H260,2)</f>
        <v>0</v>
      </c>
      <c r="K260" s="248" t="s">
        <v>153</v>
      </c>
      <c r="L260" s="253"/>
      <c r="M260" s="254" t="s">
        <v>19</v>
      </c>
      <c r="N260" s="255" t="s">
        <v>42</v>
      </c>
      <c r="O260" s="85"/>
      <c r="P260" s="214">
        <f>O260*H260</f>
        <v>0</v>
      </c>
      <c r="Q260" s="214">
        <v>1.12</v>
      </c>
      <c r="R260" s="214">
        <f>Q260*H260</f>
        <v>6.720000000000001</v>
      </c>
      <c r="S260" s="214">
        <v>0</v>
      </c>
      <c r="T260" s="215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16" t="s">
        <v>174</v>
      </c>
      <c r="AT260" s="216" t="s">
        <v>350</v>
      </c>
      <c r="AU260" s="216" t="s">
        <v>81</v>
      </c>
      <c r="AY260" s="18" t="s">
        <v>147</v>
      </c>
      <c r="BE260" s="217">
        <f>IF(N260="základní",J260,0)</f>
        <v>0</v>
      </c>
      <c r="BF260" s="217">
        <f>IF(N260="snížená",J260,0)</f>
        <v>0</v>
      </c>
      <c r="BG260" s="217">
        <f>IF(N260="zákl. přenesená",J260,0)</f>
        <v>0</v>
      </c>
      <c r="BH260" s="217">
        <f>IF(N260="sníž. přenesená",J260,0)</f>
        <v>0</v>
      </c>
      <c r="BI260" s="217">
        <f>IF(N260="nulová",J260,0)</f>
        <v>0</v>
      </c>
      <c r="BJ260" s="18" t="s">
        <v>79</v>
      </c>
      <c r="BK260" s="217">
        <f>ROUND(I260*H260,2)</f>
        <v>0</v>
      </c>
      <c r="BL260" s="18" t="s">
        <v>154</v>
      </c>
      <c r="BM260" s="216" t="s">
        <v>511</v>
      </c>
    </row>
    <row r="261" spans="1:65" s="2" customFormat="1" ht="37.8" customHeight="1">
      <c r="A261" s="39"/>
      <c r="B261" s="40"/>
      <c r="C261" s="205" t="s">
        <v>336</v>
      </c>
      <c r="D261" s="205" t="s">
        <v>149</v>
      </c>
      <c r="E261" s="206" t="s">
        <v>2105</v>
      </c>
      <c r="F261" s="207" t="s">
        <v>2106</v>
      </c>
      <c r="G261" s="208" t="s">
        <v>152</v>
      </c>
      <c r="H261" s="209">
        <v>30</v>
      </c>
      <c r="I261" s="210"/>
      <c r="J261" s="211">
        <f>ROUND(I261*H261,2)</f>
        <v>0</v>
      </c>
      <c r="K261" s="207" t="s">
        <v>153</v>
      </c>
      <c r="L261" s="45"/>
      <c r="M261" s="212" t="s">
        <v>19</v>
      </c>
      <c r="N261" s="213" t="s">
        <v>42</v>
      </c>
      <c r="O261" s="85"/>
      <c r="P261" s="214">
        <f>O261*H261</f>
        <v>0</v>
      </c>
      <c r="Q261" s="214">
        <v>0.09062</v>
      </c>
      <c r="R261" s="214">
        <f>Q261*H261</f>
        <v>2.7186000000000003</v>
      </c>
      <c r="S261" s="214">
        <v>0</v>
      </c>
      <c r="T261" s="215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16" t="s">
        <v>154</v>
      </c>
      <c r="AT261" s="216" t="s">
        <v>149</v>
      </c>
      <c r="AU261" s="216" t="s">
        <v>81</v>
      </c>
      <c r="AY261" s="18" t="s">
        <v>147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18" t="s">
        <v>79</v>
      </c>
      <c r="BK261" s="217">
        <f>ROUND(I261*H261,2)</f>
        <v>0</v>
      </c>
      <c r="BL261" s="18" t="s">
        <v>154</v>
      </c>
      <c r="BM261" s="216" t="s">
        <v>515</v>
      </c>
    </row>
    <row r="262" spans="1:47" s="2" customFormat="1" ht="12">
      <c r="A262" s="39"/>
      <c r="B262" s="40"/>
      <c r="C262" s="41"/>
      <c r="D262" s="218" t="s">
        <v>155</v>
      </c>
      <c r="E262" s="41"/>
      <c r="F262" s="219" t="s">
        <v>2107</v>
      </c>
      <c r="G262" s="41"/>
      <c r="H262" s="41"/>
      <c r="I262" s="220"/>
      <c r="J262" s="41"/>
      <c r="K262" s="41"/>
      <c r="L262" s="45"/>
      <c r="M262" s="221"/>
      <c r="N262" s="222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155</v>
      </c>
      <c r="AU262" s="18" t="s">
        <v>81</v>
      </c>
    </row>
    <row r="263" spans="1:65" s="2" customFormat="1" ht="16.5" customHeight="1">
      <c r="A263" s="39"/>
      <c r="B263" s="40"/>
      <c r="C263" s="246" t="s">
        <v>519</v>
      </c>
      <c r="D263" s="246" t="s">
        <v>350</v>
      </c>
      <c r="E263" s="247" t="s">
        <v>2108</v>
      </c>
      <c r="F263" s="248" t="s">
        <v>2109</v>
      </c>
      <c r="G263" s="249" t="s">
        <v>152</v>
      </c>
      <c r="H263" s="250">
        <v>30.9</v>
      </c>
      <c r="I263" s="251"/>
      <c r="J263" s="252">
        <f>ROUND(I263*H263,2)</f>
        <v>0</v>
      </c>
      <c r="K263" s="248" t="s">
        <v>153</v>
      </c>
      <c r="L263" s="253"/>
      <c r="M263" s="254" t="s">
        <v>19</v>
      </c>
      <c r="N263" s="255" t="s">
        <v>42</v>
      </c>
      <c r="O263" s="85"/>
      <c r="P263" s="214">
        <f>O263*H263</f>
        <v>0</v>
      </c>
      <c r="Q263" s="214">
        <v>0.176</v>
      </c>
      <c r="R263" s="214">
        <f>Q263*H263</f>
        <v>5.4384</v>
      </c>
      <c r="S263" s="214">
        <v>0</v>
      </c>
      <c r="T263" s="215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16" t="s">
        <v>174</v>
      </c>
      <c r="AT263" s="216" t="s">
        <v>350</v>
      </c>
      <c r="AU263" s="216" t="s">
        <v>81</v>
      </c>
      <c r="AY263" s="18" t="s">
        <v>147</v>
      </c>
      <c r="BE263" s="217">
        <f>IF(N263="základní",J263,0)</f>
        <v>0</v>
      </c>
      <c r="BF263" s="217">
        <f>IF(N263="snížená",J263,0)</f>
        <v>0</v>
      </c>
      <c r="BG263" s="217">
        <f>IF(N263="zákl. přenesená",J263,0)</f>
        <v>0</v>
      </c>
      <c r="BH263" s="217">
        <f>IF(N263="sníž. přenesená",J263,0)</f>
        <v>0</v>
      </c>
      <c r="BI263" s="217">
        <f>IF(N263="nulová",J263,0)</f>
        <v>0</v>
      </c>
      <c r="BJ263" s="18" t="s">
        <v>79</v>
      </c>
      <c r="BK263" s="217">
        <f>ROUND(I263*H263,2)</f>
        <v>0</v>
      </c>
      <c r="BL263" s="18" t="s">
        <v>154</v>
      </c>
      <c r="BM263" s="216" t="s">
        <v>522</v>
      </c>
    </row>
    <row r="264" spans="1:51" s="13" customFormat="1" ht="12">
      <c r="A264" s="13"/>
      <c r="B264" s="223"/>
      <c r="C264" s="224"/>
      <c r="D264" s="225" t="s">
        <v>157</v>
      </c>
      <c r="E264" s="226" t="s">
        <v>19</v>
      </c>
      <c r="F264" s="227" t="s">
        <v>2110</v>
      </c>
      <c r="G264" s="224"/>
      <c r="H264" s="228">
        <v>30.9</v>
      </c>
      <c r="I264" s="229"/>
      <c r="J264" s="224"/>
      <c r="K264" s="224"/>
      <c r="L264" s="230"/>
      <c r="M264" s="231"/>
      <c r="N264" s="232"/>
      <c r="O264" s="232"/>
      <c r="P264" s="232"/>
      <c r="Q264" s="232"/>
      <c r="R264" s="232"/>
      <c r="S264" s="232"/>
      <c r="T264" s="23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4" t="s">
        <v>157</v>
      </c>
      <c r="AU264" s="234" t="s">
        <v>81</v>
      </c>
      <c r="AV264" s="13" t="s">
        <v>81</v>
      </c>
      <c r="AW264" s="13" t="s">
        <v>33</v>
      </c>
      <c r="AX264" s="13" t="s">
        <v>71</v>
      </c>
      <c r="AY264" s="234" t="s">
        <v>147</v>
      </c>
    </row>
    <row r="265" spans="1:51" s="14" customFormat="1" ht="12">
      <c r="A265" s="14"/>
      <c r="B265" s="235"/>
      <c r="C265" s="236"/>
      <c r="D265" s="225" t="s">
        <v>157</v>
      </c>
      <c r="E265" s="237" t="s">
        <v>19</v>
      </c>
      <c r="F265" s="238" t="s">
        <v>159</v>
      </c>
      <c r="G265" s="236"/>
      <c r="H265" s="239">
        <v>30.9</v>
      </c>
      <c r="I265" s="240"/>
      <c r="J265" s="236"/>
      <c r="K265" s="236"/>
      <c r="L265" s="241"/>
      <c r="M265" s="242"/>
      <c r="N265" s="243"/>
      <c r="O265" s="243"/>
      <c r="P265" s="243"/>
      <c r="Q265" s="243"/>
      <c r="R265" s="243"/>
      <c r="S265" s="243"/>
      <c r="T265" s="24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5" t="s">
        <v>157</v>
      </c>
      <c r="AU265" s="245" t="s">
        <v>81</v>
      </c>
      <c r="AV265" s="14" t="s">
        <v>154</v>
      </c>
      <c r="AW265" s="14" t="s">
        <v>33</v>
      </c>
      <c r="AX265" s="14" t="s">
        <v>79</v>
      </c>
      <c r="AY265" s="245" t="s">
        <v>147</v>
      </c>
    </row>
    <row r="266" spans="1:65" s="2" customFormat="1" ht="37.8" customHeight="1">
      <c r="A266" s="39"/>
      <c r="B266" s="40"/>
      <c r="C266" s="205" t="s">
        <v>341</v>
      </c>
      <c r="D266" s="205" t="s">
        <v>149</v>
      </c>
      <c r="E266" s="206" t="s">
        <v>2111</v>
      </c>
      <c r="F266" s="207" t="s">
        <v>2112</v>
      </c>
      <c r="G266" s="208" t="s">
        <v>152</v>
      </c>
      <c r="H266" s="209">
        <v>50</v>
      </c>
      <c r="I266" s="210"/>
      <c r="J266" s="211">
        <f>ROUND(I266*H266,2)</f>
        <v>0</v>
      </c>
      <c r="K266" s="207" t="s">
        <v>153</v>
      </c>
      <c r="L266" s="45"/>
      <c r="M266" s="212" t="s">
        <v>19</v>
      </c>
      <c r="N266" s="213" t="s">
        <v>42</v>
      </c>
      <c r="O266" s="85"/>
      <c r="P266" s="214">
        <f>O266*H266</f>
        <v>0</v>
      </c>
      <c r="Q266" s="214">
        <v>0.11162</v>
      </c>
      <c r="R266" s="214">
        <f>Q266*H266</f>
        <v>5.5809999999999995</v>
      </c>
      <c r="S266" s="214">
        <v>0</v>
      </c>
      <c r="T266" s="215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16" t="s">
        <v>154</v>
      </c>
      <c r="AT266" s="216" t="s">
        <v>149</v>
      </c>
      <c r="AU266" s="216" t="s">
        <v>81</v>
      </c>
      <c r="AY266" s="18" t="s">
        <v>147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8" t="s">
        <v>79</v>
      </c>
      <c r="BK266" s="217">
        <f>ROUND(I266*H266,2)</f>
        <v>0</v>
      </c>
      <c r="BL266" s="18" t="s">
        <v>154</v>
      </c>
      <c r="BM266" s="216" t="s">
        <v>528</v>
      </c>
    </row>
    <row r="267" spans="1:47" s="2" customFormat="1" ht="12">
      <c r="A267" s="39"/>
      <c r="B267" s="40"/>
      <c r="C267" s="41"/>
      <c r="D267" s="218" t="s">
        <v>155</v>
      </c>
      <c r="E267" s="41"/>
      <c r="F267" s="219" t="s">
        <v>2113</v>
      </c>
      <c r="G267" s="41"/>
      <c r="H267" s="41"/>
      <c r="I267" s="220"/>
      <c r="J267" s="41"/>
      <c r="K267" s="41"/>
      <c r="L267" s="45"/>
      <c r="M267" s="221"/>
      <c r="N267" s="222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155</v>
      </c>
      <c r="AU267" s="18" t="s">
        <v>81</v>
      </c>
    </row>
    <row r="268" spans="1:65" s="2" customFormat="1" ht="16.5" customHeight="1">
      <c r="A268" s="39"/>
      <c r="B268" s="40"/>
      <c r="C268" s="246" t="s">
        <v>531</v>
      </c>
      <c r="D268" s="246" t="s">
        <v>350</v>
      </c>
      <c r="E268" s="247" t="s">
        <v>2108</v>
      </c>
      <c r="F268" s="248" t="s">
        <v>2109</v>
      </c>
      <c r="G268" s="249" t="s">
        <v>152</v>
      </c>
      <c r="H268" s="250">
        <v>51.5</v>
      </c>
      <c r="I268" s="251"/>
      <c r="J268" s="252">
        <f>ROUND(I268*H268,2)</f>
        <v>0</v>
      </c>
      <c r="K268" s="248" t="s">
        <v>153</v>
      </c>
      <c r="L268" s="253"/>
      <c r="M268" s="254" t="s">
        <v>19</v>
      </c>
      <c r="N268" s="255" t="s">
        <v>42</v>
      </c>
      <c r="O268" s="85"/>
      <c r="P268" s="214">
        <f>O268*H268</f>
        <v>0</v>
      </c>
      <c r="Q268" s="214">
        <v>0.176</v>
      </c>
      <c r="R268" s="214">
        <f>Q268*H268</f>
        <v>9.064</v>
      </c>
      <c r="S268" s="214">
        <v>0</v>
      </c>
      <c r="T268" s="215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16" t="s">
        <v>174</v>
      </c>
      <c r="AT268" s="216" t="s">
        <v>350</v>
      </c>
      <c r="AU268" s="216" t="s">
        <v>81</v>
      </c>
      <c r="AY268" s="18" t="s">
        <v>147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18" t="s">
        <v>79</v>
      </c>
      <c r="BK268" s="217">
        <f>ROUND(I268*H268,2)</f>
        <v>0</v>
      </c>
      <c r="BL268" s="18" t="s">
        <v>154</v>
      </c>
      <c r="BM268" s="216" t="s">
        <v>534</v>
      </c>
    </row>
    <row r="269" spans="1:51" s="13" customFormat="1" ht="12">
      <c r="A269" s="13"/>
      <c r="B269" s="223"/>
      <c r="C269" s="224"/>
      <c r="D269" s="225" t="s">
        <v>157</v>
      </c>
      <c r="E269" s="226" t="s">
        <v>19</v>
      </c>
      <c r="F269" s="227" t="s">
        <v>2114</v>
      </c>
      <c r="G269" s="224"/>
      <c r="H269" s="228">
        <v>51.5</v>
      </c>
      <c r="I269" s="229"/>
      <c r="J269" s="224"/>
      <c r="K269" s="224"/>
      <c r="L269" s="230"/>
      <c r="M269" s="231"/>
      <c r="N269" s="232"/>
      <c r="O269" s="232"/>
      <c r="P269" s="232"/>
      <c r="Q269" s="232"/>
      <c r="R269" s="232"/>
      <c r="S269" s="232"/>
      <c r="T269" s="23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4" t="s">
        <v>157</v>
      </c>
      <c r="AU269" s="234" t="s">
        <v>81</v>
      </c>
      <c r="AV269" s="13" t="s">
        <v>81</v>
      </c>
      <c r="AW269" s="13" t="s">
        <v>33</v>
      </c>
      <c r="AX269" s="13" t="s">
        <v>71</v>
      </c>
      <c r="AY269" s="234" t="s">
        <v>147</v>
      </c>
    </row>
    <row r="270" spans="1:51" s="14" customFormat="1" ht="12">
      <c r="A270" s="14"/>
      <c r="B270" s="235"/>
      <c r="C270" s="236"/>
      <c r="D270" s="225" t="s">
        <v>157</v>
      </c>
      <c r="E270" s="237" t="s">
        <v>19</v>
      </c>
      <c r="F270" s="238" t="s">
        <v>159</v>
      </c>
      <c r="G270" s="236"/>
      <c r="H270" s="239">
        <v>51.5</v>
      </c>
      <c r="I270" s="240"/>
      <c r="J270" s="236"/>
      <c r="K270" s="236"/>
      <c r="L270" s="241"/>
      <c r="M270" s="242"/>
      <c r="N270" s="243"/>
      <c r="O270" s="243"/>
      <c r="P270" s="243"/>
      <c r="Q270" s="243"/>
      <c r="R270" s="243"/>
      <c r="S270" s="243"/>
      <c r="T270" s="24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5" t="s">
        <v>157</v>
      </c>
      <c r="AU270" s="245" t="s">
        <v>81</v>
      </c>
      <c r="AV270" s="14" t="s">
        <v>154</v>
      </c>
      <c r="AW270" s="14" t="s">
        <v>33</v>
      </c>
      <c r="AX270" s="14" t="s">
        <v>79</v>
      </c>
      <c r="AY270" s="245" t="s">
        <v>147</v>
      </c>
    </row>
    <row r="271" spans="1:65" s="2" customFormat="1" ht="37.8" customHeight="1">
      <c r="A271" s="39"/>
      <c r="B271" s="40"/>
      <c r="C271" s="205" t="s">
        <v>347</v>
      </c>
      <c r="D271" s="205" t="s">
        <v>149</v>
      </c>
      <c r="E271" s="206" t="s">
        <v>2115</v>
      </c>
      <c r="F271" s="207" t="s">
        <v>2116</v>
      </c>
      <c r="G271" s="208" t="s">
        <v>152</v>
      </c>
      <c r="H271" s="209">
        <v>59</v>
      </c>
      <c r="I271" s="210"/>
      <c r="J271" s="211">
        <f>ROUND(I271*H271,2)</f>
        <v>0</v>
      </c>
      <c r="K271" s="207" t="s">
        <v>153</v>
      </c>
      <c r="L271" s="45"/>
      <c r="M271" s="212" t="s">
        <v>19</v>
      </c>
      <c r="N271" s="213" t="s">
        <v>42</v>
      </c>
      <c r="O271" s="85"/>
      <c r="P271" s="214">
        <f>O271*H271</f>
        <v>0</v>
      </c>
      <c r="Q271" s="214">
        <v>0.11303</v>
      </c>
      <c r="R271" s="214">
        <f>Q271*H271</f>
        <v>6.66877</v>
      </c>
      <c r="S271" s="214">
        <v>0</v>
      </c>
      <c r="T271" s="215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16" t="s">
        <v>154</v>
      </c>
      <c r="AT271" s="216" t="s">
        <v>149</v>
      </c>
      <c r="AU271" s="216" t="s">
        <v>81</v>
      </c>
      <c r="AY271" s="18" t="s">
        <v>147</v>
      </c>
      <c r="BE271" s="217">
        <f>IF(N271="základní",J271,0)</f>
        <v>0</v>
      </c>
      <c r="BF271" s="217">
        <f>IF(N271="snížená",J271,0)</f>
        <v>0</v>
      </c>
      <c r="BG271" s="217">
        <f>IF(N271="zákl. přenesená",J271,0)</f>
        <v>0</v>
      </c>
      <c r="BH271" s="217">
        <f>IF(N271="sníž. přenesená",J271,0)</f>
        <v>0</v>
      </c>
      <c r="BI271" s="217">
        <f>IF(N271="nulová",J271,0)</f>
        <v>0</v>
      </c>
      <c r="BJ271" s="18" t="s">
        <v>79</v>
      </c>
      <c r="BK271" s="217">
        <f>ROUND(I271*H271,2)</f>
        <v>0</v>
      </c>
      <c r="BL271" s="18" t="s">
        <v>154</v>
      </c>
      <c r="BM271" s="216" t="s">
        <v>538</v>
      </c>
    </row>
    <row r="272" spans="1:47" s="2" customFormat="1" ht="12">
      <c r="A272" s="39"/>
      <c r="B272" s="40"/>
      <c r="C272" s="41"/>
      <c r="D272" s="218" t="s">
        <v>155</v>
      </c>
      <c r="E272" s="41"/>
      <c r="F272" s="219" t="s">
        <v>2117</v>
      </c>
      <c r="G272" s="41"/>
      <c r="H272" s="41"/>
      <c r="I272" s="220"/>
      <c r="J272" s="41"/>
      <c r="K272" s="41"/>
      <c r="L272" s="45"/>
      <c r="M272" s="221"/>
      <c r="N272" s="222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155</v>
      </c>
      <c r="AU272" s="18" t="s">
        <v>81</v>
      </c>
    </row>
    <row r="273" spans="1:65" s="2" customFormat="1" ht="16.5" customHeight="1">
      <c r="A273" s="39"/>
      <c r="B273" s="40"/>
      <c r="C273" s="246" t="s">
        <v>540</v>
      </c>
      <c r="D273" s="246" t="s">
        <v>350</v>
      </c>
      <c r="E273" s="247" t="s">
        <v>2118</v>
      </c>
      <c r="F273" s="248" t="s">
        <v>2119</v>
      </c>
      <c r="G273" s="249" t="s">
        <v>152</v>
      </c>
      <c r="H273" s="250">
        <v>60.18</v>
      </c>
      <c r="I273" s="251"/>
      <c r="J273" s="252">
        <f>ROUND(I273*H273,2)</f>
        <v>0</v>
      </c>
      <c r="K273" s="248" t="s">
        <v>19</v>
      </c>
      <c r="L273" s="253"/>
      <c r="M273" s="254" t="s">
        <v>19</v>
      </c>
      <c r="N273" s="255" t="s">
        <v>42</v>
      </c>
      <c r="O273" s="85"/>
      <c r="P273" s="214">
        <f>O273*H273</f>
        <v>0</v>
      </c>
      <c r="Q273" s="214">
        <v>0</v>
      </c>
      <c r="R273" s="214">
        <f>Q273*H273</f>
        <v>0</v>
      </c>
      <c r="S273" s="214">
        <v>0</v>
      </c>
      <c r="T273" s="215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16" t="s">
        <v>174</v>
      </c>
      <c r="AT273" s="216" t="s">
        <v>350</v>
      </c>
      <c r="AU273" s="216" t="s">
        <v>81</v>
      </c>
      <c r="AY273" s="18" t="s">
        <v>147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18" t="s">
        <v>79</v>
      </c>
      <c r="BK273" s="217">
        <f>ROUND(I273*H273,2)</f>
        <v>0</v>
      </c>
      <c r="BL273" s="18" t="s">
        <v>154</v>
      </c>
      <c r="BM273" s="216" t="s">
        <v>543</v>
      </c>
    </row>
    <row r="274" spans="1:51" s="13" customFormat="1" ht="12">
      <c r="A274" s="13"/>
      <c r="B274" s="223"/>
      <c r="C274" s="224"/>
      <c r="D274" s="225" t="s">
        <v>157</v>
      </c>
      <c r="E274" s="226" t="s">
        <v>19</v>
      </c>
      <c r="F274" s="227" t="s">
        <v>2120</v>
      </c>
      <c r="G274" s="224"/>
      <c r="H274" s="228">
        <v>60.18</v>
      </c>
      <c r="I274" s="229"/>
      <c r="J274" s="224"/>
      <c r="K274" s="224"/>
      <c r="L274" s="230"/>
      <c r="M274" s="231"/>
      <c r="N274" s="232"/>
      <c r="O274" s="232"/>
      <c r="P274" s="232"/>
      <c r="Q274" s="232"/>
      <c r="R274" s="232"/>
      <c r="S274" s="232"/>
      <c r="T274" s="23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4" t="s">
        <v>157</v>
      </c>
      <c r="AU274" s="234" t="s">
        <v>81</v>
      </c>
      <c r="AV274" s="13" t="s">
        <v>81</v>
      </c>
      <c r="AW274" s="13" t="s">
        <v>33</v>
      </c>
      <c r="AX274" s="13" t="s">
        <v>71</v>
      </c>
      <c r="AY274" s="234" t="s">
        <v>147</v>
      </c>
    </row>
    <row r="275" spans="1:51" s="14" customFormat="1" ht="12">
      <c r="A275" s="14"/>
      <c r="B275" s="235"/>
      <c r="C275" s="236"/>
      <c r="D275" s="225" t="s">
        <v>157</v>
      </c>
      <c r="E275" s="237" t="s">
        <v>19</v>
      </c>
      <c r="F275" s="238" t="s">
        <v>159</v>
      </c>
      <c r="G275" s="236"/>
      <c r="H275" s="239">
        <v>60.18</v>
      </c>
      <c r="I275" s="240"/>
      <c r="J275" s="236"/>
      <c r="K275" s="236"/>
      <c r="L275" s="241"/>
      <c r="M275" s="242"/>
      <c r="N275" s="243"/>
      <c r="O275" s="243"/>
      <c r="P275" s="243"/>
      <c r="Q275" s="243"/>
      <c r="R275" s="243"/>
      <c r="S275" s="243"/>
      <c r="T275" s="24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5" t="s">
        <v>157</v>
      </c>
      <c r="AU275" s="245" t="s">
        <v>81</v>
      </c>
      <c r="AV275" s="14" t="s">
        <v>154</v>
      </c>
      <c r="AW275" s="14" t="s">
        <v>33</v>
      </c>
      <c r="AX275" s="14" t="s">
        <v>79</v>
      </c>
      <c r="AY275" s="245" t="s">
        <v>147</v>
      </c>
    </row>
    <row r="276" spans="1:65" s="2" customFormat="1" ht="37.8" customHeight="1">
      <c r="A276" s="39"/>
      <c r="B276" s="40"/>
      <c r="C276" s="205" t="s">
        <v>353</v>
      </c>
      <c r="D276" s="205" t="s">
        <v>149</v>
      </c>
      <c r="E276" s="206" t="s">
        <v>2121</v>
      </c>
      <c r="F276" s="207" t="s">
        <v>2122</v>
      </c>
      <c r="G276" s="208" t="s">
        <v>152</v>
      </c>
      <c r="H276" s="209">
        <v>260</v>
      </c>
      <c r="I276" s="210"/>
      <c r="J276" s="211">
        <f>ROUND(I276*H276,2)</f>
        <v>0</v>
      </c>
      <c r="K276" s="207" t="s">
        <v>153</v>
      </c>
      <c r="L276" s="45"/>
      <c r="M276" s="212" t="s">
        <v>19</v>
      </c>
      <c r="N276" s="213" t="s">
        <v>42</v>
      </c>
      <c r="O276" s="85"/>
      <c r="P276" s="214">
        <f>O276*H276</f>
        <v>0</v>
      </c>
      <c r="Q276" s="214">
        <v>0.098</v>
      </c>
      <c r="R276" s="214">
        <f>Q276*H276</f>
        <v>25.48</v>
      </c>
      <c r="S276" s="214">
        <v>0</v>
      </c>
      <c r="T276" s="215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16" t="s">
        <v>154</v>
      </c>
      <c r="AT276" s="216" t="s">
        <v>149</v>
      </c>
      <c r="AU276" s="216" t="s">
        <v>81</v>
      </c>
      <c r="AY276" s="18" t="s">
        <v>147</v>
      </c>
      <c r="BE276" s="217">
        <f>IF(N276="základní",J276,0)</f>
        <v>0</v>
      </c>
      <c r="BF276" s="217">
        <f>IF(N276="snížená",J276,0)</f>
        <v>0</v>
      </c>
      <c r="BG276" s="217">
        <f>IF(N276="zákl. přenesená",J276,0)</f>
        <v>0</v>
      </c>
      <c r="BH276" s="217">
        <f>IF(N276="sníž. přenesená",J276,0)</f>
        <v>0</v>
      </c>
      <c r="BI276" s="217">
        <f>IF(N276="nulová",J276,0)</f>
        <v>0</v>
      </c>
      <c r="BJ276" s="18" t="s">
        <v>79</v>
      </c>
      <c r="BK276" s="217">
        <f>ROUND(I276*H276,2)</f>
        <v>0</v>
      </c>
      <c r="BL276" s="18" t="s">
        <v>154</v>
      </c>
      <c r="BM276" s="216" t="s">
        <v>548</v>
      </c>
    </row>
    <row r="277" spans="1:47" s="2" customFormat="1" ht="12">
      <c r="A277" s="39"/>
      <c r="B277" s="40"/>
      <c r="C277" s="41"/>
      <c r="D277" s="218" t="s">
        <v>155</v>
      </c>
      <c r="E277" s="41"/>
      <c r="F277" s="219" t="s">
        <v>2123</v>
      </c>
      <c r="G277" s="41"/>
      <c r="H277" s="41"/>
      <c r="I277" s="220"/>
      <c r="J277" s="41"/>
      <c r="K277" s="41"/>
      <c r="L277" s="45"/>
      <c r="M277" s="221"/>
      <c r="N277" s="222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155</v>
      </c>
      <c r="AU277" s="18" t="s">
        <v>81</v>
      </c>
    </row>
    <row r="278" spans="1:51" s="13" customFormat="1" ht="12">
      <c r="A278" s="13"/>
      <c r="B278" s="223"/>
      <c r="C278" s="224"/>
      <c r="D278" s="225" t="s">
        <v>157</v>
      </c>
      <c r="E278" s="226" t="s">
        <v>19</v>
      </c>
      <c r="F278" s="227" t="s">
        <v>2124</v>
      </c>
      <c r="G278" s="224"/>
      <c r="H278" s="228">
        <v>260</v>
      </c>
      <c r="I278" s="229"/>
      <c r="J278" s="224"/>
      <c r="K278" s="224"/>
      <c r="L278" s="230"/>
      <c r="M278" s="231"/>
      <c r="N278" s="232"/>
      <c r="O278" s="232"/>
      <c r="P278" s="232"/>
      <c r="Q278" s="232"/>
      <c r="R278" s="232"/>
      <c r="S278" s="232"/>
      <c r="T278" s="23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4" t="s">
        <v>157</v>
      </c>
      <c r="AU278" s="234" t="s">
        <v>81</v>
      </c>
      <c r="AV278" s="13" t="s">
        <v>81</v>
      </c>
      <c r="AW278" s="13" t="s">
        <v>33</v>
      </c>
      <c r="AX278" s="13" t="s">
        <v>71</v>
      </c>
      <c r="AY278" s="234" t="s">
        <v>147</v>
      </c>
    </row>
    <row r="279" spans="1:51" s="14" customFormat="1" ht="12">
      <c r="A279" s="14"/>
      <c r="B279" s="235"/>
      <c r="C279" s="236"/>
      <c r="D279" s="225" t="s">
        <v>157</v>
      </c>
      <c r="E279" s="237" t="s">
        <v>19</v>
      </c>
      <c r="F279" s="238" t="s">
        <v>159</v>
      </c>
      <c r="G279" s="236"/>
      <c r="H279" s="239">
        <v>260</v>
      </c>
      <c r="I279" s="240"/>
      <c r="J279" s="236"/>
      <c r="K279" s="236"/>
      <c r="L279" s="241"/>
      <c r="M279" s="242"/>
      <c r="N279" s="243"/>
      <c r="O279" s="243"/>
      <c r="P279" s="243"/>
      <c r="Q279" s="243"/>
      <c r="R279" s="243"/>
      <c r="S279" s="243"/>
      <c r="T279" s="24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5" t="s">
        <v>157</v>
      </c>
      <c r="AU279" s="245" t="s">
        <v>81</v>
      </c>
      <c r="AV279" s="14" t="s">
        <v>154</v>
      </c>
      <c r="AW279" s="14" t="s">
        <v>33</v>
      </c>
      <c r="AX279" s="14" t="s">
        <v>79</v>
      </c>
      <c r="AY279" s="245" t="s">
        <v>147</v>
      </c>
    </row>
    <row r="280" spans="1:65" s="2" customFormat="1" ht="16.5" customHeight="1">
      <c r="A280" s="39"/>
      <c r="B280" s="40"/>
      <c r="C280" s="246" t="s">
        <v>552</v>
      </c>
      <c r="D280" s="246" t="s">
        <v>350</v>
      </c>
      <c r="E280" s="247" t="s">
        <v>2125</v>
      </c>
      <c r="F280" s="248" t="s">
        <v>2126</v>
      </c>
      <c r="G280" s="249" t="s">
        <v>152</v>
      </c>
      <c r="H280" s="250">
        <v>265.2</v>
      </c>
      <c r="I280" s="251"/>
      <c r="J280" s="252">
        <f>ROUND(I280*H280,2)</f>
        <v>0</v>
      </c>
      <c r="K280" s="248" t="s">
        <v>19</v>
      </c>
      <c r="L280" s="253"/>
      <c r="M280" s="254" t="s">
        <v>19</v>
      </c>
      <c r="N280" s="255" t="s">
        <v>42</v>
      </c>
      <c r="O280" s="85"/>
      <c r="P280" s="214">
        <f>O280*H280</f>
        <v>0</v>
      </c>
      <c r="Q280" s="214">
        <v>0</v>
      </c>
      <c r="R280" s="214">
        <f>Q280*H280</f>
        <v>0</v>
      </c>
      <c r="S280" s="214">
        <v>0</v>
      </c>
      <c r="T280" s="215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6" t="s">
        <v>174</v>
      </c>
      <c r="AT280" s="216" t="s">
        <v>350</v>
      </c>
      <c r="AU280" s="216" t="s">
        <v>81</v>
      </c>
      <c r="AY280" s="18" t="s">
        <v>147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18" t="s">
        <v>79</v>
      </c>
      <c r="BK280" s="217">
        <f>ROUND(I280*H280,2)</f>
        <v>0</v>
      </c>
      <c r="BL280" s="18" t="s">
        <v>154</v>
      </c>
      <c r="BM280" s="216" t="s">
        <v>555</v>
      </c>
    </row>
    <row r="281" spans="1:51" s="13" customFormat="1" ht="12">
      <c r="A281" s="13"/>
      <c r="B281" s="223"/>
      <c r="C281" s="224"/>
      <c r="D281" s="225" t="s">
        <v>157</v>
      </c>
      <c r="E281" s="226" t="s">
        <v>19</v>
      </c>
      <c r="F281" s="227" t="s">
        <v>2127</v>
      </c>
      <c r="G281" s="224"/>
      <c r="H281" s="228">
        <v>265.2</v>
      </c>
      <c r="I281" s="229"/>
      <c r="J281" s="224"/>
      <c r="K281" s="224"/>
      <c r="L281" s="230"/>
      <c r="M281" s="231"/>
      <c r="N281" s="232"/>
      <c r="O281" s="232"/>
      <c r="P281" s="232"/>
      <c r="Q281" s="232"/>
      <c r="R281" s="232"/>
      <c r="S281" s="232"/>
      <c r="T281" s="23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4" t="s">
        <v>157</v>
      </c>
      <c r="AU281" s="234" t="s">
        <v>81</v>
      </c>
      <c r="AV281" s="13" t="s">
        <v>81</v>
      </c>
      <c r="AW281" s="13" t="s">
        <v>33</v>
      </c>
      <c r="AX281" s="13" t="s">
        <v>71</v>
      </c>
      <c r="AY281" s="234" t="s">
        <v>147</v>
      </c>
    </row>
    <row r="282" spans="1:51" s="14" customFormat="1" ht="12">
      <c r="A282" s="14"/>
      <c r="B282" s="235"/>
      <c r="C282" s="236"/>
      <c r="D282" s="225" t="s">
        <v>157</v>
      </c>
      <c r="E282" s="237" t="s">
        <v>19</v>
      </c>
      <c r="F282" s="238" t="s">
        <v>159</v>
      </c>
      <c r="G282" s="236"/>
      <c r="H282" s="239">
        <v>265.2</v>
      </c>
      <c r="I282" s="240"/>
      <c r="J282" s="236"/>
      <c r="K282" s="236"/>
      <c r="L282" s="241"/>
      <c r="M282" s="242"/>
      <c r="N282" s="243"/>
      <c r="O282" s="243"/>
      <c r="P282" s="243"/>
      <c r="Q282" s="243"/>
      <c r="R282" s="243"/>
      <c r="S282" s="243"/>
      <c r="T282" s="24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5" t="s">
        <v>157</v>
      </c>
      <c r="AU282" s="245" t="s">
        <v>81</v>
      </c>
      <c r="AV282" s="14" t="s">
        <v>154</v>
      </c>
      <c r="AW282" s="14" t="s">
        <v>33</v>
      </c>
      <c r="AX282" s="14" t="s">
        <v>79</v>
      </c>
      <c r="AY282" s="245" t="s">
        <v>147</v>
      </c>
    </row>
    <row r="283" spans="1:63" s="12" customFormat="1" ht="22.8" customHeight="1">
      <c r="A283" s="12"/>
      <c r="B283" s="189"/>
      <c r="C283" s="190"/>
      <c r="D283" s="191" t="s">
        <v>70</v>
      </c>
      <c r="E283" s="203" t="s">
        <v>174</v>
      </c>
      <c r="F283" s="203" t="s">
        <v>750</v>
      </c>
      <c r="G283" s="190"/>
      <c r="H283" s="190"/>
      <c r="I283" s="193"/>
      <c r="J283" s="204">
        <f>BK283</f>
        <v>0</v>
      </c>
      <c r="K283" s="190"/>
      <c r="L283" s="195"/>
      <c r="M283" s="196"/>
      <c r="N283" s="197"/>
      <c r="O283" s="197"/>
      <c r="P283" s="198">
        <f>SUM(P284:P351)</f>
        <v>0</v>
      </c>
      <c r="Q283" s="197"/>
      <c r="R283" s="198">
        <f>SUM(R284:R351)</f>
        <v>1.8685436500000001</v>
      </c>
      <c r="S283" s="197"/>
      <c r="T283" s="199">
        <f>SUM(T284:T351)</f>
        <v>1.89215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00" t="s">
        <v>79</v>
      </c>
      <c r="AT283" s="201" t="s">
        <v>70</v>
      </c>
      <c r="AU283" s="201" t="s">
        <v>79</v>
      </c>
      <c r="AY283" s="200" t="s">
        <v>147</v>
      </c>
      <c r="BK283" s="202">
        <f>SUM(BK284:BK351)</f>
        <v>0</v>
      </c>
    </row>
    <row r="284" spans="1:65" s="2" customFormat="1" ht="24.15" customHeight="1">
      <c r="A284" s="39"/>
      <c r="B284" s="40"/>
      <c r="C284" s="205" t="s">
        <v>358</v>
      </c>
      <c r="D284" s="205" t="s">
        <v>149</v>
      </c>
      <c r="E284" s="206" t="s">
        <v>2128</v>
      </c>
      <c r="F284" s="207" t="s">
        <v>2129</v>
      </c>
      <c r="G284" s="208" t="s">
        <v>441</v>
      </c>
      <c r="H284" s="209">
        <v>0.5</v>
      </c>
      <c r="I284" s="210"/>
      <c r="J284" s="211">
        <f>ROUND(I284*H284,2)</f>
        <v>0</v>
      </c>
      <c r="K284" s="207" t="s">
        <v>153</v>
      </c>
      <c r="L284" s="45"/>
      <c r="M284" s="212" t="s">
        <v>19</v>
      </c>
      <c r="N284" s="213" t="s">
        <v>42</v>
      </c>
      <c r="O284" s="85"/>
      <c r="P284" s="214">
        <f>O284*H284</f>
        <v>0</v>
      </c>
      <c r="Q284" s="214">
        <v>0.0018291</v>
      </c>
      <c r="R284" s="214">
        <f>Q284*H284</f>
        <v>0.00091455</v>
      </c>
      <c r="S284" s="214">
        <v>0</v>
      </c>
      <c r="T284" s="215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16" t="s">
        <v>154</v>
      </c>
      <c r="AT284" s="216" t="s">
        <v>149</v>
      </c>
      <c r="AU284" s="216" t="s">
        <v>81</v>
      </c>
      <c r="AY284" s="18" t="s">
        <v>147</v>
      </c>
      <c r="BE284" s="217">
        <f>IF(N284="základní",J284,0)</f>
        <v>0</v>
      </c>
      <c r="BF284" s="217">
        <f>IF(N284="snížená",J284,0)</f>
        <v>0</v>
      </c>
      <c r="BG284" s="217">
        <f>IF(N284="zákl. přenesená",J284,0)</f>
        <v>0</v>
      </c>
      <c r="BH284" s="217">
        <f>IF(N284="sníž. přenesená",J284,0)</f>
        <v>0</v>
      </c>
      <c r="BI284" s="217">
        <f>IF(N284="nulová",J284,0)</f>
        <v>0</v>
      </c>
      <c r="BJ284" s="18" t="s">
        <v>79</v>
      </c>
      <c r="BK284" s="217">
        <f>ROUND(I284*H284,2)</f>
        <v>0</v>
      </c>
      <c r="BL284" s="18" t="s">
        <v>154</v>
      </c>
      <c r="BM284" s="216" t="s">
        <v>560</v>
      </c>
    </row>
    <row r="285" spans="1:47" s="2" customFormat="1" ht="12">
      <c r="A285" s="39"/>
      <c r="B285" s="40"/>
      <c r="C285" s="41"/>
      <c r="D285" s="218" t="s">
        <v>155</v>
      </c>
      <c r="E285" s="41"/>
      <c r="F285" s="219" t="s">
        <v>2130</v>
      </c>
      <c r="G285" s="41"/>
      <c r="H285" s="41"/>
      <c r="I285" s="220"/>
      <c r="J285" s="41"/>
      <c r="K285" s="41"/>
      <c r="L285" s="45"/>
      <c r="M285" s="221"/>
      <c r="N285" s="222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155</v>
      </c>
      <c r="AU285" s="18" t="s">
        <v>81</v>
      </c>
    </row>
    <row r="286" spans="1:65" s="2" customFormat="1" ht="24.15" customHeight="1">
      <c r="A286" s="39"/>
      <c r="B286" s="40"/>
      <c r="C286" s="205" t="s">
        <v>563</v>
      </c>
      <c r="D286" s="205" t="s">
        <v>149</v>
      </c>
      <c r="E286" s="206" t="s">
        <v>2131</v>
      </c>
      <c r="F286" s="207" t="s">
        <v>2132</v>
      </c>
      <c r="G286" s="208" t="s">
        <v>441</v>
      </c>
      <c r="H286" s="209">
        <v>10</v>
      </c>
      <c r="I286" s="210"/>
      <c r="J286" s="211">
        <f>ROUND(I286*H286,2)</f>
        <v>0</v>
      </c>
      <c r="K286" s="207" t="s">
        <v>153</v>
      </c>
      <c r="L286" s="45"/>
      <c r="M286" s="212" t="s">
        <v>19</v>
      </c>
      <c r="N286" s="213" t="s">
        <v>42</v>
      </c>
      <c r="O286" s="85"/>
      <c r="P286" s="214">
        <f>O286*H286</f>
        <v>0</v>
      </c>
      <c r="Q286" s="214">
        <v>0.0074732</v>
      </c>
      <c r="R286" s="214">
        <f>Q286*H286</f>
        <v>0.074732</v>
      </c>
      <c r="S286" s="214">
        <v>0</v>
      </c>
      <c r="T286" s="215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16" t="s">
        <v>154</v>
      </c>
      <c r="AT286" s="216" t="s">
        <v>149</v>
      </c>
      <c r="AU286" s="216" t="s">
        <v>81</v>
      </c>
      <c r="AY286" s="18" t="s">
        <v>147</v>
      </c>
      <c r="BE286" s="217">
        <f>IF(N286="základní",J286,0)</f>
        <v>0</v>
      </c>
      <c r="BF286" s="217">
        <f>IF(N286="snížená",J286,0)</f>
        <v>0</v>
      </c>
      <c r="BG286" s="217">
        <f>IF(N286="zákl. přenesená",J286,0)</f>
        <v>0</v>
      </c>
      <c r="BH286" s="217">
        <f>IF(N286="sníž. přenesená",J286,0)</f>
        <v>0</v>
      </c>
      <c r="BI286" s="217">
        <f>IF(N286="nulová",J286,0)</f>
        <v>0</v>
      </c>
      <c r="BJ286" s="18" t="s">
        <v>79</v>
      </c>
      <c r="BK286" s="217">
        <f>ROUND(I286*H286,2)</f>
        <v>0</v>
      </c>
      <c r="BL286" s="18" t="s">
        <v>154</v>
      </c>
      <c r="BM286" s="216" t="s">
        <v>566</v>
      </c>
    </row>
    <row r="287" spans="1:47" s="2" customFormat="1" ht="12">
      <c r="A287" s="39"/>
      <c r="B287" s="40"/>
      <c r="C287" s="41"/>
      <c r="D287" s="218" t="s">
        <v>155</v>
      </c>
      <c r="E287" s="41"/>
      <c r="F287" s="219" t="s">
        <v>2133</v>
      </c>
      <c r="G287" s="41"/>
      <c r="H287" s="41"/>
      <c r="I287" s="220"/>
      <c r="J287" s="41"/>
      <c r="K287" s="41"/>
      <c r="L287" s="45"/>
      <c r="M287" s="221"/>
      <c r="N287" s="222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155</v>
      </c>
      <c r="AU287" s="18" t="s">
        <v>81</v>
      </c>
    </row>
    <row r="288" spans="1:51" s="13" customFormat="1" ht="12">
      <c r="A288" s="13"/>
      <c r="B288" s="223"/>
      <c r="C288" s="224"/>
      <c r="D288" s="225" t="s">
        <v>157</v>
      </c>
      <c r="E288" s="226" t="s">
        <v>19</v>
      </c>
      <c r="F288" s="227" t="s">
        <v>181</v>
      </c>
      <c r="G288" s="224"/>
      <c r="H288" s="228">
        <v>10</v>
      </c>
      <c r="I288" s="229"/>
      <c r="J288" s="224"/>
      <c r="K288" s="224"/>
      <c r="L288" s="230"/>
      <c r="M288" s="231"/>
      <c r="N288" s="232"/>
      <c r="O288" s="232"/>
      <c r="P288" s="232"/>
      <c r="Q288" s="232"/>
      <c r="R288" s="232"/>
      <c r="S288" s="232"/>
      <c r="T288" s="23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4" t="s">
        <v>157</v>
      </c>
      <c r="AU288" s="234" t="s">
        <v>81</v>
      </c>
      <c r="AV288" s="13" t="s">
        <v>81</v>
      </c>
      <c r="AW288" s="13" t="s">
        <v>33</v>
      </c>
      <c r="AX288" s="13" t="s">
        <v>71</v>
      </c>
      <c r="AY288" s="234" t="s">
        <v>147</v>
      </c>
    </row>
    <row r="289" spans="1:51" s="14" customFormat="1" ht="12">
      <c r="A289" s="14"/>
      <c r="B289" s="235"/>
      <c r="C289" s="236"/>
      <c r="D289" s="225" t="s">
        <v>157</v>
      </c>
      <c r="E289" s="237" t="s">
        <v>19</v>
      </c>
      <c r="F289" s="238" t="s">
        <v>159</v>
      </c>
      <c r="G289" s="236"/>
      <c r="H289" s="239">
        <v>10</v>
      </c>
      <c r="I289" s="240"/>
      <c r="J289" s="236"/>
      <c r="K289" s="236"/>
      <c r="L289" s="241"/>
      <c r="M289" s="242"/>
      <c r="N289" s="243"/>
      <c r="O289" s="243"/>
      <c r="P289" s="243"/>
      <c r="Q289" s="243"/>
      <c r="R289" s="243"/>
      <c r="S289" s="243"/>
      <c r="T289" s="24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5" t="s">
        <v>157</v>
      </c>
      <c r="AU289" s="245" t="s">
        <v>81</v>
      </c>
      <c r="AV289" s="14" t="s">
        <v>154</v>
      </c>
      <c r="AW289" s="14" t="s">
        <v>33</v>
      </c>
      <c r="AX289" s="14" t="s">
        <v>79</v>
      </c>
      <c r="AY289" s="245" t="s">
        <v>147</v>
      </c>
    </row>
    <row r="290" spans="1:65" s="2" customFormat="1" ht="24.15" customHeight="1">
      <c r="A290" s="39"/>
      <c r="B290" s="40"/>
      <c r="C290" s="205" t="s">
        <v>363</v>
      </c>
      <c r="D290" s="205" t="s">
        <v>149</v>
      </c>
      <c r="E290" s="206" t="s">
        <v>2134</v>
      </c>
      <c r="F290" s="207" t="s">
        <v>2135</v>
      </c>
      <c r="G290" s="208" t="s">
        <v>329</v>
      </c>
      <c r="H290" s="209">
        <v>1</v>
      </c>
      <c r="I290" s="210"/>
      <c r="J290" s="211">
        <f>ROUND(I290*H290,2)</f>
        <v>0</v>
      </c>
      <c r="K290" s="207" t="s">
        <v>153</v>
      </c>
      <c r="L290" s="45"/>
      <c r="M290" s="212" t="s">
        <v>19</v>
      </c>
      <c r="N290" s="213" t="s">
        <v>42</v>
      </c>
      <c r="O290" s="85"/>
      <c r="P290" s="214">
        <f>O290*H290</f>
        <v>0</v>
      </c>
      <c r="Q290" s="214">
        <v>1.25E-06</v>
      </c>
      <c r="R290" s="214">
        <f>Q290*H290</f>
        <v>1.25E-06</v>
      </c>
      <c r="S290" s="214">
        <v>0</v>
      </c>
      <c r="T290" s="215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16" t="s">
        <v>154</v>
      </c>
      <c r="AT290" s="216" t="s">
        <v>149</v>
      </c>
      <c r="AU290" s="216" t="s">
        <v>81</v>
      </c>
      <c r="AY290" s="18" t="s">
        <v>147</v>
      </c>
      <c r="BE290" s="217">
        <f>IF(N290="základní",J290,0)</f>
        <v>0</v>
      </c>
      <c r="BF290" s="217">
        <f>IF(N290="snížená",J290,0)</f>
        <v>0</v>
      </c>
      <c r="BG290" s="217">
        <f>IF(N290="zákl. přenesená",J290,0)</f>
        <v>0</v>
      </c>
      <c r="BH290" s="217">
        <f>IF(N290="sníž. přenesená",J290,0)</f>
        <v>0</v>
      </c>
      <c r="BI290" s="217">
        <f>IF(N290="nulová",J290,0)</f>
        <v>0</v>
      </c>
      <c r="BJ290" s="18" t="s">
        <v>79</v>
      </c>
      <c r="BK290" s="217">
        <f>ROUND(I290*H290,2)</f>
        <v>0</v>
      </c>
      <c r="BL290" s="18" t="s">
        <v>154</v>
      </c>
      <c r="BM290" s="216" t="s">
        <v>570</v>
      </c>
    </row>
    <row r="291" spans="1:47" s="2" customFormat="1" ht="12">
      <c r="A291" s="39"/>
      <c r="B291" s="40"/>
      <c r="C291" s="41"/>
      <c r="D291" s="218" t="s">
        <v>155</v>
      </c>
      <c r="E291" s="41"/>
      <c r="F291" s="219" t="s">
        <v>2136</v>
      </c>
      <c r="G291" s="41"/>
      <c r="H291" s="41"/>
      <c r="I291" s="220"/>
      <c r="J291" s="41"/>
      <c r="K291" s="41"/>
      <c r="L291" s="45"/>
      <c r="M291" s="221"/>
      <c r="N291" s="222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155</v>
      </c>
      <c r="AU291" s="18" t="s">
        <v>81</v>
      </c>
    </row>
    <row r="292" spans="1:65" s="2" customFormat="1" ht="16.5" customHeight="1">
      <c r="A292" s="39"/>
      <c r="B292" s="40"/>
      <c r="C292" s="246" t="s">
        <v>574</v>
      </c>
      <c r="D292" s="246" t="s">
        <v>350</v>
      </c>
      <c r="E292" s="247" t="s">
        <v>2137</v>
      </c>
      <c r="F292" s="248" t="s">
        <v>2138</v>
      </c>
      <c r="G292" s="249" t="s">
        <v>329</v>
      </c>
      <c r="H292" s="250">
        <v>1</v>
      </c>
      <c r="I292" s="251"/>
      <c r="J292" s="252">
        <f>ROUND(I292*H292,2)</f>
        <v>0</v>
      </c>
      <c r="K292" s="248" t="s">
        <v>153</v>
      </c>
      <c r="L292" s="253"/>
      <c r="M292" s="254" t="s">
        <v>19</v>
      </c>
      <c r="N292" s="255" t="s">
        <v>42</v>
      </c>
      <c r="O292" s="85"/>
      <c r="P292" s="214">
        <f>O292*H292</f>
        <v>0</v>
      </c>
      <c r="Q292" s="214">
        <v>0.00065</v>
      </c>
      <c r="R292" s="214">
        <f>Q292*H292</f>
        <v>0.00065</v>
      </c>
      <c r="S292" s="214">
        <v>0</v>
      </c>
      <c r="T292" s="215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16" t="s">
        <v>174</v>
      </c>
      <c r="AT292" s="216" t="s">
        <v>350</v>
      </c>
      <c r="AU292" s="216" t="s">
        <v>81</v>
      </c>
      <c r="AY292" s="18" t="s">
        <v>147</v>
      </c>
      <c r="BE292" s="217">
        <f>IF(N292="základní",J292,0)</f>
        <v>0</v>
      </c>
      <c r="BF292" s="217">
        <f>IF(N292="snížená",J292,0)</f>
        <v>0</v>
      </c>
      <c r="BG292" s="217">
        <f>IF(N292="zákl. přenesená",J292,0)</f>
        <v>0</v>
      </c>
      <c r="BH292" s="217">
        <f>IF(N292="sníž. přenesená",J292,0)</f>
        <v>0</v>
      </c>
      <c r="BI292" s="217">
        <f>IF(N292="nulová",J292,0)</f>
        <v>0</v>
      </c>
      <c r="BJ292" s="18" t="s">
        <v>79</v>
      </c>
      <c r="BK292" s="217">
        <f>ROUND(I292*H292,2)</f>
        <v>0</v>
      </c>
      <c r="BL292" s="18" t="s">
        <v>154</v>
      </c>
      <c r="BM292" s="216" t="s">
        <v>577</v>
      </c>
    </row>
    <row r="293" spans="1:65" s="2" customFormat="1" ht="24.15" customHeight="1">
      <c r="A293" s="39"/>
      <c r="B293" s="40"/>
      <c r="C293" s="205" t="s">
        <v>368</v>
      </c>
      <c r="D293" s="205" t="s">
        <v>149</v>
      </c>
      <c r="E293" s="206" t="s">
        <v>2139</v>
      </c>
      <c r="F293" s="207" t="s">
        <v>2140</v>
      </c>
      <c r="G293" s="208" t="s">
        <v>329</v>
      </c>
      <c r="H293" s="209">
        <v>1</v>
      </c>
      <c r="I293" s="210"/>
      <c r="J293" s="211">
        <f>ROUND(I293*H293,2)</f>
        <v>0</v>
      </c>
      <c r="K293" s="207" t="s">
        <v>153</v>
      </c>
      <c r="L293" s="45"/>
      <c r="M293" s="212" t="s">
        <v>19</v>
      </c>
      <c r="N293" s="213" t="s">
        <v>42</v>
      </c>
      <c r="O293" s="85"/>
      <c r="P293" s="214">
        <f>O293*H293</f>
        <v>0</v>
      </c>
      <c r="Q293" s="214">
        <v>1.25E-06</v>
      </c>
      <c r="R293" s="214">
        <f>Q293*H293</f>
        <v>1.25E-06</v>
      </c>
      <c r="S293" s="214">
        <v>0</v>
      </c>
      <c r="T293" s="215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16" t="s">
        <v>154</v>
      </c>
      <c r="AT293" s="216" t="s">
        <v>149</v>
      </c>
      <c r="AU293" s="216" t="s">
        <v>81</v>
      </c>
      <c r="AY293" s="18" t="s">
        <v>147</v>
      </c>
      <c r="BE293" s="217">
        <f>IF(N293="základní",J293,0)</f>
        <v>0</v>
      </c>
      <c r="BF293" s="217">
        <f>IF(N293="snížená",J293,0)</f>
        <v>0</v>
      </c>
      <c r="BG293" s="217">
        <f>IF(N293="zákl. přenesená",J293,0)</f>
        <v>0</v>
      </c>
      <c r="BH293" s="217">
        <f>IF(N293="sníž. přenesená",J293,0)</f>
        <v>0</v>
      </c>
      <c r="BI293" s="217">
        <f>IF(N293="nulová",J293,0)</f>
        <v>0</v>
      </c>
      <c r="BJ293" s="18" t="s">
        <v>79</v>
      </c>
      <c r="BK293" s="217">
        <f>ROUND(I293*H293,2)</f>
        <v>0</v>
      </c>
      <c r="BL293" s="18" t="s">
        <v>154</v>
      </c>
      <c r="BM293" s="216" t="s">
        <v>582</v>
      </c>
    </row>
    <row r="294" spans="1:47" s="2" customFormat="1" ht="12">
      <c r="A294" s="39"/>
      <c r="B294" s="40"/>
      <c r="C294" s="41"/>
      <c r="D294" s="218" t="s">
        <v>155</v>
      </c>
      <c r="E294" s="41"/>
      <c r="F294" s="219" t="s">
        <v>2141</v>
      </c>
      <c r="G294" s="41"/>
      <c r="H294" s="41"/>
      <c r="I294" s="220"/>
      <c r="J294" s="41"/>
      <c r="K294" s="41"/>
      <c r="L294" s="45"/>
      <c r="M294" s="221"/>
      <c r="N294" s="222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155</v>
      </c>
      <c r="AU294" s="18" t="s">
        <v>81</v>
      </c>
    </row>
    <row r="295" spans="1:65" s="2" customFormat="1" ht="16.5" customHeight="1">
      <c r="A295" s="39"/>
      <c r="B295" s="40"/>
      <c r="C295" s="246" t="s">
        <v>584</v>
      </c>
      <c r="D295" s="246" t="s">
        <v>350</v>
      </c>
      <c r="E295" s="247" t="s">
        <v>2142</v>
      </c>
      <c r="F295" s="248" t="s">
        <v>2143</v>
      </c>
      <c r="G295" s="249" t="s">
        <v>329</v>
      </c>
      <c r="H295" s="250">
        <v>1</v>
      </c>
      <c r="I295" s="251"/>
      <c r="J295" s="252">
        <f>ROUND(I295*H295,2)</f>
        <v>0</v>
      </c>
      <c r="K295" s="248" t="s">
        <v>153</v>
      </c>
      <c r="L295" s="253"/>
      <c r="M295" s="254" t="s">
        <v>19</v>
      </c>
      <c r="N295" s="255" t="s">
        <v>42</v>
      </c>
      <c r="O295" s="85"/>
      <c r="P295" s="214">
        <f>O295*H295</f>
        <v>0</v>
      </c>
      <c r="Q295" s="214">
        <v>0.00041</v>
      </c>
      <c r="R295" s="214">
        <f>Q295*H295</f>
        <v>0.00041</v>
      </c>
      <c r="S295" s="214">
        <v>0</v>
      </c>
      <c r="T295" s="215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16" t="s">
        <v>174</v>
      </c>
      <c r="AT295" s="216" t="s">
        <v>350</v>
      </c>
      <c r="AU295" s="216" t="s">
        <v>81</v>
      </c>
      <c r="AY295" s="18" t="s">
        <v>147</v>
      </c>
      <c r="BE295" s="217">
        <f>IF(N295="základní",J295,0)</f>
        <v>0</v>
      </c>
      <c r="BF295" s="217">
        <f>IF(N295="snížená",J295,0)</f>
        <v>0</v>
      </c>
      <c r="BG295" s="217">
        <f>IF(N295="zákl. přenesená",J295,0)</f>
        <v>0</v>
      </c>
      <c r="BH295" s="217">
        <f>IF(N295="sníž. přenesená",J295,0)</f>
        <v>0</v>
      </c>
      <c r="BI295" s="217">
        <f>IF(N295="nulová",J295,0)</f>
        <v>0</v>
      </c>
      <c r="BJ295" s="18" t="s">
        <v>79</v>
      </c>
      <c r="BK295" s="217">
        <f>ROUND(I295*H295,2)</f>
        <v>0</v>
      </c>
      <c r="BL295" s="18" t="s">
        <v>154</v>
      </c>
      <c r="BM295" s="216" t="s">
        <v>587</v>
      </c>
    </row>
    <row r="296" spans="1:65" s="2" customFormat="1" ht="16.5" customHeight="1">
      <c r="A296" s="39"/>
      <c r="B296" s="40"/>
      <c r="C296" s="205" t="s">
        <v>375</v>
      </c>
      <c r="D296" s="205" t="s">
        <v>149</v>
      </c>
      <c r="E296" s="206" t="s">
        <v>2144</v>
      </c>
      <c r="F296" s="207" t="s">
        <v>2145</v>
      </c>
      <c r="G296" s="208" t="s">
        <v>329</v>
      </c>
      <c r="H296" s="209">
        <v>1</v>
      </c>
      <c r="I296" s="210"/>
      <c r="J296" s="211">
        <f>ROUND(I296*H296,2)</f>
        <v>0</v>
      </c>
      <c r="K296" s="207" t="s">
        <v>153</v>
      </c>
      <c r="L296" s="45"/>
      <c r="M296" s="212" t="s">
        <v>19</v>
      </c>
      <c r="N296" s="213" t="s">
        <v>42</v>
      </c>
      <c r="O296" s="85"/>
      <c r="P296" s="214">
        <f>O296*H296</f>
        <v>0</v>
      </c>
      <c r="Q296" s="214">
        <v>7.4E-05</v>
      </c>
      <c r="R296" s="214">
        <f>Q296*H296</f>
        <v>7.4E-05</v>
      </c>
      <c r="S296" s="214">
        <v>0</v>
      </c>
      <c r="T296" s="215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16" t="s">
        <v>154</v>
      </c>
      <c r="AT296" s="216" t="s">
        <v>149</v>
      </c>
      <c r="AU296" s="216" t="s">
        <v>81</v>
      </c>
      <c r="AY296" s="18" t="s">
        <v>147</v>
      </c>
      <c r="BE296" s="217">
        <f>IF(N296="základní",J296,0)</f>
        <v>0</v>
      </c>
      <c r="BF296" s="217">
        <f>IF(N296="snížená",J296,0)</f>
        <v>0</v>
      </c>
      <c r="BG296" s="217">
        <f>IF(N296="zákl. přenesená",J296,0)</f>
        <v>0</v>
      </c>
      <c r="BH296" s="217">
        <f>IF(N296="sníž. přenesená",J296,0)</f>
        <v>0</v>
      </c>
      <c r="BI296" s="217">
        <f>IF(N296="nulová",J296,0)</f>
        <v>0</v>
      </c>
      <c r="BJ296" s="18" t="s">
        <v>79</v>
      </c>
      <c r="BK296" s="217">
        <f>ROUND(I296*H296,2)</f>
        <v>0</v>
      </c>
      <c r="BL296" s="18" t="s">
        <v>154</v>
      </c>
      <c r="BM296" s="216" t="s">
        <v>591</v>
      </c>
    </row>
    <row r="297" spans="1:47" s="2" customFormat="1" ht="12">
      <c r="A297" s="39"/>
      <c r="B297" s="40"/>
      <c r="C297" s="41"/>
      <c r="D297" s="218" t="s">
        <v>155</v>
      </c>
      <c r="E297" s="41"/>
      <c r="F297" s="219" t="s">
        <v>2146</v>
      </c>
      <c r="G297" s="41"/>
      <c r="H297" s="41"/>
      <c r="I297" s="220"/>
      <c r="J297" s="41"/>
      <c r="K297" s="41"/>
      <c r="L297" s="45"/>
      <c r="M297" s="221"/>
      <c r="N297" s="222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155</v>
      </c>
      <c r="AU297" s="18" t="s">
        <v>81</v>
      </c>
    </row>
    <row r="298" spans="1:65" s="2" customFormat="1" ht="16.5" customHeight="1">
      <c r="A298" s="39"/>
      <c r="B298" s="40"/>
      <c r="C298" s="246" t="s">
        <v>594</v>
      </c>
      <c r="D298" s="246" t="s">
        <v>350</v>
      </c>
      <c r="E298" s="247" t="s">
        <v>2147</v>
      </c>
      <c r="F298" s="248" t="s">
        <v>2148</v>
      </c>
      <c r="G298" s="249" t="s">
        <v>329</v>
      </c>
      <c r="H298" s="250">
        <v>1</v>
      </c>
      <c r="I298" s="251"/>
      <c r="J298" s="252">
        <f>ROUND(I298*H298,2)</f>
        <v>0</v>
      </c>
      <c r="K298" s="248" t="s">
        <v>153</v>
      </c>
      <c r="L298" s="253"/>
      <c r="M298" s="254" t="s">
        <v>19</v>
      </c>
      <c r="N298" s="255" t="s">
        <v>42</v>
      </c>
      <c r="O298" s="85"/>
      <c r="P298" s="214">
        <f>O298*H298</f>
        <v>0</v>
      </c>
      <c r="Q298" s="214">
        <v>0.00154</v>
      </c>
      <c r="R298" s="214">
        <f>Q298*H298</f>
        <v>0.00154</v>
      </c>
      <c r="S298" s="214">
        <v>0</v>
      </c>
      <c r="T298" s="215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16" t="s">
        <v>174</v>
      </c>
      <c r="AT298" s="216" t="s">
        <v>350</v>
      </c>
      <c r="AU298" s="216" t="s">
        <v>81</v>
      </c>
      <c r="AY298" s="18" t="s">
        <v>147</v>
      </c>
      <c r="BE298" s="217">
        <f>IF(N298="základní",J298,0)</f>
        <v>0</v>
      </c>
      <c r="BF298" s="217">
        <f>IF(N298="snížená",J298,0)</f>
        <v>0</v>
      </c>
      <c r="BG298" s="217">
        <f>IF(N298="zákl. přenesená",J298,0)</f>
        <v>0</v>
      </c>
      <c r="BH298" s="217">
        <f>IF(N298="sníž. přenesená",J298,0)</f>
        <v>0</v>
      </c>
      <c r="BI298" s="217">
        <f>IF(N298="nulová",J298,0)</f>
        <v>0</v>
      </c>
      <c r="BJ298" s="18" t="s">
        <v>79</v>
      </c>
      <c r="BK298" s="217">
        <f>ROUND(I298*H298,2)</f>
        <v>0</v>
      </c>
      <c r="BL298" s="18" t="s">
        <v>154</v>
      </c>
      <c r="BM298" s="216" t="s">
        <v>597</v>
      </c>
    </row>
    <row r="299" spans="1:65" s="2" customFormat="1" ht="24.15" customHeight="1">
      <c r="A299" s="39"/>
      <c r="B299" s="40"/>
      <c r="C299" s="205" t="s">
        <v>381</v>
      </c>
      <c r="D299" s="205" t="s">
        <v>149</v>
      </c>
      <c r="E299" s="206" t="s">
        <v>2149</v>
      </c>
      <c r="F299" s="207" t="s">
        <v>2150</v>
      </c>
      <c r="G299" s="208" t="s">
        <v>329</v>
      </c>
      <c r="H299" s="209">
        <v>2</v>
      </c>
      <c r="I299" s="210"/>
      <c r="J299" s="211">
        <f>ROUND(I299*H299,2)</f>
        <v>0</v>
      </c>
      <c r="K299" s="207" t="s">
        <v>153</v>
      </c>
      <c r="L299" s="45"/>
      <c r="M299" s="212" t="s">
        <v>19</v>
      </c>
      <c r="N299" s="213" t="s">
        <v>42</v>
      </c>
      <c r="O299" s="85"/>
      <c r="P299" s="214">
        <f>O299*H299</f>
        <v>0</v>
      </c>
      <c r="Q299" s="214">
        <v>1.9E-06</v>
      </c>
      <c r="R299" s="214">
        <f>Q299*H299</f>
        <v>3.8E-06</v>
      </c>
      <c r="S299" s="214">
        <v>0</v>
      </c>
      <c r="T299" s="215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16" t="s">
        <v>154</v>
      </c>
      <c r="AT299" s="216" t="s">
        <v>149</v>
      </c>
      <c r="AU299" s="216" t="s">
        <v>81</v>
      </c>
      <c r="AY299" s="18" t="s">
        <v>147</v>
      </c>
      <c r="BE299" s="217">
        <f>IF(N299="základní",J299,0)</f>
        <v>0</v>
      </c>
      <c r="BF299" s="217">
        <f>IF(N299="snížená",J299,0)</f>
        <v>0</v>
      </c>
      <c r="BG299" s="217">
        <f>IF(N299="zákl. přenesená",J299,0)</f>
        <v>0</v>
      </c>
      <c r="BH299" s="217">
        <f>IF(N299="sníž. přenesená",J299,0)</f>
        <v>0</v>
      </c>
      <c r="BI299" s="217">
        <f>IF(N299="nulová",J299,0)</f>
        <v>0</v>
      </c>
      <c r="BJ299" s="18" t="s">
        <v>79</v>
      </c>
      <c r="BK299" s="217">
        <f>ROUND(I299*H299,2)</f>
        <v>0</v>
      </c>
      <c r="BL299" s="18" t="s">
        <v>154</v>
      </c>
      <c r="BM299" s="216" t="s">
        <v>601</v>
      </c>
    </row>
    <row r="300" spans="1:47" s="2" customFormat="1" ht="12">
      <c r="A300" s="39"/>
      <c r="B300" s="40"/>
      <c r="C300" s="41"/>
      <c r="D300" s="218" t="s">
        <v>155</v>
      </c>
      <c r="E300" s="41"/>
      <c r="F300" s="219" t="s">
        <v>2151</v>
      </c>
      <c r="G300" s="41"/>
      <c r="H300" s="41"/>
      <c r="I300" s="220"/>
      <c r="J300" s="41"/>
      <c r="K300" s="41"/>
      <c r="L300" s="45"/>
      <c r="M300" s="221"/>
      <c r="N300" s="222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155</v>
      </c>
      <c r="AU300" s="18" t="s">
        <v>81</v>
      </c>
    </row>
    <row r="301" spans="1:65" s="2" customFormat="1" ht="16.5" customHeight="1">
      <c r="A301" s="39"/>
      <c r="B301" s="40"/>
      <c r="C301" s="246" t="s">
        <v>605</v>
      </c>
      <c r="D301" s="246" t="s">
        <v>350</v>
      </c>
      <c r="E301" s="247" t="s">
        <v>2152</v>
      </c>
      <c r="F301" s="248" t="s">
        <v>2153</v>
      </c>
      <c r="G301" s="249" t="s">
        <v>329</v>
      </c>
      <c r="H301" s="250">
        <v>2</v>
      </c>
      <c r="I301" s="251"/>
      <c r="J301" s="252">
        <f>ROUND(I301*H301,2)</f>
        <v>0</v>
      </c>
      <c r="K301" s="248" t="s">
        <v>153</v>
      </c>
      <c r="L301" s="253"/>
      <c r="M301" s="254" t="s">
        <v>19</v>
      </c>
      <c r="N301" s="255" t="s">
        <v>42</v>
      </c>
      <c r="O301" s="85"/>
      <c r="P301" s="214">
        <f>O301*H301</f>
        <v>0</v>
      </c>
      <c r="Q301" s="214">
        <v>0.0026</v>
      </c>
      <c r="R301" s="214">
        <f>Q301*H301</f>
        <v>0.0052</v>
      </c>
      <c r="S301" s="214">
        <v>0</v>
      </c>
      <c r="T301" s="215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16" t="s">
        <v>174</v>
      </c>
      <c r="AT301" s="216" t="s">
        <v>350</v>
      </c>
      <c r="AU301" s="216" t="s">
        <v>81</v>
      </c>
      <c r="AY301" s="18" t="s">
        <v>147</v>
      </c>
      <c r="BE301" s="217">
        <f>IF(N301="základní",J301,0)</f>
        <v>0</v>
      </c>
      <c r="BF301" s="217">
        <f>IF(N301="snížená",J301,0)</f>
        <v>0</v>
      </c>
      <c r="BG301" s="217">
        <f>IF(N301="zákl. přenesená",J301,0)</f>
        <v>0</v>
      </c>
      <c r="BH301" s="217">
        <f>IF(N301="sníž. přenesená",J301,0)</f>
        <v>0</v>
      </c>
      <c r="BI301" s="217">
        <f>IF(N301="nulová",J301,0)</f>
        <v>0</v>
      </c>
      <c r="BJ301" s="18" t="s">
        <v>79</v>
      </c>
      <c r="BK301" s="217">
        <f>ROUND(I301*H301,2)</f>
        <v>0</v>
      </c>
      <c r="BL301" s="18" t="s">
        <v>154</v>
      </c>
      <c r="BM301" s="216" t="s">
        <v>608</v>
      </c>
    </row>
    <row r="302" spans="1:65" s="2" customFormat="1" ht="24.15" customHeight="1">
      <c r="A302" s="39"/>
      <c r="B302" s="40"/>
      <c r="C302" s="205" t="s">
        <v>386</v>
      </c>
      <c r="D302" s="205" t="s">
        <v>149</v>
      </c>
      <c r="E302" s="206" t="s">
        <v>2154</v>
      </c>
      <c r="F302" s="207" t="s">
        <v>2155</v>
      </c>
      <c r="G302" s="208" t="s">
        <v>329</v>
      </c>
      <c r="H302" s="209">
        <v>2</v>
      </c>
      <c r="I302" s="210"/>
      <c r="J302" s="211">
        <f>ROUND(I302*H302,2)</f>
        <v>0</v>
      </c>
      <c r="K302" s="207" t="s">
        <v>153</v>
      </c>
      <c r="L302" s="45"/>
      <c r="M302" s="212" t="s">
        <v>19</v>
      </c>
      <c r="N302" s="213" t="s">
        <v>42</v>
      </c>
      <c r="O302" s="85"/>
      <c r="P302" s="214">
        <f>O302*H302</f>
        <v>0</v>
      </c>
      <c r="Q302" s="214">
        <v>1.9E-06</v>
      </c>
      <c r="R302" s="214">
        <f>Q302*H302</f>
        <v>3.8E-06</v>
      </c>
      <c r="S302" s="214">
        <v>0</v>
      </c>
      <c r="T302" s="215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16" t="s">
        <v>154</v>
      </c>
      <c r="AT302" s="216" t="s">
        <v>149</v>
      </c>
      <c r="AU302" s="216" t="s">
        <v>81</v>
      </c>
      <c r="AY302" s="18" t="s">
        <v>147</v>
      </c>
      <c r="BE302" s="217">
        <f>IF(N302="základní",J302,0)</f>
        <v>0</v>
      </c>
      <c r="BF302" s="217">
        <f>IF(N302="snížená",J302,0)</f>
        <v>0</v>
      </c>
      <c r="BG302" s="217">
        <f>IF(N302="zákl. přenesená",J302,0)</f>
        <v>0</v>
      </c>
      <c r="BH302" s="217">
        <f>IF(N302="sníž. přenesená",J302,0)</f>
        <v>0</v>
      </c>
      <c r="BI302" s="217">
        <f>IF(N302="nulová",J302,0)</f>
        <v>0</v>
      </c>
      <c r="BJ302" s="18" t="s">
        <v>79</v>
      </c>
      <c r="BK302" s="217">
        <f>ROUND(I302*H302,2)</f>
        <v>0</v>
      </c>
      <c r="BL302" s="18" t="s">
        <v>154</v>
      </c>
      <c r="BM302" s="216" t="s">
        <v>612</v>
      </c>
    </row>
    <row r="303" spans="1:47" s="2" customFormat="1" ht="12">
      <c r="A303" s="39"/>
      <c r="B303" s="40"/>
      <c r="C303" s="41"/>
      <c r="D303" s="218" t="s">
        <v>155</v>
      </c>
      <c r="E303" s="41"/>
      <c r="F303" s="219" t="s">
        <v>2156</v>
      </c>
      <c r="G303" s="41"/>
      <c r="H303" s="41"/>
      <c r="I303" s="220"/>
      <c r="J303" s="41"/>
      <c r="K303" s="41"/>
      <c r="L303" s="45"/>
      <c r="M303" s="221"/>
      <c r="N303" s="222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155</v>
      </c>
      <c r="AU303" s="18" t="s">
        <v>81</v>
      </c>
    </row>
    <row r="304" spans="1:65" s="2" customFormat="1" ht="16.5" customHeight="1">
      <c r="A304" s="39"/>
      <c r="B304" s="40"/>
      <c r="C304" s="246" t="s">
        <v>615</v>
      </c>
      <c r="D304" s="246" t="s">
        <v>350</v>
      </c>
      <c r="E304" s="247" t="s">
        <v>2157</v>
      </c>
      <c r="F304" s="248" t="s">
        <v>2158</v>
      </c>
      <c r="G304" s="249" t="s">
        <v>329</v>
      </c>
      <c r="H304" s="250">
        <v>2</v>
      </c>
      <c r="I304" s="251"/>
      <c r="J304" s="252">
        <f>ROUND(I304*H304,2)</f>
        <v>0</v>
      </c>
      <c r="K304" s="248" t="s">
        <v>153</v>
      </c>
      <c r="L304" s="253"/>
      <c r="M304" s="254" t="s">
        <v>19</v>
      </c>
      <c r="N304" s="255" t="s">
        <v>42</v>
      </c>
      <c r="O304" s="85"/>
      <c r="P304" s="214">
        <f>O304*H304</f>
        <v>0</v>
      </c>
      <c r="Q304" s="214">
        <v>0.0067</v>
      </c>
      <c r="R304" s="214">
        <f>Q304*H304</f>
        <v>0.0134</v>
      </c>
      <c r="S304" s="214">
        <v>0</v>
      </c>
      <c r="T304" s="215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16" t="s">
        <v>174</v>
      </c>
      <c r="AT304" s="216" t="s">
        <v>350</v>
      </c>
      <c r="AU304" s="216" t="s">
        <v>81</v>
      </c>
      <c r="AY304" s="18" t="s">
        <v>147</v>
      </c>
      <c r="BE304" s="217">
        <f>IF(N304="základní",J304,0)</f>
        <v>0</v>
      </c>
      <c r="BF304" s="217">
        <f>IF(N304="snížená",J304,0)</f>
        <v>0</v>
      </c>
      <c r="BG304" s="217">
        <f>IF(N304="zákl. přenesená",J304,0)</f>
        <v>0</v>
      </c>
      <c r="BH304" s="217">
        <f>IF(N304="sníž. přenesená",J304,0)</f>
        <v>0</v>
      </c>
      <c r="BI304" s="217">
        <f>IF(N304="nulová",J304,0)</f>
        <v>0</v>
      </c>
      <c r="BJ304" s="18" t="s">
        <v>79</v>
      </c>
      <c r="BK304" s="217">
        <f>ROUND(I304*H304,2)</f>
        <v>0</v>
      </c>
      <c r="BL304" s="18" t="s">
        <v>154</v>
      </c>
      <c r="BM304" s="216" t="s">
        <v>616</v>
      </c>
    </row>
    <row r="305" spans="1:65" s="2" customFormat="1" ht="24.15" customHeight="1">
      <c r="A305" s="39"/>
      <c r="B305" s="40"/>
      <c r="C305" s="205" t="s">
        <v>394</v>
      </c>
      <c r="D305" s="205" t="s">
        <v>149</v>
      </c>
      <c r="E305" s="206" t="s">
        <v>2159</v>
      </c>
      <c r="F305" s="207" t="s">
        <v>2160</v>
      </c>
      <c r="G305" s="208" t="s">
        <v>329</v>
      </c>
      <c r="H305" s="209">
        <v>3</v>
      </c>
      <c r="I305" s="210"/>
      <c r="J305" s="211">
        <f>ROUND(I305*H305,2)</f>
        <v>0</v>
      </c>
      <c r="K305" s="207" t="s">
        <v>153</v>
      </c>
      <c r="L305" s="45"/>
      <c r="M305" s="212" t="s">
        <v>19</v>
      </c>
      <c r="N305" s="213" t="s">
        <v>42</v>
      </c>
      <c r="O305" s="85"/>
      <c r="P305" s="214">
        <f>O305*H305</f>
        <v>0</v>
      </c>
      <c r="Q305" s="214">
        <v>1.9E-06</v>
      </c>
      <c r="R305" s="214">
        <f>Q305*H305</f>
        <v>5.7E-06</v>
      </c>
      <c r="S305" s="214">
        <v>0</v>
      </c>
      <c r="T305" s="215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16" t="s">
        <v>154</v>
      </c>
      <c r="AT305" s="216" t="s">
        <v>149</v>
      </c>
      <c r="AU305" s="216" t="s">
        <v>81</v>
      </c>
      <c r="AY305" s="18" t="s">
        <v>147</v>
      </c>
      <c r="BE305" s="217">
        <f>IF(N305="základní",J305,0)</f>
        <v>0</v>
      </c>
      <c r="BF305" s="217">
        <f>IF(N305="snížená",J305,0)</f>
        <v>0</v>
      </c>
      <c r="BG305" s="217">
        <f>IF(N305="zákl. přenesená",J305,0)</f>
        <v>0</v>
      </c>
      <c r="BH305" s="217">
        <f>IF(N305="sníž. přenesená",J305,0)</f>
        <v>0</v>
      </c>
      <c r="BI305" s="217">
        <f>IF(N305="nulová",J305,0)</f>
        <v>0</v>
      </c>
      <c r="BJ305" s="18" t="s">
        <v>79</v>
      </c>
      <c r="BK305" s="217">
        <f>ROUND(I305*H305,2)</f>
        <v>0</v>
      </c>
      <c r="BL305" s="18" t="s">
        <v>154</v>
      </c>
      <c r="BM305" s="216" t="s">
        <v>620</v>
      </c>
    </row>
    <row r="306" spans="1:47" s="2" customFormat="1" ht="12">
      <c r="A306" s="39"/>
      <c r="B306" s="40"/>
      <c r="C306" s="41"/>
      <c r="D306" s="218" t="s">
        <v>155</v>
      </c>
      <c r="E306" s="41"/>
      <c r="F306" s="219" t="s">
        <v>2161</v>
      </c>
      <c r="G306" s="41"/>
      <c r="H306" s="41"/>
      <c r="I306" s="220"/>
      <c r="J306" s="41"/>
      <c r="K306" s="41"/>
      <c r="L306" s="45"/>
      <c r="M306" s="221"/>
      <c r="N306" s="222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155</v>
      </c>
      <c r="AU306" s="18" t="s">
        <v>81</v>
      </c>
    </row>
    <row r="307" spans="1:65" s="2" customFormat="1" ht="16.5" customHeight="1">
      <c r="A307" s="39"/>
      <c r="B307" s="40"/>
      <c r="C307" s="246" t="s">
        <v>622</v>
      </c>
      <c r="D307" s="246" t="s">
        <v>350</v>
      </c>
      <c r="E307" s="247" t="s">
        <v>2162</v>
      </c>
      <c r="F307" s="248" t="s">
        <v>2163</v>
      </c>
      <c r="G307" s="249" t="s">
        <v>329</v>
      </c>
      <c r="H307" s="250">
        <v>3</v>
      </c>
      <c r="I307" s="251"/>
      <c r="J307" s="252">
        <f>ROUND(I307*H307,2)</f>
        <v>0</v>
      </c>
      <c r="K307" s="248" t="s">
        <v>153</v>
      </c>
      <c r="L307" s="253"/>
      <c r="M307" s="254" t="s">
        <v>19</v>
      </c>
      <c r="N307" s="255" t="s">
        <v>42</v>
      </c>
      <c r="O307" s="85"/>
      <c r="P307" s="214">
        <f>O307*H307</f>
        <v>0</v>
      </c>
      <c r="Q307" s="214">
        <v>0.0022</v>
      </c>
      <c r="R307" s="214">
        <f>Q307*H307</f>
        <v>0.0066</v>
      </c>
      <c r="S307" s="214">
        <v>0</v>
      </c>
      <c r="T307" s="215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16" t="s">
        <v>174</v>
      </c>
      <c r="AT307" s="216" t="s">
        <v>350</v>
      </c>
      <c r="AU307" s="216" t="s">
        <v>81</v>
      </c>
      <c r="AY307" s="18" t="s">
        <v>147</v>
      </c>
      <c r="BE307" s="217">
        <f>IF(N307="základní",J307,0)</f>
        <v>0</v>
      </c>
      <c r="BF307" s="217">
        <f>IF(N307="snížená",J307,0)</f>
        <v>0</v>
      </c>
      <c r="BG307" s="217">
        <f>IF(N307="zákl. přenesená",J307,0)</f>
        <v>0</v>
      </c>
      <c r="BH307" s="217">
        <f>IF(N307="sníž. přenesená",J307,0)</f>
        <v>0</v>
      </c>
      <c r="BI307" s="217">
        <f>IF(N307="nulová",J307,0)</f>
        <v>0</v>
      </c>
      <c r="BJ307" s="18" t="s">
        <v>79</v>
      </c>
      <c r="BK307" s="217">
        <f>ROUND(I307*H307,2)</f>
        <v>0</v>
      </c>
      <c r="BL307" s="18" t="s">
        <v>154</v>
      </c>
      <c r="BM307" s="216" t="s">
        <v>625</v>
      </c>
    </row>
    <row r="308" spans="1:65" s="2" customFormat="1" ht="21.75" customHeight="1">
      <c r="A308" s="39"/>
      <c r="B308" s="40"/>
      <c r="C308" s="205" t="s">
        <v>399</v>
      </c>
      <c r="D308" s="205" t="s">
        <v>149</v>
      </c>
      <c r="E308" s="206" t="s">
        <v>2164</v>
      </c>
      <c r="F308" s="207" t="s">
        <v>2165</v>
      </c>
      <c r="G308" s="208" t="s">
        <v>162</v>
      </c>
      <c r="H308" s="209">
        <v>2.713</v>
      </c>
      <c r="I308" s="210"/>
      <c r="J308" s="211">
        <f>ROUND(I308*H308,2)</f>
        <v>0</v>
      </c>
      <c r="K308" s="207" t="s">
        <v>153</v>
      </c>
      <c r="L308" s="45"/>
      <c r="M308" s="212" t="s">
        <v>19</v>
      </c>
      <c r="N308" s="213" t="s">
        <v>42</v>
      </c>
      <c r="O308" s="85"/>
      <c r="P308" s="214">
        <f>O308*H308</f>
        <v>0</v>
      </c>
      <c r="Q308" s="214">
        <v>0</v>
      </c>
      <c r="R308" s="214">
        <f>Q308*H308</f>
        <v>0</v>
      </c>
      <c r="S308" s="214">
        <v>0.55</v>
      </c>
      <c r="T308" s="215">
        <f>S308*H308</f>
        <v>1.49215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16" t="s">
        <v>154</v>
      </c>
      <c r="AT308" s="216" t="s">
        <v>149</v>
      </c>
      <c r="AU308" s="216" t="s">
        <v>81</v>
      </c>
      <c r="AY308" s="18" t="s">
        <v>147</v>
      </c>
      <c r="BE308" s="217">
        <f>IF(N308="základní",J308,0)</f>
        <v>0</v>
      </c>
      <c r="BF308" s="217">
        <f>IF(N308="snížená",J308,0)</f>
        <v>0</v>
      </c>
      <c r="BG308" s="217">
        <f>IF(N308="zákl. přenesená",J308,0)</f>
        <v>0</v>
      </c>
      <c r="BH308" s="217">
        <f>IF(N308="sníž. přenesená",J308,0)</f>
        <v>0</v>
      </c>
      <c r="BI308" s="217">
        <f>IF(N308="nulová",J308,0)</f>
        <v>0</v>
      </c>
      <c r="BJ308" s="18" t="s">
        <v>79</v>
      </c>
      <c r="BK308" s="217">
        <f>ROUND(I308*H308,2)</f>
        <v>0</v>
      </c>
      <c r="BL308" s="18" t="s">
        <v>154</v>
      </c>
      <c r="BM308" s="216" t="s">
        <v>631</v>
      </c>
    </row>
    <row r="309" spans="1:47" s="2" customFormat="1" ht="12">
      <c r="A309" s="39"/>
      <c r="B309" s="40"/>
      <c r="C309" s="41"/>
      <c r="D309" s="218" t="s">
        <v>155</v>
      </c>
      <c r="E309" s="41"/>
      <c r="F309" s="219" t="s">
        <v>2166</v>
      </c>
      <c r="G309" s="41"/>
      <c r="H309" s="41"/>
      <c r="I309" s="220"/>
      <c r="J309" s="41"/>
      <c r="K309" s="41"/>
      <c r="L309" s="45"/>
      <c r="M309" s="221"/>
      <c r="N309" s="222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155</v>
      </c>
      <c r="AU309" s="18" t="s">
        <v>81</v>
      </c>
    </row>
    <row r="310" spans="1:51" s="13" customFormat="1" ht="12">
      <c r="A310" s="13"/>
      <c r="B310" s="223"/>
      <c r="C310" s="224"/>
      <c r="D310" s="225" t="s">
        <v>157</v>
      </c>
      <c r="E310" s="226" t="s">
        <v>19</v>
      </c>
      <c r="F310" s="227" t="s">
        <v>2167</v>
      </c>
      <c r="G310" s="224"/>
      <c r="H310" s="228">
        <v>2.713</v>
      </c>
      <c r="I310" s="229"/>
      <c r="J310" s="224"/>
      <c r="K310" s="224"/>
      <c r="L310" s="230"/>
      <c r="M310" s="231"/>
      <c r="N310" s="232"/>
      <c r="O310" s="232"/>
      <c r="P310" s="232"/>
      <c r="Q310" s="232"/>
      <c r="R310" s="232"/>
      <c r="S310" s="232"/>
      <c r="T310" s="23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4" t="s">
        <v>157</v>
      </c>
      <c r="AU310" s="234" t="s">
        <v>81</v>
      </c>
      <c r="AV310" s="13" t="s">
        <v>81</v>
      </c>
      <c r="AW310" s="13" t="s">
        <v>33</v>
      </c>
      <c r="AX310" s="13" t="s">
        <v>71</v>
      </c>
      <c r="AY310" s="234" t="s">
        <v>147</v>
      </c>
    </row>
    <row r="311" spans="1:51" s="14" customFormat="1" ht="12">
      <c r="A311" s="14"/>
      <c r="B311" s="235"/>
      <c r="C311" s="236"/>
      <c r="D311" s="225" t="s">
        <v>157</v>
      </c>
      <c r="E311" s="237" t="s">
        <v>19</v>
      </c>
      <c r="F311" s="238" t="s">
        <v>159</v>
      </c>
      <c r="G311" s="236"/>
      <c r="H311" s="239">
        <v>2.713</v>
      </c>
      <c r="I311" s="240"/>
      <c r="J311" s="236"/>
      <c r="K311" s="236"/>
      <c r="L311" s="241"/>
      <c r="M311" s="242"/>
      <c r="N311" s="243"/>
      <c r="O311" s="243"/>
      <c r="P311" s="243"/>
      <c r="Q311" s="243"/>
      <c r="R311" s="243"/>
      <c r="S311" s="243"/>
      <c r="T311" s="24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5" t="s">
        <v>157</v>
      </c>
      <c r="AU311" s="245" t="s">
        <v>81</v>
      </c>
      <c r="AV311" s="14" t="s">
        <v>154</v>
      </c>
      <c r="AW311" s="14" t="s">
        <v>33</v>
      </c>
      <c r="AX311" s="14" t="s">
        <v>79</v>
      </c>
      <c r="AY311" s="245" t="s">
        <v>147</v>
      </c>
    </row>
    <row r="312" spans="1:65" s="2" customFormat="1" ht="24.15" customHeight="1">
      <c r="A312" s="39"/>
      <c r="B312" s="40"/>
      <c r="C312" s="205" t="s">
        <v>634</v>
      </c>
      <c r="D312" s="205" t="s">
        <v>149</v>
      </c>
      <c r="E312" s="206" t="s">
        <v>2168</v>
      </c>
      <c r="F312" s="207" t="s">
        <v>2169</v>
      </c>
      <c r="G312" s="208" t="s">
        <v>329</v>
      </c>
      <c r="H312" s="209">
        <v>1</v>
      </c>
      <c r="I312" s="210"/>
      <c r="J312" s="211">
        <f>ROUND(I312*H312,2)</f>
        <v>0</v>
      </c>
      <c r="K312" s="207" t="s">
        <v>153</v>
      </c>
      <c r="L312" s="45"/>
      <c r="M312" s="212" t="s">
        <v>19</v>
      </c>
      <c r="N312" s="213" t="s">
        <v>42</v>
      </c>
      <c r="O312" s="85"/>
      <c r="P312" s="214">
        <f>O312*H312</f>
        <v>0</v>
      </c>
      <c r="Q312" s="214">
        <v>0.108327</v>
      </c>
      <c r="R312" s="214">
        <f>Q312*H312</f>
        <v>0.108327</v>
      </c>
      <c r="S312" s="214">
        <v>0</v>
      </c>
      <c r="T312" s="215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16" t="s">
        <v>154</v>
      </c>
      <c r="AT312" s="216" t="s">
        <v>149</v>
      </c>
      <c r="AU312" s="216" t="s">
        <v>81</v>
      </c>
      <c r="AY312" s="18" t="s">
        <v>147</v>
      </c>
      <c r="BE312" s="217">
        <f>IF(N312="základní",J312,0)</f>
        <v>0</v>
      </c>
      <c r="BF312" s="217">
        <f>IF(N312="snížená",J312,0)</f>
        <v>0</v>
      </c>
      <c r="BG312" s="217">
        <f>IF(N312="zákl. přenesená",J312,0)</f>
        <v>0</v>
      </c>
      <c r="BH312" s="217">
        <f>IF(N312="sníž. přenesená",J312,0)</f>
        <v>0</v>
      </c>
      <c r="BI312" s="217">
        <f>IF(N312="nulová",J312,0)</f>
        <v>0</v>
      </c>
      <c r="BJ312" s="18" t="s">
        <v>79</v>
      </c>
      <c r="BK312" s="217">
        <f>ROUND(I312*H312,2)</f>
        <v>0</v>
      </c>
      <c r="BL312" s="18" t="s">
        <v>154</v>
      </c>
      <c r="BM312" s="216" t="s">
        <v>635</v>
      </c>
    </row>
    <row r="313" spans="1:47" s="2" customFormat="1" ht="12">
      <c r="A313" s="39"/>
      <c r="B313" s="40"/>
      <c r="C313" s="41"/>
      <c r="D313" s="218" t="s">
        <v>155</v>
      </c>
      <c r="E313" s="41"/>
      <c r="F313" s="219" t="s">
        <v>2170</v>
      </c>
      <c r="G313" s="41"/>
      <c r="H313" s="41"/>
      <c r="I313" s="220"/>
      <c r="J313" s="41"/>
      <c r="K313" s="41"/>
      <c r="L313" s="45"/>
      <c r="M313" s="221"/>
      <c r="N313" s="222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155</v>
      </c>
      <c r="AU313" s="18" t="s">
        <v>81</v>
      </c>
    </row>
    <row r="314" spans="1:51" s="13" customFormat="1" ht="12">
      <c r="A314" s="13"/>
      <c r="B314" s="223"/>
      <c r="C314" s="224"/>
      <c r="D314" s="225" t="s">
        <v>157</v>
      </c>
      <c r="E314" s="226" t="s">
        <v>19</v>
      </c>
      <c r="F314" s="227" t="s">
        <v>2171</v>
      </c>
      <c r="G314" s="224"/>
      <c r="H314" s="228">
        <v>1</v>
      </c>
      <c r="I314" s="229"/>
      <c r="J314" s="224"/>
      <c r="K314" s="224"/>
      <c r="L314" s="230"/>
      <c r="M314" s="231"/>
      <c r="N314" s="232"/>
      <c r="O314" s="232"/>
      <c r="P314" s="232"/>
      <c r="Q314" s="232"/>
      <c r="R314" s="232"/>
      <c r="S314" s="232"/>
      <c r="T314" s="23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4" t="s">
        <v>157</v>
      </c>
      <c r="AU314" s="234" t="s">
        <v>81</v>
      </c>
      <c r="AV314" s="13" t="s">
        <v>81</v>
      </c>
      <c r="AW314" s="13" t="s">
        <v>33</v>
      </c>
      <c r="AX314" s="13" t="s">
        <v>71</v>
      </c>
      <c r="AY314" s="234" t="s">
        <v>147</v>
      </c>
    </row>
    <row r="315" spans="1:51" s="14" customFormat="1" ht="12">
      <c r="A315" s="14"/>
      <c r="B315" s="235"/>
      <c r="C315" s="236"/>
      <c r="D315" s="225" t="s">
        <v>157</v>
      </c>
      <c r="E315" s="237" t="s">
        <v>19</v>
      </c>
      <c r="F315" s="238" t="s">
        <v>159</v>
      </c>
      <c r="G315" s="236"/>
      <c r="H315" s="239">
        <v>1</v>
      </c>
      <c r="I315" s="240"/>
      <c r="J315" s="236"/>
      <c r="K315" s="236"/>
      <c r="L315" s="241"/>
      <c r="M315" s="242"/>
      <c r="N315" s="243"/>
      <c r="O315" s="243"/>
      <c r="P315" s="243"/>
      <c r="Q315" s="243"/>
      <c r="R315" s="243"/>
      <c r="S315" s="243"/>
      <c r="T315" s="24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5" t="s">
        <v>157</v>
      </c>
      <c r="AU315" s="245" t="s">
        <v>81</v>
      </c>
      <c r="AV315" s="14" t="s">
        <v>154</v>
      </c>
      <c r="AW315" s="14" t="s">
        <v>33</v>
      </c>
      <c r="AX315" s="14" t="s">
        <v>79</v>
      </c>
      <c r="AY315" s="245" t="s">
        <v>147</v>
      </c>
    </row>
    <row r="316" spans="1:65" s="2" customFormat="1" ht="24.15" customHeight="1">
      <c r="A316" s="39"/>
      <c r="B316" s="40"/>
      <c r="C316" s="205" t="s">
        <v>405</v>
      </c>
      <c r="D316" s="205" t="s">
        <v>149</v>
      </c>
      <c r="E316" s="206" t="s">
        <v>2172</v>
      </c>
      <c r="F316" s="207" t="s">
        <v>2173</v>
      </c>
      <c r="G316" s="208" t="s">
        <v>329</v>
      </c>
      <c r="H316" s="209">
        <v>2</v>
      </c>
      <c r="I316" s="210"/>
      <c r="J316" s="211">
        <f>ROUND(I316*H316,2)</f>
        <v>0</v>
      </c>
      <c r="K316" s="207" t="s">
        <v>153</v>
      </c>
      <c r="L316" s="45"/>
      <c r="M316" s="212" t="s">
        <v>19</v>
      </c>
      <c r="N316" s="213" t="s">
        <v>42</v>
      </c>
      <c r="O316" s="85"/>
      <c r="P316" s="214">
        <f>O316*H316</f>
        <v>0</v>
      </c>
      <c r="Q316" s="214">
        <v>0.112165</v>
      </c>
      <c r="R316" s="214">
        <f>Q316*H316</f>
        <v>0.22433</v>
      </c>
      <c r="S316" s="214">
        <v>0</v>
      </c>
      <c r="T316" s="215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16" t="s">
        <v>154</v>
      </c>
      <c r="AT316" s="216" t="s">
        <v>149</v>
      </c>
      <c r="AU316" s="216" t="s">
        <v>81</v>
      </c>
      <c r="AY316" s="18" t="s">
        <v>147</v>
      </c>
      <c r="BE316" s="217">
        <f>IF(N316="základní",J316,0)</f>
        <v>0</v>
      </c>
      <c r="BF316" s="217">
        <f>IF(N316="snížená",J316,0)</f>
        <v>0</v>
      </c>
      <c r="BG316" s="217">
        <f>IF(N316="zákl. přenesená",J316,0)</f>
        <v>0</v>
      </c>
      <c r="BH316" s="217">
        <f>IF(N316="sníž. přenesená",J316,0)</f>
        <v>0</v>
      </c>
      <c r="BI316" s="217">
        <f>IF(N316="nulová",J316,0)</f>
        <v>0</v>
      </c>
      <c r="BJ316" s="18" t="s">
        <v>79</v>
      </c>
      <c r="BK316" s="217">
        <f>ROUND(I316*H316,2)</f>
        <v>0</v>
      </c>
      <c r="BL316" s="18" t="s">
        <v>154</v>
      </c>
      <c r="BM316" s="216" t="s">
        <v>638</v>
      </c>
    </row>
    <row r="317" spans="1:47" s="2" customFormat="1" ht="12">
      <c r="A317" s="39"/>
      <c r="B317" s="40"/>
      <c r="C317" s="41"/>
      <c r="D317" s="218" t="s">
        <v>155</v>
      </c>
      <c r="E317" s="41"/>
      <c r="F317" s="219" t="s">
        <v>2174</v>
      </c>
      <c r="G317" s="41"/>
      <c r="H317" s="41"/>
      <c r="I317" s="220"/>
      <c r="J317" s="41"/>
      <c r="K317" s="41"/>
      <c r="L317" s="45"/>
      <c r="M317" s="221"/>
      <c r="N317" s="222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155</v>
      </c>
      <c r="AU317" s="18" t="s">
        <v>81</v>
      </c>
    </row>
    <row r="318" spans="1:51" s="13" customFormat="1" ht="12">
      <c r="A318" s="13"/>
      <c r="B318" s="223"/>
      <c r="C318" s="224"/>
      <c r="D318" s="225" t="s">
        <v>157</v>
      </c>
      <c r="E318" s="226" t="s">
        <v>19</v>
      </c>
      <c r="F318" s="227" t="s">
        <v>2175</v>
      </c>
      <c r="G318" s="224"/>
      <c r="H318" s="228">
        <v>1</v>
      </c>
      <c r="I318" s="229"/>
      <c r="J318" s="224"/>
      <c r="K318" s="224"/>
      <c r="L318" s="230"/>
      <c r="M318" s="231"/>
      <c r="N318" s="232"/>
      <c r="O318" s="232"/>
      <c r="P318" s="232"/>
      <c r="Q318" s="232"/>
      <c r="R318" s="232"/>
      <c r="S318" s="232"/>
      <c r="T318" s="23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4" t="s">
        <v>157</v>
      </c>
      <c r="AU318" s="234" t="s">
        <v>81</v>
      </c>
      <c r="AV318" s="13" t="s">
        <v>81</v>
      </c>
      <c r="AW318" s="13" t="s">
        <v>33</v>
      </c>
      <c r="AX318" s="13" t="s">
        <v>71</v>
      </c>
      <c r="AY318" s="234" t="s">
        <v>147</v>
      </c>
    </row>
    <row r="319" spans="1:51" s="13" customFormat="1" ht="12">
      <c r="A319" s="13"/>
      <c r="B319" s="223"/>
      <c r="C319" s="224"/>
      <c r="D319" s="225" t="s">
        <v>157</v>
      </c>
      <c r="E319" s="226" t="s">
        <v>19</v>
      </c>
      <c r="F319" s="227" t="s">
        <v>2176</v>
      </c>
      <c r="G319" s="224"/>
      <c r="H319" s="228">
        <v>1</v>
      </c>
      <c r="I319" s="229"/>
      <c r="J319" s="224"/>
      <c r="K319" s="224"/>
      <c r="L319" s="230"/>
      <c r="M319" s="231"/>
      <c r="N319" s="232"/>
      <c r="O319" s="232"/>
      <c r="P319" s="232"/>
      <c r="Q319" s="232"/>
      <c r="R319" s="232"/>
      <c r="S319" s="232"/>
      <c r="T319" s="23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4" t="s">
        <v>157</v>
      </c>
      <c r="AU319" s="234" t="s">
        <v>81</v>
      </c>
      <c r="AV319" s="13" t="s">
        <v>81</v>
      </c>
      <c r="AW319" s="13" t="s">
        <v>33</v>
      </c>
      <c r="AX319" s="13" t="s">
        <v>71</v>
      </c>
      <c r="AY319" s="234" t="s">
        <v>147</v>
      </c>
    </row>
    <row r="320" spans="1:51" s="14" customFormat="1" ht="12">
      <c r="A320" s="14"/>
      <c r="B320" s="235"/>
      <c r="C320" s="236"/>
      <c r="D320" s="225" t="s">
        <v>157</v>
      </c>
      <c r="E320" s="237" t="s">
        <v>19</v>
      </c>
      <c r="F320" s="238" t="s">
        <v>159</v>
      </c>
      <c r="G320" s="236"/>
      <c r="H320" s="239">
        <v>2</v>
      </c>
      <c r="I320" s="240"/>
      <c r="J320" s="236"/>
      <c r="K320" s="236"/>
      <c r="L320" s="241"/>
      <c r="M320" s="242"/>
      <c r="N320" s="243"/>
      <c r="O320" s="243"/>
      <c r="P320" s="243"/>
      <c r="Q320" s="243"/>
      <c r="R320" s="243"/>
      <c r="S320" s="243"/>
      <c r="T320" s="24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5" t="s">
        <v>157</v>
      </c>
      <c r="AU320" s="245" t="s">
        <v>81</v>
      </c>
      <c r="AV320" s="14" t="s">
        <v>154</v>
      </c>
      <c r="AW320" s="14" t="s">
        <v>33</v>
      </c>
      <c r="AX320" s="14" t="s">
        <v>79</v>
      </c>
      <c r="AY320" s="245" t="s">
        <v>147</v>
      </c>
    </row>
    <row r="321" spans="1:65" s="2" customFormat="1" ht="24.15" customHeight="1">
      <c r="A321" s="39"/>
      <c r="B321" s="40"/>
      <c r="C321" s="205" t="s">
        <v>641</v>
      </c>
      <c r="D321" s="205" t="s">
        <v>149</v>
      </c>
      <c r="E321" s="206" t="s">
        <v>2177</v>
      </c>
      <c r="F321" s="207" t="s">
        <v>2178</v>
      </c>
      <c r="G321" s="208" t="s">
        <v>329</v>
      </c>
      <c r="H321" s="209">
        <v>3</v>
      </c>
      <c r="I321" s="210"/>
      <c r="J321" s="211">
        <f>ROUND(I321*H321,2)</f>
        <v>0</v>
      </c>
      <c r="K321" s="207" t="s">
        <v>153</v>
      </c>
      <c r="L321" s="45"/>
      <c r="M321" s="212" t="s">
        <v>19</v>
      </c>
      <c r="N321" s="213" t="s">
        <v>42</v>
      </c>
      <c r="O321" s="85"/>
      <c r="P321" s="214">
        <f>O321*H321</f>
        <v>0</v>
      </c>
      <c r="Q321" s="214">
        <v>0.07248</v>
      </c>
      <c r="R321" s="214">
        <f>Q321*H321</f>
        <v>0.21744000000000002</v>
      </c>
      <c r="S321" s="214">
        <v>0</v>
      </c>
      <c r="T321" s="215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16" t="s">
        <v>154</v>
      </c>
      <c r="AT321" s="216" t="s">
        <v>149</v>
      </c>
      <c r="AU321" s="216" t="s">
        <v>81</v>
      </c>
      <c r="AY321" s="18" t="s">
        <v>147</v>
      </c>
      <c r="BE321" s="217">
        <f>IF(N321="základní",J321,0)</f>
        <v>0</v>
      </c>
      <c r="BF321" s="217">
        <f>IF(N321="snížená",J321,0)</f>
        <v>0</v>
      </c>
      <c r="BG321" s="217">
        <f>IF(N321="zákl. přenesená",J321,0)</f>
        <v>0</v>
      </c>
      <c r="BH321" s="217">
        <f>IF(N321="sníž. přenesená",J321,0)</f>
        <v>0</v>
      </c>
      <c r="BI321" s="217">
        <f>IF(N321="nulová",J321,0)</f>
        <v>0</v>
      </c>
      <c r="BJ321" s="18" t="s">
        <v>79</v>
      </c>
      <c r="BK321" s="217">
        <f>ROUND(I321*H321,2)</f>
        <v>0</v>
      </c>
      <c r="BL321" s="18" t="s">
        <v>154</v>
      </c>
      <c r="BM321" s="216" t="s">
        <v>644</v>
      </c>
    </row>
    <row r="322" spans="1:47" s="2" customFormat="1" ht="12">
      <c r="A322" s="39"/>
      <c r="B322" s="40"/>
      <c r="C322" s="41"/>
      <c r="D322" s="218" t="s">
        <v>155</v>
      </c>
      <c r="E322" s="41"/>
      <c r="F322" s="219" t="s">
        <v>2179</v>
      </c>
      <c r="G322" s="41"/>
      <c r="H322" s="41"/>
      <c r="I322" s="220"/>
      <c r="J322" s="41"/>
      <c r="K322" s="41"/>
      <c r="L322" s="45"/>
      <c r="M322" s="221"/>
      <c r="N322" s="222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155</v>
      </c>
      <c r="AU322" s="18" t="s">
        <v>81</v>
      </c>
    </row>
    <row r="323" spans="1:51" s="13" customFormat="1" ht="12">
      <c r="A323" s="13"/>
      <c r="B323" s="223"/>
      <c r="C323" s="224"/>
      <c r="D323" s="225" t="s">
        <v>157</v>
      </c>
      <c r="E323" s="226" t="s">
        <v>19</v>
      </c>
      <c r="F323" s="227" t="s">
        <v>2175</v>
      </c>
      <c r="G323" s="224"/>
      <c r="H323" s="228">
        <v>1</v>
      </c>
      <c r="I323" s="229"/>
      <c r="J323" s="224"/>
      <c r="K323" s="224"/>
      <c r="L323" s="230"/>
      <c r="M323" s="231"/>
      <c r="N323" s="232"/>
      <c r="O323" s="232"/>
      <c r="P323" s="232"/>
      <c r="Q323" s="232"/>
      <c r="R323" s="232"/>
      <c r="S323" s="232"/>
      <c r="T323" s="23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4" t="s">
        <v>157</v>
      </c>
      <c r="AU323" s="234" t="s">
        <v>81</v>
      </c>
      <c r="AV323" s="13" t="s">
        <v>81</v>
      </c>
      <c r="AW323" s="13" t="s">
        <v>33</v>
      </c>
      <c r="AX323" s="13" t="s">
        <v>71</v>
      </c>
      <c r="AY323" s="234" t="s">
        <v>147</v>
      </c>
    </row>
    <row r="324" spans="1:51" s="13" customFormat="1" ht="12">
      <c r="A324" s="13"/>
      <c r="B324" s="223"/>
      <c r="C324" s="224"/>
      <c r="D324" s="225" t="s">
        <v>157</v>
      </c>
      <c r="E324" s="226" t="s">
        <v>19</v>
      </c>
      <c r="F324" s="227" t="s">
        <v>2171</v>
      </c>
      <c r="G324" s="224"/>
      <c r="H324" s="228">
        <v>1</v>
      </c>
      <c r="I324" s="229"/>
      <c r="J324" s="224"/>
      <c r="K324" s="224"/>
      <c r="L324" s="230"/>
      <c r="M324" s="231"/>
      <c r="N324" s="232"/>
      <c r="O324" s="232"/>
      <c r="P324" s="232"/>
      <c r="Q324" s="232"/>
      <c r="R324" s="232"/>
      <c r="S324" s="232"/>
      <c r="T324" s="23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4" t="s">
        <v>157</v>
      </c>
      <c r="AU324" s="234" t="s">
        <v>81</v>
      </c>
      <c r="AV324" s="13" t="s">
        <v>81</v>
      </c>
      <c r="AW324" s="13" t="s">
        <v>33</v>
      </c>
      <c r="AX324" s="13" t="s">
        <v>71</v>
      </c>
      <c r="AY324" s="234" t="s">
        <v>147</v>
      </c>
    </row>
    <row r="325" spans="1:51" s="13" customFormat="1" ht="12">
      <c r="A325" s="13"/>
      <c r="B325" s="223"/>
      <c r="C325" s="224"/>
      <c r="D325" s="225" t="s">
        <v>157</v>
      </c>
      <c r="E325" s="226" t="s">
        <v>19</v>
      </c>
      <c r="F325" s="227" t="s">
        <v>2176</v>
      </c>
      <c r="G325" s="224"/>
      <c r="H325" s="228">
        <v>1</v>
      </c>
      <c r="I325" s="229"/>
      <c r="J325" s="224"/>
      <c r="K325" s="224"/>
      <c r="L325" s="230"/>
      <c r="M325" s="231"/>
      <c r="N325" s="232"/>
      <c r="O325" s="232"/>
      <c r="P325" s="232"/>
      <c r="Q325" s="232"/>
      <c r="R325" s="232"/>
      <c r="S325" s="232"/>
      <c r="T325" s="23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4" t="s">
        <v>157</v>
      </c>
      <c r="AU325" s="234" t="s">
        <v>81</v>
      </c>
      <c r="AV325" s="13" t="s">
        <v>81</v>
      </c>
      <c r="AW325" s="13" t="s">
        <v>33</v>
      </c>
      <c r="AX325" s="13" t="s">
        <v>71</v>
      </c>
      <c r="AY325" s="234" t="s">
        <v>147</v>
      </c>
    </row>
    <row r="326" spans="1:51" s="14" customFormat="1" ht="12">
      <c r="A326" s="14"/>
      <c r="B326" s="235"/>
      <c r="C326" s="236"/>
      <c r="D326" s="225" t="s">
        <v>157</v>
      </c>
      <c r="E326" s="237" t="s">
        <v>19</v>
      </c>
      <c r="F326" s="238" t="s">
        <v>159</v>
      </c>
      <c r="G326" s="236"/>
      <c r="H326" s="239">
        <v>3</v>
      </c>
      <c r="I326" s="240"/>
      <c r="J326" s="236"/>
      <c r="K326" s="236"/>
      <c r="L326" s="241"/>
      <c r="M326" s="242"/>
      <c r="N326" s="243"/>
      <c r="O326" s="243"/>
      <c r="P326" s="243"/>
      <c r="Q326" s="243"/>
      <c r="R326" s="243"/>
      <c r="S326" s="243"/>
      <c r="T326" s="24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5" t="s">
        <v>157</v>
      </c>
      <c r="AU326" s="245" t="s">
        <v>81</v>
      </c>
      <c r="AV326" s="14" t="s">
        <v>154</v>
      </c>
      <c r="AW326" s="14" t="s">
        <v>33</v>
      </c>
      <c r="AX326" s="14" t="s">
        <v>79</v>
      </c>
      <c r="AY326" s="245" t="s">
        <v>147</v>
      </c>
    </row>
    <row r="327" spans="1:65" s="2" customFormat="1" ht="24.15" customHeight="1">
      <c r="A327" s="39"/>
      <c r="B327" s="40"/>
      <c r="C327" s="205" t="s">
        <v>409</v>
      </c>
      <c r="D327" s="205" t="s">
        <v>149</v>
      </c>
      <c r="E327" s="206" t="s">
        <v>2180</v>
      </c>
      <c r="F327" s="207" t="s">
        <v>2181</v>
      </c>
      <c r="G327" s="208" t="s">
        <v>329</v>
      </c>
      <c r="H327" s="209">
        <v>3</v>
      </c>
      <c r="I327" s="210"/>
      <c r="J327" s="211">
        <f>ROUND(I327*H327,2)</f>
        <v>0</v>
      </c>
      <c r="K327" s="207" t="s">
        <v>153</v>
      </c>
      <c r="L327" s="45"/>
      <c r="M327" s="212" t="s">
        <v>19</v>
      </c>
      <c r="N327" s="213" t="s">
        <v>42</v>
      </c>
      <c r="O327" s="85"/>
      <c r="P327" s="214">
        <f>O327*H327</f>
        <v>0</v>
      </c>
      <c r="Q327" s="214">
        <v>0</v>
      </c>
      <c r="R327" s="214">
        <f>Q327*H327</f>
        <v>0</v>
      </c>
      <c r="S327" s="214">
        <v>0</v>
      </c>
      <c r="T327" s="215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16" t="s">
        <v>154</v>
      </c>
      <c r="AT327" s="216" t="s">
        <v>149</v>
      </c>
      <c r="AU327" s="216" t="s">
        <v>81</v>
      </c>
      <c r="AY327" s="18" t="s">
        <v>147</v>
      </c>
      <c r="BE327" s="217">
        <f>IF(N327="základní",J327,0)</f>
        <v>0</v>
      </c>
      <c r="BF327" s="217">
        <f>IF(N327="snížená",J327,0)</f>
        <v>0</v>
      </c>
      <c r="BG327" s="217">
        <f>IF(N327="zákl. přenesená",J327,0)</f>
        <v>0</v>
      </c>
      <c r="BH327" s="217">
        <f>IF(N327="sníž. přenesená",J327,0)</f>
        <v>0</v>
      </c>
      <c r="BI327" s="217">
        <f>IF(N327="nulová",J327,0)</f>
        <v>0</v>
      </c>
      <c r="BJ327" s="18" t="s">
        <v>79</v>
      </c>
      <c r="BK327" s="217">
        <f>ROUND(I327*H327,2)</f>
        <v>0</v>
      </c>
      <c r="BL327" s="18" t="s">
        <v>154</v>
      </c>
      <c r="BM327" s="216" t="s">
        <v>647</v>
      </c>
    </row>
    <row r="328" spans="1:47" s="2" customFormat="1" ht="12">
      <c r="A328" s="39"/>
      <c r="B328" s="40"/>
      <c r="C328" s="41"/>
      <c r="D328" s="218" t="s">
        <v>155</v>
      </c>
      <c r="E328" s="41"/>
      <c r="F328" s="219" t="s">
        <v>2182</v>
      </c>
      <c r="G328" s="41"/>
      <c r="H328" s="41"/>
      <c r="I328" s="220"/>
      <c r="J328" s="41"/>
      <c r="K328" s="41"/>
      <c r="L328" s="45"/>
      <c r="M328" s="221"/>
      <c r="N328" s="222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155</v>
      </c>
      <c r="AU328" s="18" t="s">
        <v>81</v>
      </c>
    </row>
    <row r="329" spans="1:51" s="13" customFormat="1" ht="12">
      <c r="A329" s="13"/>
      <c r="B329" s="223"/>
      <c r="C329" s="224"/>
      <c r="D329" s="225" t="s">
        <v>157</v>
      </c>
      <c r="E329" s="226" t="s">
        <v>19</v>
      </c>
      <c r="F329" s="227" t="s">
        <v>2175</v>
      </c>
      <c r="G329" s="224"/>
      <c r="H329" s="228">
        <v>1</v>
      </c>
      <c r="I329" s="229"/>
      <c r="J329" s="224"/>
      <c r="K329" s="224"/>
      <c r="L329" s="230"/>
      <c r="M329" s="231"/>
      <c r="N329" s="232"/>
      <c r="O329" s="232"/>
      <c r="P329" s="232"/>
      <c r="Q329" s="232"/>
      <c r="R329" s="232"/>
      <c r="S329" s="232"/>
      <c r="T329" s="23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4" t="s">
        <v>157</v>
      </c>
      <c r="AU329" s="234" t="s">
        <v>81</v>
      </c>
      <c r="AV329" s="13" t="s">
        <v>81</v>
      </c>
      <c r="AW329" s="13" t="s">
        <v>33</v>
      </c>
      <c r="AX329" s="13" t="s">
        <v>71</v>
      </c>
      <c r="AY329" s="234" t="s">
        <v>147</v>
      </c>
    </row>
    <row r="330" spans="1:51" s="13" customFormat="1" ht="12">
      <c r="A330" s="13"/>
      <c r="B330" s="223"/>
      <c r="C330" s="224"/>
      <c r="D330" s="225" t="s">
        <v>157</v>
      </c>
      <c r="E330" s="226" t="s">
        <v>19</v>
      </c>
      <c r="F330" s="227" t="s">
        <v>2171</v>
      </c>
      <c r="G330" s="224"/>
      <c r="H330" s="228">
        <v>1</v>
      </c>
      <c r="I330" s="229"/>
      <c r="J330" s="224"/>
      <c r="K330" s="224"/>
      <c r="L330" s="230"/>
      <c r="M330" s="231"/>
      <c r="N330" s="232"/>
      <c r="O330" s="232"/>
      <c r="P330" s="232"/>
      <c r="Q330" s="232"/>
      <c r="R330" s="232"/>
      <c r="S330" s="232"/>
      <c r="T330" s="23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4" t="s">
        <v>157</v>
      </c>
      <c r="AU330" s="234" t="s">
        <v>81</v>
      </c>
      <c r="AV330" s="13" t="s">
        <v>81</v>
      </c>
      <c r="AW330" s="13" t="s">
        <v>33</v>
      </c>
      <c r="AX330" s="13" t="s">
        <v>71</v>
      </c>
      <c r="AY330" s="234" t="s">
        <v>147</v>
      </c>
    </row>
    <row r="331" spans="1:51" s="13" customFormat="1" ht="12">
      <c r="A331" s="13"/>
      <c r="B331" s="223"/>
      <c r="C331" s="224"/>
      <c r="D331" s="225" t="s">
        <v>157</v>
      </c>
      <c r="E331" s="226" t="s">
        <v>19</v>
      </c>
      <c r="F331" s="227" t="s">
        <v>2176</v>
      </c>
      <c r="G331" s="224"/>
      <c r="H331" s="228">
        <v>1</v>
      </c>
      <c r="I331" s="229"/>
      <c r="J331" s="224"/>
      <c r="K331" s="224"/>
      <c r="L331" s="230"/>
      <c r="M331" s="231"/>
      <c r="N331" s="232"/>
      <c r="O331" s="232"/>
      <c r="P331" s="232"/>
      <c r="Q331" s="232"/>
      <c r="R331" s="232"/>
      <c r="S331" s="232"/>
      <c r="T331" s="23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4" t="s">
        <v>157</v>
      </c>
      <c r="AU331" s="234" t="s">
        <v>81</v>
      </c>
      <c r="AV331" s="13" t="s">
        <v>81</v>
      </c>
      <c r="AW331" s="13" t="s">
        <v>33</v>
      </c>
      <c r="AX331" s="13" t="s">
        <v>71</v>
      </c>
      <c r="AY331" s="234" t="s">
        <v>147</v>
      </c>
    </row>
    <row r="332" spans="1:51" s="14" customFormat="1" ht="12">
      <c r="A332" s="14"/>
      <c r="B332" s="235"/>
      <c r="C332" s="236"/>
      <c r="D332" s="225" t="s">
        <v>157</v>
      </c>
      <c r="E332" s="237" t="s">
        <v>19</v>
      </c>
      <c r="F332" s="238" t="s">
        <v>159</v>
      </c>
      <c r="G332" s="236"/>
      <c r="H332" s="239">
        <v>3</v>
      </c>
      <c r="I332" s="240"/>
      <c r="J332" s="236"/>
      <c r="K332" s="236"/>
      <c r="L332" s="241"/>
      <c r="M332" s="242"/>
      <c r="N332" s="243"/>
      <c r="O332" s="243"/>
      <c r="P332" s="243"/>
      <c r="Q332" s="243"/>
      <c r="R332" s="243"/>
      <c r="S332" s="243"/>
      <c r="T332" s="24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5" t="s">
        <v>157</v>
      </c>
      <c r="AU332" s="245" t="s">
        <v>81</v>
      </c>
      <c r="AV332" s="14" t="s">
        <v>154</v>
      </c>
      <c r="AW332" s="14" t="s">
        <v>33</v>
      </c>
      <c r="AX332" s="14" t="s">
        <v>79</v>
      </c>
      <c r="AY332" s="245" t="s">
        <v>147</v>
      </c>
    </row>
    <row r="333" spans="1:65" s="2" customFormat="1" ht="24.15" customHeight="1">
      <c r="A333" s="39"/>
      <c r="B333" s="40"/>
      <c r="C333" s="205" t="s">
        <v>651</v>
      </c>
      <c r="D333" s="205" t="s">
        <v>149</v>
      </c>
      <c r="E333" s="206" t="s">
        <v>2183</v>
      </c>
      <c r="F333" s="207" t="s">
        <v>2184</v>
      </c>
      <c r="G333" s="208" t="s">
        <v>329</v>
      </c>
      <c r="H333" s="209">
        <v>3</v>
      </c>
      <c r="I333" s="210"/>
      <c r="J333" s="211">
        <f>ROUND(I333*H333,2)</f>
        <v>0</v>
      </c>
      <c r="K333" s="207" t="s">
        <v>153</v>
      </c>
      <c r="L333" s="45"/>
      <c r="M333" s="212" t="s">
        <v>19</v>
      </c>
      <c r="N333" s="213" t="s">
        <v>42</v>
      </c>
      <c r="O333" s="85"/>
      <c r="P333" s="214">
        <f>O333*H333</f>
        <v>0</v>
      </c>
      <c r="Q333" s="214">
        <v>0.304</v>
      </c>
      <c r="R333" s="214">
        <f>Q333*H333</f>
        <v>0.9119999999999999</v>
      </c>
      <c r="S333" s="214">
        <v>0</v>
      </c>
      <c r="T333" s="215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16" t="s">
        <v>154</v>
      </c>
      <c r="AT333" s="216" t="s">
        <v>149</v>
      </c>
      <c r="AU333" s="216" t="s">
        <v>81</v>
      </c>
      <c r="AY333" s="18" t="s">
        <v>147</v>
      </c>
      <c r="BE333" s="217">
        <f>IF(N333="základní",J333,0)</f>
        <v>0</v>
      </c>
      <c r="BF333" s="217">
        <f>IF(N333="snížená",J333,0)</f>
        <v>0</v>
      </c>
      <c r="BG333" s="217">
        <f>IF(N333="zákl. přenesená",J333,0)</f>
        <v>0</v>
      </c>
      <c r="BH333" s="217">
        <f>IF(N333="sníž. přenesená",J333,0)</f>
        <v>0</v>
      </c>
      <c r="BI333" s="217">
        <f>IF(N333="nulová",J333,0)</f>
        <v>0</v>
      </c>
      <c r="BJ333" s="18" t="s">
        <v>79</v>
      </c>
      <c r="BK333" s="217">
        <f>ROUND(I333*H333,2)</f>
        <v>0</v>
      </c>
      <c r="BL333" s="18" t="s">
        <v>154</v>
      </c>
      <c r="BM333" s="216" t="s">
        <v>654</v>
      </c>
    </row>
    <row r="334" spans="1:47" s="2" customFormat="1" ht="12">
      <c r="A334" s="39"/>
      <c r="B334" s="40"/>
      <c r="C334" s="41"/>
      <c r="D334" s="218" t="s">
        <v>155</v>
      </c>
      <c r="E334" s="41"/>
      <c r="F334" s="219" t="s">
        <v>2185</v>
      </c>
      <c r="G334" s="41"/>
      <c r="H334" s="41"/>
      <c r="I334" s="220"/>
      <c r="J334" s="41"/>
      <c r="K334" s="41"/>
      <c r="L334" s="45"/>
      <c r="M334" s="221"/>
      <c r="N334" s="222"/>
      <c r="O334" s="85"/>
      <c r="P334" s="85"/>
      <c r="Q334" s="85"/>
      <c r="R334" s="85"/>
      <c r="S334" s="85"/>
      <c r="T334" s="86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155</v>
      </c>
      <c r="AU334" s="18" t="s">
        <v>81</v>
      </c>
    </row>
    <row r="335" spans="1:51" s="13" customFormat="1" ht="12">
      <c r="A335" s="13"/>
      <c r="B335" s="223"/>
      <c r="C335" s="224"/>
      <c r="D335" s="225" t="s">
        <v>157</v>
      </c>
      <c r="E335" s="226" t="s">
        <v>19</v>
      </c>
      <c r="F335" s="227" t="s">
        <v>2175</v>
      </c>
      <c r="G335" s="224"/>
      <c r="H335" s="228">
        <v>1</v>
      </c>
      <c r="I335" s="229"/>
      <c r="J335" s="224"/>
      <c r="K335" s="224"/>
      <c r="L335" s="230"/>
      <c r="M335" s="231"/>
      <c r="N335" s="232"/>
      <c r="O335" s="232"/>
      <c r="P335" s="232"/>
      <c r="Q335" s="232"/>
      <c r="R335" s="232"/>
      <c r="S335" s="232"/>
      <c r="T335" s="23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4" t="s">
        <v>157</v>
      </c>
      <c r="AU335" s="234" t="s">
        <v>81</v>
      </c>
      <c r="AV335" s="13" t="s">
        <v>81</v>
      </c>
      <c r="AW335" s="13" t="s">
        <v>33</v>
      </c>
      <c r="AX335" s="13" t="s">
        <v>71</v>
      </c>
      <c r="AY335" s="234" t="s">
        <v>147</v>
      </c>
    </row>
    <row r="336" spans="1:51" s="13" customFormat="1" ht="12">
      <c r="A336" s="13"/>
      <c r="B336" s="223"/>
      <c r="C336" s="224"/>
      <c r="D336" s="225" t="s">
        <v>157</v>
      </c>
      <c r="E336" s="226" t="s">
        <v>19</v>
      </c>
      <c r="F336" s="227" t="s">
        <v>2171</v>
      </c>
      <c r="G336" s="224"/>
      <c r="H336" s="228">
        <v>1</v>
      </c>
      <c r="I336" s="229"/>
      <c r="J336" s="224"/>
      <c r="K336" s="224"/>
      <c r="L336" s="230"/>
      <c r="M336" s="231"/>
      <c r="N336" s="232"/>
      <c r="O336" s="232"/>
      <c r="P336" s="232"/>
      <c r="Q336" s="232"/>
      <c r="R336" s="232"/>
      <c r="S336" s="232"/>
      <c r="T336" s="23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4" t="s">
        <v>157</v>
      </c>
      <c r="AU336" s="234" t="s">
        <v>81</v>
      </c>
      <c r="AV336" s="13" t="s">
        <v>81</v>
      </c>
      <c r="AW336" s="13" t="s">
        <v>33</v>
      </c>
      <c r="AX336" s="13" t="s">
        <v>71</v>
      </c>
      <c r="AY336" s="234" t="s">
        <v>147</v>
      </c>
    </row>
    <row r="337" spans="1:51" s="13" customFormat="1" ht="12">
      <c r="A337" s="13"/>
      <c r="B337" s="223"/>
      <c r="C337" s="224"/>
      <c r="D337" s="225" t="s">
        <v>157</v>
      </c>
      <c r="E337" s="226" t="s">
        <v>19</v>
      </c>
      <c r="F337" s="227" t="s">
        <v>2176</v>
      </c>
      <c r="G337" s="224"/>
      <c r="H337" s="228">
        <v>1</v>
      </c>
      <c r="I337" s="229"/>
      <c r="J337" s="224"/>
      <c r="K337" s="224"/>
      <c r="L337" s="230"/>
      <c r="M337" s="231"/>
      <c r="N337" s="232"/>
      <c r="O337" s="232"/>
      <c r="P337" s="232"/>
      <c r="Q337" s="232"/>
      <c r="R337" s="232"/>
      <c r="S337" s="232"/>
      <c r="T337" s="23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4" t="s">
        <v>157</v>
      </c>
      <c r="AU337" s="234" t="s">
        <v>81</v>
      </c>
      <c r="AV337" s="13" t="s">
        <v>81</v>
      </c>
      <c r="AW337" s="13" t="s">
        <v>33</v>
      </c>
      <c r="AX337" s="13" t="s">
        <v>71</v>
      </c>
      <c r="AY337" s="234" t="s">
        <v>147</v>
      </c>
    </row>
    <row r="338" spans="1:51" s="14" customFormat="1" ht="12">
      <c r="A338" s="14"/>
      <c r="B338" s="235"/>
      <c r="C338" s="236"/>
      <c r="D338" s="225" t="s">
        <v>157</v>
      </c>
      <c r="E338" s="237" t="s">
        <v>19</v>
      </c>
      <c r="F338" s="238" t="s">
        <v>159</v>
      </c>
      <c r="G338" s="236"/>
      <c r="H338" s="239">
        <v>3</v>
      </c>
      <c r="I338" s="240"/>
      <c r="J338" s="236"/>
      <c r="K338" s="236"/>
      <c r="L338" s="241"/>
      <c r="M338" s="242"/>
      <c r="N338" s="243"/>
      <c r="O338" s="243"/>
      <c r="P338" s="243"/>
      <c r="Q338" s="243"/>
      <c r="R338" s="243"/>
      <c r="S338" s="243"/>
      <c r="T338" s="24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5" t="s">
        <v>157</v>
      </c>
      <c r="AU338" s="245" t="s">
        <v>81</v>
      </c>
      <c r="AV338" s="14" t="s">
        <v>154</v>
      </c>
      <c r="AW338" s="14" t="s">
        <v>33</v>
      </c>
      <c r="AX338" s="14" t="s">
        <v>79</v>
      </c>
      <c r="AY338" s="245" t="s">
        <v>147</v>
      </c>
    </row>
    <row r="339" spans="1:65" s="2" customFormat="1" ht="24.15" customHeight="1">
      <c r="A339" s="39"/>
      <c r="B339" s="40"/>
      <c r="C339" s="205" t="s">
        <v>415</v>
      </c>
      <c r="D339" s="205" t="s">
        <v>149</v>
      </c>
      <c r="E339" s="206" t="s">
        <v>2186</v>
      </c>
      <c r="F339" s="207" t="s">
        <v>2187</v>
      </c>
      <c r="G339" s="208" t="s">
        <v>329</v>
      </c>
      <c r="H339" s="209">
        <v>1</v>
      </c>
      <c r="I339" s="210"/>
      <c r="J339" s="211">
        <f>ROUND(I339*H339,2)</f>
        <v>0</v>
      </c>
      <c r="K339" s="207" t="s">
        <v>153</v>
      </c>
      <c r="L339" s="45"/>
      <c r="M339" s="212" t="s">
        <v>19</v>
      </c>
      <c r="N339" s="213" t="s">
        <v>42</v>
      </c>
      <c r="O339" s="85"/>
      <c r="P339" s="214">
        <f>O339*H339</f>
        <v>0</v>
      </c>
      <c r="Q339" s="214">
        <v>0</v>
      </c>
      <c r="R339" s="214">
        <f>Q339*H339</f>
        <v>0</v>
      </c>
      <c r="S339" s="214">
        <v>0</v>
      </c>
      <c r="T339" s="215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16" t="s">
        <v>154</v>
      </c>
      <c r="AT339" s="216" t="s">
        <v>149</v>
      </c>
      <c r="AU339" s="216" t="s">
        <v>81</v>
      </c>
      <c r="AY339" s="18" t="s">
        <v>147</v>
      </c>
      <c r="BE339" s="217">
        <f>IF(N339="základní",J339,0)</f>
        <v>0</v>
      </c>
      <c r="BF339" s="217">
        <f>IF(N339="snížená",J339,0)</f>
        <v>0</v>
      </c>
      <c r="BG339" s="217">
        <f>IF(N339="zákl. přenesená",J339,0)</f>
        <v>0</v>
      </c>
      <c r="BH339" s="217">
        <f>IF(N339="sníž. přenesená",J339,0)</f>
        <v>0</v>
      </c>
      <c r="BI339" s="217">
        <f>IF(N339="nulová",J339,0)</f>
        <v>0</v>
      </c>
      <c r="BJ339" s="18" t="s">
        <v>79</v>
      </c>
      <c r="BK339" s="217">
        <f>ROUND(I339*H339,2)</f>
        <v>0</v>
      </c>
      <c r="BL339" s="18" t="s">
        <v>154</v>
      </c>
      <c r="BM339" s="216" t="s">
        <v>657</v>
      </c>
    </row>
    <row r="340" spans="1:47" s="2" customFormat="1" ht="12">
      <c r="A340" s="39"/>
      <c r="B340" s="40"/>
      <c r="C340" s="41"/>
      <c r="D340" s="218" t="s">
        <v>155</v>
      </c>
      <c r="E340" s="41"/>
      <c r="F340" s="219" t="s">
        <v>2188</v>
      </c>
      <c r="G340" s="41"/>
      <c r="H340" s="41"/>
      <c r="I340" s="220"/>
      <c r="J340" s="41"/>
      <c r="K340" s="41"/>
      <c r="L340" s="45"/>
      <c r="M340" s="221"/>
      <c r="N340" s="222"/>
      <c r="O340" s="85"/>
      <c r="P340" s="85"/>
      <c r="Q340" s="85"/>
      <c r="R340" s="85"/>
      <c r="S340" s="85"/>
      <c r="T340" s="86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155</v>
      </c>
      <c r="AU340" s="18" t="s">
        <v>81</v>
      </c>
    </row>
    <row r="341" spans="1:51" s="13" customFormat="1" ht="12">
      <c r="A341" s="13"/>
      <c r="B341" s="223"/>
      <c r="C341" s="224"/>
      <c r="D341" s="225" t="s">
        <v>157</v>
      </c>
      <c r="E341" s="226" t="s">
        <v>19</v>
      </c>
      <c r="F341" s="227" t="s">
        <v>2189</v>
      </c>
      <c r="G341" s="224"/>
      <c r="H341" s="228">
        <v>1</v>
      </c>
      <c r="I341" s="229"/>
      <c r="J341" s="224"/>
      <c r="K341" s="224"/>
      <c r="L341" s="230"/>
      <c r="M341" s="231"/>
      <c r="N341" s="232"/>
      <c r="O341" s="232"/>
      <c r="P341" s="232"/>
      <c r="Q341" s="232"/>
      <c r="R341" s="232"/>
      <c r="S341" s="232"/>
      <c r="T341" s="23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4" t="s">
        <v>157</v>
      </c>
      <c r="AU341" s="234" t="s">
        <v>81</v>
      </c>
      <c r="AV341" s="13" t="s">
        <v>81</v>
      </c>
      <c r="AW341" s="13" t="s">
        <v>33</v>
      </c>
      <c r="AX341" s="13" t="s">
        <v>71</v>
      </c>
      <c r="AY341" s="234" t="s">
        <v>147</v>
      </c>
    </row>
    <row r="342" spans="1:51" s="14" customFormat="1" ht="12">
      <c r="A342" s="14"/>
      <c r="B342" s="235"/>
      <c r="C342" s="236"/>
      <c r="D342" s="225" t="s">
        <v>157</v>
      </c>
      <c r="E342" s="237" t="s">
        <v>19</v>
      </c>
      <c r="F342" s="238" t="s">
        <v>159</v>
      </c>
      <c r="G342" s="236"/>
      <c r="H342" s="239">
        <v>1</v>
      </c>
      <c r="I342" s="240"/>
      <c r="J342" s="236"/>
      <c r="K342" s="236"/>
      <c r="L342" s="241"/>
      <c r="M342" s="242"/>
      <c r="N342" s="243"/>
      <c r="O342" s="243"/>
      <c r="P342" s="243"/>
      <c r="Q342" s="243"/>
      <c r="R342" s="243"/>
      <c r="S342" s="243"/>
      <c r="T342" s="24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5" t="s">
        <v>157</v>
      </c>
      <c r="AU342" s="245" t="s">
        <v>81</v>
      </c>
      <c r="AV342" s="14" t="s">
        <v>154</v>
      </c>
      <c r="AW342" s="14" t="s">
        <v>33</v>
      </c>
      <c r="AX342" s="14" t="s">
        <v>79</v>
      </c>
      <c r="AY342" s="245" t="s">
        <v>147</v>
      </c>
    </row>
    <row r="343" spans="1:65" s="2" customFormat="1" ht="16.5" customHeight="1">
      <c r="A343" s="39"/>
      <c r="B343" s="40"/>
      <c r="C343" s="205" t="s">
        <v>658</v>
      </c>
      <c r="D343" s="205" t="s">
        <v>149</v>
      </c>
      <c r="E343" s="206" t="s">
        <v>752</v>
      </c>
      <c r="F343" s="207" t="s">
        <v>753</v>
      </c>
      <c r="G343" s="208" t="s">
        <v>329</v>
      </c>
      <c r="H343" s="209">
        <v>4</v>
      </c>
      <c r="I343" s="210"/>
      <c r="J343" s="211">
        <f>ROUND(I343*H343,2)</f>
        <v>0</v>
      </c>
      <c r="K343" s="207" t="s">
        <v>153</v>
      </c>
      <c r="L343" s="45"/>
      <c r="M343" s="212" t="s">
        <v>19</v>
      </c>
      <c r="N343" s="213" t="s">
        <v>42</v>
      </c>
      <c r="O343" s="85"/>
      <c r="P343" s="214">
        <f>O343*H343</f>
        <v>0</v>
      </c>
      <c r="Q343" s="214">
        <v>0</v>
      </c>
      <c r="R343" s="214">
        <f>Q343*H343</f>
        <v>0</v>
      </c>
      <c r="S343" s="214">
        <v>0.1</v>
      </c>
      <c r="T343" s="215">
        <f>S343*H343</f>
        <v>0.4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16" t="s">
        <v>154</v>
      </c>
      <c r="AT343" s="216" t="s">
        <v>149</v>
      </c>
      <c r="AU343" s="216" t="s">
        <v>81</v>
      </c>
      <c r="AY343" s="18" t="s">
        <v>147</v>
      </c>
      <c r="BE343" s="217">
        <f>IF(N343="základní",J343,0)</f>
        <v>0</v>
      </c>
      <c r="BF343" s="217">
        <f>IF(N343="snížená",J343,0)</f>
        <v>0</v>
      </c>
      <c r="BG343" s="217">
        <f>IF(N343="zákl. přenesená",J343,0)</f>
        <v>0</v>
      </c>
      <c r="BH343" s="217">
        <f>IF(N343="sníž. přenesená",J343,0)</f>
        <v>0</v>
      </c>
      <c r="BI343" s="217">
        <f>IF(N343="nulová",J343,0)</f>
        <v>0</v>
      </c>
      <c r="BJ343" s="18" t="s">
        <v>79</v>
      </c>
      <c r="BK343" s="217">
        <f>ROUND(I343*H343,2)</f>
        <v>0</v>
      </c>
      <c r="BL343" s="18" t="s">
        <v>154</v>
      </c>
      <c r="BM343" s="216" t="s">
        <v>661</v>
      </c>
    </row>
    <row r="344" spans="1:47" s="2" customFormat="1" ht="12">
      <c r="A344" s="39"/>
      <c r="B344" s="40"/>
      <c r="C344" s="41"/>
      <c r="D344" s="218" t="s">
        <v>155</v>
      </c>
      <c r="E344" s="41"/>
      <c r="F344" s="219" t="s">
        <v>755</v>
      </c>
      <c r="G344" s="41"/>
      <c r="H344" s="41"/>
      <c r="I344" s="220"/>
      <c r="J344" s="41"/>
      <c r="K344" s="41"/>
      <c r="L344" s="45"/>
      <c r="M344" s="221"/>
      <c r="N344" s="222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155</v>
      </c>
      <c r="AU344" s="18" t="s">
        <v>81</v>
      </c>
    </row>
    <row r="345" spans="1:51" s="13" customFormat="1" ht="12">
      <c r="A345" s="13"/>
      <c r="B345" s="223"/>
      <c r="C345" s="224"/>
      <c r="D345" s="225" t="s">
        <v>157</v>
      </c>
      <c r="E345" s="226" t="s">
        <v>19</v>
      </c>
      <c r="F345" s="227" t="s">
        <v>2190</v>
      </c>
      <c r="G345" s="224"/>
      <c r="H345" s="228">
        <v>1</v>
      </c>
      <c r="I345" s="229"/>
      <c r="J345" s="224"/>
      <c r="K345" s="224"/>
      <c r="L345" s="230"/>
      <c r="M345" s="231"/>
      <c r="N345" s="232"/>
      <c r="O345" s="232"/>
      <c r="P345" s="232"/>
      <c r="Q345" s="232"/>
      <c r="R345" s="232"/>
      <c r="S345" s="232"/>
      <c r="T345" s="23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4" t="s">
        <v>157</v>
      </c>
      <c r="AU345" s="234" t="s">
        <v>81</v>
      </c>
      <c r="AV345" s="13" t="s">
        <v>81</v>
      </c>
      <c r="AW345" s="13" t="s">
        <v>33</v>
      </c>
      <c r="AX345" s="13" t="s">
        <v>71</v>
      </c>
      <c r="AY345" s="234" t="s">
        <v>147</v>
      </c>
    </row>
    <row r="346" spans="1:51" s="13" customFormat="1" ht="12">
      <c r="A346" s="13"/>
      <c r="B346" s="223"/>
      <c r="C346" s="224"/>
      <c r="D346" s="225" t="s">
        <v>157</v>
      </c>
      <c r="E346" s="226" t="s">
        <v>19</v>
      </c>
      <c r="F346" s="227" t="s">
        <v>2191</v>
      </c>
      <c r="G346" s="224"/>
      <c r="H346" s="228">
        <v>3</v>
      </c>
      <c r="I346" s="229"/>
      <c r="J346" s="224"/>
      <c r="K346" s="224"/>
      <c r="L346" s="230"/>
      <c r="M346" s="231"/>
      <c r="N346" s="232"/>
      <c r="O346" s="232"/>
      <c r="P346" s="232"/>
      <c r="Q346" s="232"/>
      <c r="R346" s="232"/>
      <c r="S346" s="232"/>
      <c r="T346" s="23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4" t="s">
        <v>157</v>
      </c>
      <c r="AU346" s="234" t="s">
        <v>81</v>
      </c>
      <c r="AV346" s="13" t="s">
        <v>81</v>
      </c>
      <c r="AW346" s="13" t="s">
        <v>33</v>
      </c>
      <c r="AX346" s="13" t="s">
        <v>71</v>
      </c>
      <c r="AY346" s="234" t="s">
        <v>147</v>
      </c>
    </row>
    <row r="347" spans="1:51" s="14" customFormat="1" ht="12">
      <c r="A347" s="14"/>
      <c r="B347" s="235"/>
      <c r="C347" s="236"/>
      <c r="D347" s="225" t="s">
        <v>157</v>
      </c>
      <c r="E347" s="237" t="s">
        <v>19</v>
      </c>
      <c r="F347" s="238" t="s">
        <v>159</v>
      </c>
      <c r="G347" s="236"/>
      <c r="H347" s="239">
        <v>4</v>
      </c>
      <c r="I347" s="240"/>
      <c r="J347" s="236"/>
      <c r="K347" s="236"/>
      <c r="L347" s="241"/>
      <c r="M347" s="242"/>
      <c r="N347" s="243"/>
      <c r="O347" s="243"/>
      <c r="P347" s="243"/>
      <c r="Q347" s="243"/>
      <c r="R347" s="243"/>
      <c r="S347" s="243"/>
      <c r="T347" s="24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5" t="s">
        <v>157</v>
      </c>
      <c r="AU347" s="245" t="s">
        <v>81</v>
      </c>
      <c r="AV347" s="14" t="s">
        <v>154</v>
      </c>
      <c r="AW347" s="14" t="s">
        <v>33</v>
      </c>
      <c r="AX347" s="14" t="s">
        <v>79</v>
      </c>
      <c r="AY347" s="245" t="s">
        <v>147</v>
      </c>
    </row>
    <row r="348" spans="1:65" s="2" customFormat="1" ht="24.15" customHeight="1">
      <c r="A348" s="39"/>
      <c r="B348" s="40"/>
      <c r="C348" s="205" t="s">
        <v>421</v>
      </c>
      <c r="D348" s="205" t="s">
        <v>149</v>
      </c>
      <c r="E348" s="206" t="s">
        <v>2192</v>
      </c>
      <c r="F348" s="207" t="s">
        <v>2193</v>
      </c>
      <c r="G348" s="208" t="s">
        <v>162</v>
      </c>
      <c r="H348" s="209">
        <v>0.198</v>
      </c>
      <c r="I348" s="210"/>
      <c r="J348" s="211">
        <f>ROUND(I348*H348,2)</f>
        <v>0</v>
      </c>
      <c r="K348" s="207" t="s">
        <v>153</v>
      </c>
      <c r="L348" s="45"/>
      <c r="M348" s="212" t="s">
        <v>19</v>
      </c>
      <c r="N348" s="213" t="s">
        <v>42</v>
      </c>
      <c r="O348" s="85"/>
      <c r="P348" s="214">
        <f>O348*H348</f>
        <v>0</v>
      </c>
      <c r="Q348" s="214">
        <v>1.52985</v>
      </c>
      <c r="R348" s="214">
        <f>Q348*H348</f>
        <v>0.3029103</v>
      </c>
      <c r="S348" s="214">
        <v>0</v>
      </c>
      <c r="T348" s="215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16" t="s">
        <v>154</v>
      </c>
      <c r="AT348" s="216" t="s">
        <v>149</v>
      </c>
      <c r="AU348" s="216" t="s">
        <v>81</v>
      </c>
      <c r="AY348" s="18" t="s">
        <v>147</v>
      </c>
      <c r="BE348" s="217">
        <f>IF(N348="základní",J348,0)</f>
        <v>0</v>
      </c>
      <c r="BF348" s="217">
        <f>IF(N348="snížená",J348,0)</f>
        <v>0</v>
      </c>
      <c r="BG348" s="217">
        <f>IF(N348="zákl. přenesená",J348,0)</f>
        <v>0</v>
      </c>
      <c r="BH348" s="217">
        <f>IF(N348="sníž. přenesená",J348,0)</f>
        <v>0</v>
      </c>
      <c r="BI348" s="217">
        <f>IF(N348="nulová",J348,0)</f>
        <v>0</v>
      </c>
      <c r="BJ348" s="18" t="s">
        <v>79</v>
      </c>
      <c r="BK348" s="217">
        <f>ROUND(I348*H348,2)</f>
        <v>0</v>
      </c>
      <c r="BL348" s="18" t="s">
        <v>154</v>
      </c>
      <c r="BM348" s="216" t="s">
        <v>669</v>
      </c>
    </row>
    <row r="349" spans="1:47" s="2" customFormat="1" ht="12">
      <c r="A349" s="39"/>
      <c r="B349" s="40"/>
      <c r="C349" s="41"/>
      <c r="D349" s="218" t="s">
        <v>155</v>
      </c>
      <c r="E349" s="41"/>
      <c r="F349" s="219" t="s">
        <v>2194</v>
      </c>
      <c r="G349" s="41"/>
      <c r="H349" s="41"/>
      <c r="I349" s="220"/>
      <c r="J349" s="41"/>
      <c r="K349" s="41"/>
      <c r="L349" s="45"/>
      <c r="M349" s="221"/>
      <c r="N349" s="222"/>
      <c r="O349" s="85"/>
      <c r="P349" s="85"/>
      <c r="Q349" s="85"/>
      <c r="R349" s="85"/>
      <c r="S349" s="85"/>
      <c r="T349" s="86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155</v>
      </c>
      <c r="AU349" s="18" t="s">
        <v>81</v>
      </c>
    </row>
    <row r="350" spans="1:51" s="13" customFormat="1" ht="12">
      <c r="A350" s="13"/>
      <c r="B350" s="223"/>
      <c r="C350" s="224"/>
      <c r="D350" s="225" t="s">
        <v>157</v>
      </c>
      <c r="E350" s="226" t="s">
        <v>19</v>
      </c>
      <c r="F350" s="227" t="s">
        <v>2195</v>
      </c>
      <c r="G350" s="224"/>
      <c r="H350" s="228">
        <v>0.198</v>
      </c>
      <c r="I350" s="229"/>
      <c r="J350" s="224"/>
      <c r="K350" s="224"/>
      <c r="L350" s="230"/>
      <c r="M350" s="231"/>
      <c r="N350" s="232"/>
      <c r="O350" s="232"/>
      <c r="P350" s="232"/>
      <c r="Q350" s="232"/>
      <c r="R350" s="232"/>
      <c r="S350" s="232"/>
      <c r="T350" s="23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4" t="s">
        <v>157</v>
      </c>
      <c r="AU350" s="234" t="s">
        <v>81</v>
      </c>
      <c r="AV350" s="13" t="s">
        <v>81</v>
      </c>
      <c r="AW350" s="13" t="s">
        <v>33</v>
      </c>
      <c r="AX350" s="13" t="s">
        <v>71</v>
      </c>
      <c r="AY350" s="234" t="s">
        <v>147</v>
      </c>
    </row>
    <row r="351" spans="1:51" s="14" customFormat="1" ht="12">
      <c r="A351" s="14"/>
      <c r="B351" s="235"/>
      <c r="C351" s="236"/>
      <c r="D351" s="225" t="s">
        <v>157</v>
      </c>
      <c r="E351" s="237" t="s">
        <v>19</v>
      </c>
      <c r="F351" s="238" t="s">
        <v>159</v>
      </c>
      <c r="G351" s="236"/>
      <c r="H351" s="239">
        <v>0.198</v>
      </c>
      <c r="I351" s="240"/>
      <c r="J351" s="236"/>
      <c r="K351" s="236"/>
      <c r="L351" s="241"/>
      <c r="M351" s="242"/>
      <c r="N351" s="243"/>
      <c r="O351" s="243"/>
      <c r="P351" s="243"/>
      <c r="Q351" s="243"/>
      <c r="R351" s="243"/>
      <c r="S351" s="243"/>
      <c r="T351" s="24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5" t="s">
        <v>157</v>
      </c>
      <c r="AU351" s="245" t="s">
        <v>81</v>
      </c>
      <c r="AV351" s="14" t="s">
        <v>154</v>
      </c>
      <c r="AW351" s="14" t="s">
        <v>33</v>
      </c>
      <c r="AX351" s="14" t="s">
        <v>79</v>
      </c>
      <c r="AY351" s="245" t="s">
        <v>147</v>
      </c>
    </row>
    <row r="352" spans="1:63" s="12" customFormat="1" ht="22.8" customHeight="1">
      <c r="A352" s="12"/>
      <c r="B352" s="189"/>
      <c r="C352" s="190"/>
      <c r="D352" s="191" t="s">
        <v>70</v>
      </c>
      <c r="E352" s="203" t="s">
        <v>198</v>
      </c>
      <c r="F352" s="203" t="s">
        <v>757</v>
      </c>
      <c r="G352" s="190"/>
      <c r="H352" s="190"/>
      <c r="I352" s="193"/>
      <c r="J352" s="204">
        <f>BK352</f>
        <v>0</v>
      </c>
      <c r="K352" s="190"/>
      <c r="L352" s="195"/>
      <c r="M352" s="196"/>
      <c r="N352" s="197"/>
      <c r="O352" s="197"/>
      <c r="P352" s="198">
        <f>SUM(P353:P401)</f>
        <v>0</v>
      </c>
      <c r="Q352" s="197"/>
      <c r="R352" s="198">
        <f>SUM(R353:R401)</f>
        <v>18.592649280000003</v>
      </c>
      <c r="S352" s="197"/>
      <c r="T352" s="199">
        <f>SUM(T353:T401)</f>
        <v>12.009400000000001</v>
      </c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R352" s="200" t="s">
        <v>79</v>
      </c>
      <c r="AT352" s="201" t="s">
        <v>70</v>
      </c>
      <c r="AU352" s="201" t="s">
        <v>79</v>
      </c>
      <c r="AY352" s="200" t="s">
        <v>147</v>
      </c>
      <c r="BK352" s="202">
        <f>SUM(BK353:BK401)</f>
        <v>0</v>
      </c>
    </row>
    <row r="353" spans="1:65" s="2" customFormat="1" ht="24.15" customHeight="1">
      <c r="A353" s="39"/>
      <c r="B353" s="40"/>
      <c r="C353" s="205" t="s">
        <v>671</v>
      </c>
      <c r="D353" s="205" t="s">
        <v>149</v>
      </c>
      <c r="E353" s="206" t="s">
        <v>2196</v>
      </c>
      <c r="F353" s="207" t="s">
        <v>2197</v>
      </c>
      <c r="G353" s="208" t="s">
        <v>441</v>
      </c>
      <c r="H353" s="209">
        <v>84</v>
      </c>
      <c r="I353" s="210"/>
      <c r="J353" s="211">
        <f>ROUND(I353*H353,2)</f>
        <v>0</v>
      </c>
      <c r="K353" s="207" t="s">
        <v>153</v>
      </c>
      <c r="L353" s="45"/>
      <c r="M353" s="212" t="s">
        <v>19</v>
      </c>
      <c r="N353" s="213" t="s">
        <v>42</v>
      </c>
      <c r="O353" s="85"/>
      <c r="P353" s="214">
        <f>O353*H353</f>
        <v>0</v>
      </c>
      <c r="Q353" s="214">
        <v>0.15539952</v>
      </c>
      <c r="R353" s="214">
        <f>Q353*H353</f>
        <v>13.053559680000001</v>
      </c>
      <c r="S353" s="214">
        <v>0</v>
      </c>
      <c r="T353" s="215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16" t="s">
        <v>154</v>
      </c>
      <c r="AT353" s="216" t="s">
        <v>149</v>
      </c>
      <c r="AU353" s="216" t="s">
        <v>81</v>
      </c>
      <c r="AY353" s="18" t="s">
        <v>147</v>
      </c>
      <c r="BE353" s="217">
        <f>IF(N353="základní",J353,0)</f>
        <v>0</v>
      </c>
      <c r="BF353" s="217">
        <f>IF(N353="snížená",J353,0)</f>
        <v>0</v>
      </c>
      <c r="BG353" s="217">
        <f>IF(N353="zákl. přenesená",J353,0)</f>
        <v>0</v>
      </c>
      <c r="BH353" s="217">
        <f>IF(N353="sníž. přenesená",J353,0)</f>
        <v>0</v>
      </c>
      <c r="BI353" s="217">
        <f>IF(N353="nulová",J353,0)</f>
        <v>0</v>
      </c>
      <c r="BJ353" s="18" t="s">
        <v>79</v>
      </c>
      <c r="BK353" s="217">
        <f>ROUND(I353*H353,2)</f>
        <v>0</v>
      </c>
      <c r="BL353" s="18" t="s">
        <v>154</v>
      </c>
      <c r="BM353" s="216" t="s">
        <v>674</v>
      </c>
    </row>
    <row r="354" spans="1:47" s="2" customFormat="1" ht="12">
      <c r="A354" s="39"/>
      <c r="B354" s="40"/>
      <c r="C354" s="41"/>
      <c r="D354" s="218" t="s">
        <v>155</v>
      </c>
      <c r="E354" s="41"/>
      <c r="F354" s="219" t="s">
        <v>2198</v>
      </c>
      <c r="G354" s="41"/>
      <c r="H354" s="41"/>
      <c r="I354" s="220"/>
      <c r="J354" s="41"/>
      <c r="K354" s="41"/>
      <c r="L354" s="45"/>
      <c r="M354" s="221"/>
      <c r="N354" s="222"/>
      <c r="O354" s="85"/>
      <c r="P354" s="85"/>
      <c r="Q354" s="85"/>
      <c r="R354" s="85"/>
      <c r="S354" s="85"/>
      <c r="T354" s="86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155</v>
      </c>
      <c r="AU354" s="18" t="s">
        <v>81</v>
      </c>
    </row>
    <row r="355" spans="1:51" s="13" customFormat="1" ht="12">
      <c r="A355" s="13"/>
      <c r="B355" s="223"/>
      <c r="C355" s="224"/>
      <c r="D355" s="225" t="s">
        <v>157</v>
      </c>
      <c r="E355" s="226" t="s">
        <v>19</v>
      </c>
      <c r="F355" s="227" t="s">
        <v>2199</v>
      </c>
      <c r="G355" s="224"/>
      <c r="H355" s="228">
        <v>30</v>
      </c>
      <c r="I355" s="229"/>
      <c r="J355" s="224"/>
      <c r="K355" s="224"/>
      <c r="L355" s="230"/>
      <c r="M355" s="231"/>
      <c r="N355" s="232"/>
      <c r="O355" s="232"/>
      <c r="P355" s="232"/>
      <c r="Q355" s="232"/>
      <c r="R355" s="232"/>
      <c r="S355" s="232"/>
      <c r="T355" s="23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4" t="s">
        <v>157</v>
      </c>
      <c r="AU355" s="234" t="s">
        <v>81</v>
      </c>
      <c r="AV355" s="13" t="s">
        <v>81</v>
      </c>
      <c r="AW355" s="13" t="s">
        <v>33</v>
      </c>
      <c r="AX355" s="13" t="s">
        <v>71</v>
      </c>
      <c r="AY355" s="234" t="s">
        <v>147</v>
      </c>
    </row>
    <row r="356" spans="1:51" s="13" customFormat="1" ht="12">
      <c r="A356" s="13"/>
      <c r="B356" s="223"/>
      <c r="C356" s="224"/>
      <c r="D356" s="225" t="s">
        <v>157</v>
      </c>
      <c r="E356" s="226" t="s">
        <v>19</v>
      </c>
      <c r="F356" s="227" t="s">
        <v>2200</v>
      </c>
      <c r="G356" s="224"/>
      <c r="H356" s="228">
        <v>54</v>
      </c>
      <c r="I356" s="229"/>
      <c r="J356" s="224"/>
      <c r="K356" s="224"/>
      <c r="L356" s="230"/>
      <c r="M356" s="231"/>
      <c r="N356" s="232"/>
      <c r="O356" s="232"/>
      <c r="P356" s="232"/>
      <c r="Q356" s="232"/>
      <c r="R356" s="232"/>
      <c r="S356" s="232"/>
      <c r="T356" s="23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4" t="s">
        <v>157</v>
      </c>
      <c r="AU356" s="234" t="s">
        <v>81</v>
      </c>
      <c r="AV356" s="13" t="s">
        <v>81</v>
      </c>
      <c r="AW356" s="13" t="s">
        <v>33</v>
      </c>
      <c r="AX356" s="13" t="s">
        <v>71</v>
      </c>
      <c r="AY356" s="234" t="s">
        <v>147</v>
      </c>
    </row>
    <row r="357" spans="1:51" s="14" customFormat="1" ht="12">
      <c r="A357" s="14"/>
      <c r="B357" s="235"/>
      <c r="C357" s="236"/>
      <c r="D357" s="225" t="s">
        <v>157</v>
      </c>
      <c r="E357" s="237" t="s">
        <v>19</v>
      </c>
      <c r="F357" s="238" t="s">
        <v>159</v>
      </c>
      <c r="G357" s="236"/>
      <c r="H357" s="239">
        <v>84</v>
      </c>
      <c r="I357" s="240"/>
      <c r="J357" s="236"/>
      <c r="K357" s="236"/>
      <c r="L357" s="241"/>
      <c r="M357" s="242"/>
      <c r="N357" s="243"/>
      <c r="O357" s="243"/>
      <c r="P357" s="243"/>
      <c r="Q357" s="243"/>
      <c r="R357" s="243"/>
      <c r="S357" s="243"/>
      <c r="T357" s="24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5" t="s">
        <v>157</v>
      </c>
      <c r="AU357" s="245" t="s">
        <v>81</v>
      </c>
      <c r="AV357" s="14" t="s">
        <v>154</v>
      </c>
      <c r="AW357" s="14" t="s">
        <v>33</v>
      </c>
      <c r="AX357" s="14" t="s">
        <v>79</v>
      </c>
      <c r="AY357" s="245" t="s">
        <v>147</v>
      </c>
    </row>
    <row r="358" spans="1:65" s="2" customFormat="1" ht="16.5" customHeight="1">
      <c r="A358" s="39"/>
      <c r="B358" s="40"/>
      <c r="C358" s="246" t="s">
        <v>428</v>
      </c>
      <c r="D358" s="246" t="s">
        <v>350</v>
      </c>
      <c r="E358" s="247" t="s">
        <v>2201</v>
      </c>
      <c r="F358" s="248" t="s">
        <v>2202</v>
      </c>
      <c r="G358" s="249" t="s">
        <v>441</v>
      </c>
      <c r="H358" s="250">
        <v>30.6</v>
      </c>
      <c r="I358" s="251"/>
      <c r="J358" s="252">
        <f>ROUND(I358*H358,2)</f>
        <v>0</v>
      </c>
      <c r="K358" s="248" t="s">
        <v>153</v>
      </c>
      <c r="L358" s="253"/>
      <c r="M358" s="254" t="s">
        <v>19</v>
      </c>
      <c r="N358" s="255" t="s">
        <v>42</v>
      </c>
      <c r="O358" s="85"/>
      <c r="P358" s="214">
        <f>O358*H358</f>
        <v>0</v>
      </c>
      <c r="Q358" s="214">
        <v>0.08</v>
      </c>
      <c r="R358" s="214">
        <f>Q358*H358</f>
        <v>2.448</v>
      </c>
      <c r="S358" s="214">
        <v>0</v>
      </c>
      <c r="T358" s="215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16" t="s">
        <v>174</v>
      </c>
      <c r="AT358" s="216" t="s">
        <v>350</v>
      </c>
      <c r="AU358" s="216" t="s">
        <v>81</v>
      </c>
      <c r="AY358" s="18" t="s">
        <v>147</v>
      </c>
      <c r="BE358" s="217">
        <f>IF(N358="základní",J358,0)</f>
        <v>0</v>
      </c>
      <c r="BF358" s="217">
        <f>IF(N358="snížená",J358,0)</f>
        <v>0</v>
      </c>
      <c r="BG358" s="217">
        <f>IF(N358="zákl. přenesená",J358,0)</f>
        <v>0</v>
      </c>
      <c r="BH358" s="217">
        <f>IF(N358="sníž. přenesená",J358,0)</f>
        <v>0</v>
      </c>
      <c r="BI358" s="217">
        <f>IF(N358="nulová",J358,0)</f>
        <v>0</v>
      </c>
      <c r="BJ358" s="18" t="s">
        <v>79</v>
      </c>
      <c r="BK358" s="217">
        <f>ROUND(I358*H358,2)</f>
        <v>0</v>
      </c>
      <c r="BL358" s="18" t="s">
        <v>154</v>
      </c>
      <c r="BM358" s="216" t="s">
        <v>679</v>
      </c>
    </row>
    <row r="359" spans="1:51" s="13" customFormat="1" ht="12">
      <c r="A359" s="13"/>
      <c r="B359" s="223"/>
      <c r="C359" s="224"/>
      <c r="D359" s="225" t="s">
        <v>157</v>
      </c>
      <c r="E359" s="226" t="s">
        <v>19</v>
      </c>
      <c r="F359" s="227" t="s">
        <v>2203</v>
      </c>
      <c r="G359" s="224"/>
      <c r="H359" s="228">
        <v>30.6</v>
      </c>
      <c r="I359" s="229"/>
      <c r="J359" s="224"/>
      <c r="K359" s="224"/>
      <c r="L359" s="230"/>
      <c r="M359" s="231"/>
      <c r="N359" s="232"/>
      <c r="O359" s="232"/>
      <c r="P359" s="232"/>
      <c r="Q359" s="232"/>
      <c r="R359" s="232"/>
      <c r="S359" s="232"/>
      <c r="T359" s="23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4" t="s">
        <v>157</v>
      </c>
      <c r="AU359" s="234" t="s">
        <v>81</v>
      </c>
      <c r="AV359" s="13" t="s">
        <v>81</v>
      </c>
      <c r="AW359" s="13" t="s">
        <v>33</v>
      </c>
      <c r="AX359" s="13" t="s">
        <v>71</v>
      </c>
      <c r="AY359" s="234" t="s">
        <v>147</v>
      </c>
    </row>
    <row r="360" spans="1:51" s="14" customFormat="1" ht="12">
      <c r="A360" s="14"/>
      <c r="B360" s="235"/>
      <c r="C360" s="236"/>
      <c r="D360" s="225" t="s">
        <v>157</v>
      </c>
      <c r="E360" s="237" t="s">
        <v>19</v>
      </c>
      <c r="F360" s="238" t="s">
        <v>159</v>
      </c>
      <c r="G360" s="236"/>
      <c r="H360" s="239">
        <v>30.6</v>
      </c>
      <c r="I360" s="240"/>
      <c r="J360" s="236"/>
      <c r="K360" s="236"/>
      <c r="L360" s="241"/>
      <c r="M360" s="242"/>
      <c r="N360" s="243"/>
      <c r="O360" s="243"/>
      <c r="P360" s="243"/>
      <c r="Q360" s="243"/>
      <c r="R360" s="243"/>
      <c r="S360" s="243"/>
      <c r="T360" s="24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5" t="s">
        <v>157</v>
      </c>
      <c r="AU360" s="245" t="s">
        <v>81</v>
      </c>
      <c r="AV360" s="14" t="s">
        <v>154</v>
      </c>
      <c r="AW360" s="14" t="s">
        <v>33</v>
      </c>
      <c r="AX360" s="14" t="s">
        <v>79</v>
      </c>
      <c r="AY360" s="245" t="s">
        <v>147</v>
      </c>
    </row>
    <row r="361" spans="1:65" s="2" customFormat="1" ht="16.5" customHeight="1">
      <c r="A361" s="39"/>
      <c r="B361" s="40"/>
      <c r="C361" s="246" t="s">
        <v>681</v>
      </c>
      <c r="D361" s="246" t="s">
        <v>350</v>
      </c>
      <c r="E361" s="247" t="s">
        <v>2204</v>
      </c>
      <c r="F361" s="248" t="s">
        <v>2205</v>
      </c>
      <c r="G361" s="249" t="s">
        <v>441</v>
      </c>
      <c r="H361" s="250">
        <v>55.08</v>
      </c>
      <c r="I361" s="251"/>
      <c r="J361" s="252">
        <f>ROUND(I361*H361,2)</f>
        <v>0</v>
      </c>
      <c r="K361" s="248" t="s">
        <v>153</v>
      </c>
      <c r="L361" s="253"/>
      <c r="M361" s="254" t="s">
        <v>19</v>
      </c>
      <c r="N361" s="255" t="s">
        <v>42</v>
      </c>
      <c r="O361" s="85"/>
      <c r="P361" s="214">
        <f>O361*H361</f>
        <v>0</v>
      </c>
      <c r="Q361" s="214">
        <v>0.05612</v>
      </c>
      <c r="R361" s="214">
        <f>Q361*H361</f>
        <v>3.0910896</v>
      </c>
      <c r="S361" s="214">
        <v>0</v>
      </c>
      <c r="T361" s="215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16" t="s">
        <v>174</v>
      </c>
      <c r="AT361" s="216" t="s">
        <v>350</v>
      </c>
      <c r="AU361" s="216" t="s">
        <v>81</v>
      </c>
      <c r="AY361" s="18" t="s">
        <v>147</v>
      </c>
      <c r="BE361" s="217">
        <f>IF(N361="základní",J361,0)</f>
        <v>0</v>
      </c>
      <c r="BF361" s="217">
        <f>IF(N361="snížená",J361,0)</f>
        <v>0</v>
      </c>
      <c r="BG361" s="217">
        <f>IF(N361="zákl. přenesená",J361,0)</f>
        <v>0</v>
      </c>
      <c r="BH361" s="217">
        <f>IF(N361="sníž. přenesená",J361,0)</f>
        <v>0</v>
      </c>
      <c r="BI361" s="217">
        <f>IF(N361="nulová",J361,0)</f>
        <v>0</v>
      </c>
      <c r="BJ361" s="18" t="s">
        <v>79</v>
      </c>
      <c r="BK361" s="217">
        <f>ROUND(I361*H361,2)</f>
        <v>0</v>
      </c>
      <c r="BL361" s="18" t="s">
        <v>154</v>
      </c>
      <c r="BM361" s="216" t="s">
        <v>688</v>
      </c>
    </row>
    <row r="362" spans="1:51" s="13" customFormat="1" ht="12">
      <c r="A362" s="13"/>
      <c r="B362" s="223"/>
      <c r="C362" s="224"/>
      <c r="D362" s="225" t="s">
        <v>157</v>
      </c>
      <c r="E362" s="226" t="s">
        <v>19</v>
      </c>
      <c r="F362" s="227" t="s">
        <v>2206</v>
      </c>
      <c r="G362" s="224"/>
      <c r="H362" s="228">
        <v>55.08</v>
      </c>
      <c r="I362" s="229"/>
      <c r="J362" s="224"/>
      <c r="K362" s="224"/>
      <c r="L362" s="230"/>
      <c r="M362" s="231"/>
      <c r="N362" s="232"/>
      <c r="O362" s="232"/>
      <c r="P362" s="232"/>
      <c r="Q362" s="232"/>
      <c r="R362" s="232"/>
      <c r="S362" s="232"/>
      <c r="T362" s="23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4" t="s">
        <v>157</v>
      </c>
      <c r="AU362" s="234" t="s">
        <v>81</v>
      </c>
      <c r="AV362" s="13" t="s">
        <v>81</v>
      </c>
      <c r="AW362" s="13" t="s">
        <v>33</v>
      </c>
      <c r="AX362" s="13" t="s">
        <v>71</v>
      </c>
      <c r="AY362" s="234" t="s">
        <v>147</v>
      </c>
    </row>
    <row r="363" spans="1:51" s="14" customFormat="1" ht="12">
      <c r="A363" s="14"/>
      <c r="B363" s="235"/>
      <c r="C363" s="236"/>
      <c r="D363" s="225" t="s">
        <v>157</v>
      </c>
      <c r="E363" s="237" t="s">
        <v>19</v>
      </c>
      <c r="F363" s="238" t="s">
        <v>159</v>
      </c>
      <c r="G363" s="236"/>
      <c r="H363" s="239">
        <v>55.08</v>
      </c>
      <c r="I363" s="240"/>
      <c r="J363" s="236"/>
      <c r="K363" s="236"/>
      <c r="L363" s="241"/>
      <c r="M363" s="242"/>
      <c r="N363" s="243"/>
      <c r="O363" s="243"/>
      <c r="P363" s="243"/>
      <c r="Q363" s="243"/>
      <c r="R363" s="243"/>
      <c r="S363" s="243"/>
      <c r="T363" s="24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5" t="s">
        <v>157</v>
      </c>
      <c r="AU363" s="245" t="s">
        <v>81</v>
      </c>
      <c r="AV363" s="14" t="s">
        <v>154</v>
      </c>
      <c r="AW363" s="14" t="s">
        <v>33</v>
      </c>
      <c r="AX363" s="14" t="s">
        <v>79</v>
      </c>
      <c r="AY363" s="245" t="s">
        <v>147</v>
      </c>
    </row>
    <row r="364" spans="1:65" s="2" customFormat="1" ht="16.5" customHeight="1">
      <c r="A364" s="39"/>
      <c r="B364" s="40"/>
      <c r="C364" s="205" t="s">
        <v>431</v>
      </c>
      <c r="D364" s="205" t="s">
        <v>149</v>
      </c>
      <c r="E364" s="206" t="s">
        <v>2207</v>
      </c>
      <c r="F364" s="207" t="s">
        <v>2208</v>
      </c>
      <c r="G364" s="208" t="s">
        <v>162</v>
      </c>
      <c r="H364" s="209">
        <v>3.14</v>
      </c>
      <c r="I364" s="210"/>
      <c r="J364" s="211">
        <f>ROUND(I364*H364,2)</f>
        <v>0</v>
      </c>
      <c r="K364" s="207" t="s">
        <v>153</v>
      </c>
      <c r="L364" s="45"/>
      <c r="M364" s="212" t="s">
        <v>19</v>
      </c>
      <c r="N364" s="213" t="s">
        <v>42</v>
      </c>
      <c r="O364" s="85"/>
      <c r="P364" s="214">
        <f>O364*H364</f>
        <v>0</v>
      </c>
      <c r="Q364" s="214">
        <v>0</v>
      </c>
      <c r="R364" s="214">
        <f>Q364*H364</f>
        <v>0</v>
      </c>
      <c r="S364" s="214">
        <v>0</v>
      </c>
      <c r="T364" s="215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16" t="s">
        <v>154</v>
      </c>
      <c r="AT364" s="216" t="s">
        <v>149</v>
      </c>
      <c r="AU364" s="216" t="s">
        <v>81</v>
      </c>
      <c r="AY364" s="18" t="s">
        <v>147</v>
      </c>
      <c r="BE364" s="217">
        <f>IF(N364="základní",J364,0)</f>
        <v>0</v>
      </c>
      <c r="BF364" s="217">
        <f>IF(N364="snížená",J364,0)</f>
        <v>0</v>
      </c>
      <c r="BG364" s="217">
        <f>IF(N364="zákl. přenesená",J364,0)</f>
        <v>0</v>
      </c>
      <c r="BH364" s="217">
        <f>IF(N364="sníž. přenesená",J364,0)</f>
        <v>0</v>
      </c>
      <c r="BI364" s="217">
        <f>IF(N364="nulová",J364,0)</f>
        <v>0</v>
      </c>
      <c r="BJ364" s="18" t="s">
        <v>79</v>
      </c>
      <c r="BK364" s="217">
        <f>ROUND(I364*H364,2)</f>
        <v>0</v>
      </c>
      <c r="BL364" s="18" t="s">
        <v>154</v>
      </c>
      <c r="BM364" s="216" t="s">
        <v>693</v>
      </c>
    </row>
    <row r="365" spans="1:47" s="2" customFormat="1" ht="12">
      <c r="A365" s="39"/>
      <c r="B365" s="40"/>
      <c r="C365" s="41"/>
      <c r="D365" s="218" t="s">
        <v>155</v>
      </c>
      <c r="E365" s="41"/>
      <c r="F365" s="219" t="s">
        <v>2209</v>
      </c>
      <c r="G365" s="41"/>
      <c r="H365" s="41"/>
      <c r="I365" s="220"/>
      <c r="J365" s="41"/>
      <c r="K365" s="41"/>
      <c r="L365" s="45"/>
      <c r="M365" s="221"/>
      <c r="N365" s="222"/>
      <c r="O365" s="85"/>
      <c r="P365" s="85"/>
      <c r="Q365" s="85"/>
      <c r="R365" s="85"/>
      <c r="S365" s="85"/>
      <c r="T365" s="86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T365" s="18" t="s">
        <v>155</v>
      </c>
      <c r="AU365" s="18" t="s">
        <v>81</v>
      </c>
    </row>
    <row r="366" spans="1:51" s="13" customFormat="1" ht="12">
      <c r="A366" s="13"/>
      <c r="B366" s="223"/>
      <c r="C366" s="224"/>
      <c r="D366" s="225" t="s">
        <v>157</v>
      </c>
      <c r="E366" s="226" t="s">
        <v>19</v>
      </c>
      <c r="F366" s="227" t="s">
        <v>2210</v>
      </c>
      <c r="G366" s="224"/>
      <c r="H366" s="228">
        <v>3.14</v>
      </c>
      <c r="I366" s="229"/>
      <c r="J366" s="224"/>
      <c r="K366" s="224"/>
      <c r="L366" s="230"/>
      <c r="M366" s="231"/>
      <c r="N366" s="232"/>
      <c r="O366" s="232"/>
      <c r="P366" s="232"/>
      <c r="Q366" s="232"/>
      <c r="R366" s="232"/>
      <c r="S366" s="232"/>
      <c r="T366" s="23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4" t="s">
        <v>157</v>
      </c>
      <c r="AU366" s="234" t="s">
        <v>81</v>
      </c>
      <c r="AV366" s="13" t="s">
        <v>81</v>
      </c>
      <c r="AW366" s="13" t="s">
        <v>33</v>
      </c>
      <c r="AX366" s="13" t="s">
        <v>71</v>
      </c>
      <c r="AY366" s="234" t="s">
        <v>147</v>
      </c>
    </row>
    <row r="367" spans="1:51" s="14" customFormat="1" ht="12">
      <c r="A367" s="14"/>
      <c r="B367" s="235"/>
      <c r="C367" s="236"/>
      <c r="D367" s="225" t="s">
        <v>157</v>
      </c>
      <c r="E367" s="237" t="s">
        <v>19</v>
      </c>
      <c r="F367" s="238" t="s">
        <v>159</v>
      </c>
      <c r="G367" s="236"/>
      <c r="H367" s="239">
        <v>3.14</v>
      </c>
      <c r="I367" s="240"/>
      <c r="J367" s="236"/>
      <c r="K367" s="236"/>
      <c r="L367" s="241"/>
      <c r="M367" s="242"/>
      <c r="N367" s="243"/>
      <c r="O367" s="243"/>
      <c r="P367" s="243"/>
      <c r="Q367" s="243"/>
      <c r="R367" s="243"/>
      <c r="S367" s="243"/>
      <c r="T367" s="24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5" t="s">
        <v>157</v>
      </c>
      <c r="AU367" s="245" t="s">
        <v>81</v>
      </c>
      <c r="AV367" s="14" t="s">
        <v>154</v>
      </c>
      <c r="AW367" s="14" t="s">
        <v>33</v>
      </c>
      <c r="AX367" s="14" t="s">
        <v>79</v>
      </c>
      <c r="AY367" s="245" t="s">
        <v>147</v>
      </c>
    </row>
    <row r="368" spans="1:65" s="2" customFormat="1" ht="16.5" customHeight="1">
      <c r="A368" s="39"/>
      <c r="B368" s="40"/>
      <c r="C368" s="205" t="s">
        <v>690</v>
      </c>
      <c r="D368" s="205" t="s">
        <v>149</v>
      </c>
      <c r="E368" s="206" t="s">
        <v>2211</v>
      </c>
      <c r="F368" s="207" t="s">
        <v>2212</v>
      </c>
      <c r="G368" s="208" t="s">
        <v>1024</v>
      </c>
      <c r="H368" s="209">
        <v>1</v>
      </c>
      <c r="I368" s="210"/>
      <c r="J368" s="211">
        <f>ROUND(I368*H368,2)</f>
        <v>0</v>
      </c>
      <c r="K368" s="207" t="s">
        <v>19</v>
      </c>
      <c r="L368" s="45"/>
      <c r="M368" s="212" t="s">
        <v>19</v>
      </c>
      <c r="N368" s="213" t="s">
        <v>42</v>
      </c>
      <c r="O368" s="85"/>
      <c r="P368" s="214">
        <f>O368*H368</f>
        <v>0</v>
      </c>
      <c r="Q368" s="214">
        <v>0</v>
      </c>
      <c r="R368" s="214">
        <f>Q368*H368</f>
        <v>0</v>
      </c>
      <c r="S368" s="214">
        <v>0</v>
      </c>
      <c r="T368" s="215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16" t="s">
        <v>154</v>
      </c>
      <c r="AT368" s="216" t="s">
        <v>149</v>
      </c>
      <c r="AU368" s="216" t="s">
        <v>81</v>
      </c>
      <c r="AY368" s="18" t="s">
        <v>147</v>
      </c>
      <c r="BE368" s="217">
        <f>IF(N368="základní",J368,0)</f>
        <v>0</v>
      </c>
      <c r="BF368" s="217">
        <f>IF(N368="snížená",J368,0)</f>
        <v>0</v>
      </c>
      <c r="BG368" s="217">
        <f>IF(N368="zákl. přenesená",J368,0)</f>
        <v>0</v>
      </c>
      <c r="BH368" s="217">
        <f>IF(N368="sníž. přenesená",J368,0)</f>
        <v>0</v>
      </c>
      <c r="BI368" s="217">
        <f>IF(N368="nulová",J368,0)</f>
        <v>0</v>
      </c>
      <c r="BJ368" s="18" t="s">
        <v>79</v>
      </c>
      <c r="BK368" s="217">
        <f>ROUND(I368*H368,2)</f>
        <v>0</v>
      </c>
      <c r="BL368" s="18" t="s">
        <v>154</v>
      </c>
      <c r="BM368" s="216" t="s">
        <v>697</v>
      </c>
    </row>
    <row r="369" spans="1:51" s="15" customFormat="1" ht="12">
      <c r="A369" s="15"/>
      <c r="B369" s="256"/>
      <c r="C369" s="257"/>
      <c r="D369" s="225" t="s">
        <v>157</v>
      </c>
      <c r="E369" s="258" t="s">
        <v>19</v>
      </c>
      <c r="F369" s="259" t="s">
        <v>2213</v>
      </c>
      <c r="G369" s="257"/>
      <c r="H369" s="258" t="s">
        <v>19</v>
      </c>
      <c r="I369" s="260"/>
      <c r="J369" s="257"/>
      <c r="K369" s="257"/>
      <c r="L369" s="261"/>
      <c r="M369" s="262"/>
      <c r="N369" s="263"/>
      <c r="O369" s="263"/>
      <c r="P369" s="263"/>
      <c r="Q369" s="263"/>
      <c r="R369" s="263"/>
      <c r="S369" s="263"/>
      <c r="T369" s="264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65" t="s">
        <v>157</v>
      </c>
      <c r="AU369" s="265" t="s">
        <v>81</v>
      </c>
      <c r="AV369" s="15" t="s">
        <v>79</v>
      </c>
      <c r="AW369" s="15" t="s">
        <v>33</v>
      </c>
      <c r="AX369" s="15" t="s">
        <v>71</v>
      </c>
      <c r="AY369" s="265" t="s">
        <v>147</v>
      </c>
    </row>
    <row r="370" spans="1:51" s="15" customFormat="1" ht="12">
      <c r="A370" s="15"/>
      <c r="B370" s="256"/>
      <c r="C370" s="257"/>
      <c r="D370" s="225" t="s">
        <v>157</v>
      </c>
      <c r="E370" s="258" t="s">
        <v>19</v>
      </c>
      <c r="F370" s="259" t="s">
        <v>2214</v>
      </c>
      <c r="G370" s="257"/>
      <c r="H370" s="258" t="s">
        <v>19</v>
      </c>
      <c r="I370" s="260"/>
      <c r="J370" s="257"/>
      <c r="K370" s="257"/>
      <c r="L370" s="261"/>
      <c r="M370" s="262"/>
      <c r="N370" s="263"/>
      <c r="O370" s="263"/>
      <c r="P370" s="263"/>
      <c r="Q370" s="263"/>
      <c r="R370" s="263"/>
      <c r="S370" s="263"/>
      <c r="T370" s="264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65" t="s">
        <v>157</v>
      </c>
      <c r="AU370" s="265" t="s">
        <v>81</v>
      </c>
      <c r="AV370" s="15" t="s">
        <v>79</v>
      </c>
      <c r="AW370" s="15" t="s">
        <v>33</v>
      </c>
      <c r="AX370" s="15" t="s">
        <v>71</v>
      </c>
      <c r="AY370" s="265" t="s">
        <v>147</v>
      </c>
    </row>
    <row r="371" spans="1:51" s="15" customFormat="1" ht="12">
      <c r="A371" s="15"/>
      <c r="B371" s="256"/>
      <c r="C371" s="257"/>
      <c r="D371" s="225" t="s">
        <v>157</v>
      </c>
      <c r="E371" s="258" t="s">
        <v>19</v>
      </c>
      <c r="F371" s="259" t="s">
        <v>2215</v>
      </c>
      <c r="G371" s="257"/>
      <c r="H371" s="258" t="s">
        <v>19</v>
      </c>
      <c r="I371" s="260"/>
      <c r="J371" s="257"/>
      <c r="K371" s="257"/>
      <c r="L371" s="261"/>
      <c r="M371" s="262"/>
      <c r="N371" s="263"/>
      <c r="O371" s="263"/>
      <c r="P371" s="263"/>
      <c r="Q371" s="263"/>
      <c r="R371" s="263"/>
      <c r="S371" s="263"/>
      <c r="T371" s="264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65" t="s">
        <v>157</v>
      </c>
      <c r="AU371" s="265" t="s">
        <v>81</v>
      </c>
      <c r="AV371" s="15" t="s">
        <v>79</v>
      </c>
      <c r="AW371" s="15" t="s">
        <v>33</v>
      </c>
      <c r="AX371" s="15" t="s">
        <v>71</v>
      </c>
      <c r="AY371" s="265" t="s">
        <v>147</v>
      </c>
    </row>
    <row r="372" spans="1:51" s="15" customFormat="1" ht="12">
      <c r="A372" s="15"/>
      <c r="B372" s="256"/>
      <c r="C372" s="257"/>
      <c r="D372" s="225" t="s">
        <v>157</v>
      </c>
      <c r="E372" s="258" t="s">
        <v>19</v>
      </c>
      <c r="F372" s="259" t="s">
        <v>2216</v>
      </c>
      <c r="G372" s="257"/>
      <c r="H372" s="258" t="s">
        <v>19</v>
      </c>
      <c r="I372" s="260"/>
      <c r="J372" s="257"/>
      <c r="K372" s="257"/>
      <c r="L372" s="261"/>
      <c r="M372" s="262"/>
      <c r="N372" s="263"/>
      <c r="O372" s="263"/>
      <c r="P372" s="263"/>
      <c r="Q372" s="263"/>
      <c r="R372" s="263"/>
      <c r="S372" s="263"/>
      <c r="T372" s="264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65" t="s">
        <v>157</v>
      </c>
      <c r="AU372" s="265" t="s">
        <v>81</v>
      </c>
      <c r="AV372" s="15" t="s">
        <v>79</v>
      </c>
      <c r="AW372" s="15" t="s">
        <v>33</v>
      </c>
      <c r="AX372" s="15" t="s">
        <v>71</v>
      </c>
      <c r="AY372" s="265" t="s">
        <v>147</v>
      </c>
    </row>
    <row r="373" spans="1:51" s="15" customFormat="1" ht="12">
      <c r="A373" s="15"/>
      <c r="B373" s="256"/>
      <c r="C373" s="257"/>
      <c r="D373" s="225" t="s">
        <v>157</v>
      </c>
      <c r="E373" s="258" t="s">
        <v>19</v>
      </c>
      <c r="F373" s="259" t="s">
        <v>2217</v>
      </c>
      <c r="G373" s="257"/>
      <c r="H373" s="258" t="s">
        <v>19</v>
      </c>
      <c r="I373" s="260"/>
      <c r="J373" s="257"/>
      <c r="K373" s="257"/>
      <c r="L373" s="261"/>
      <c r="M373" s="262"/>
      <c r="N373" s="263"/>
      <c r="O373" s="263"/>
      <c r="P373" s="263"/>
      <c r="Q373" s="263"/>
      <c r="R373" s="263"/>
      <c r="S373" s="263"/>
      <c r="T373" s="264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65" t="s">
        <v>157</v>
      </c>
      <c r="AU373" s="265" t="s">
        <v>81</v>
      </c>
      <c r="AV373" s="15" t="s">
        <v>79</v>
      </c>
      <c r="AW373" s="15" t="s">
        <v>33</v>
      </c>
      <c r="AX373" s="15" t="s">
        <v>71</v>
      </c>
      <c r="AY373" s="265" t="s">
        <v>147</v>
      </c>
    </row>
    <row r="374" spans="1:51" s="13" customFormat="1" ht="12">
      <c r="A374" s="13"/>
      <c r="B374" s="223"/>
      <c r="C374" s="224"/>
      <c r="D374" s="225" t="s">
        <v>157</v>
      </c>
      <c r="E374" s="226" t="s">
        <v>19</v>
      </c>
      <c r="F374" s="227" t="s">
        <v>79</v>
      </c>
      <c r="G374" s="224"/>
      <c r="H374" s="228">
        <v>1</v>
      </c>
      <c r="I374" s="229"/>
      <c r="J374" s="224"/>
      <c r="K374" s="224"/>
      <c r="L374" s="230"/>
      <c r="M374" s="231"/>
      <c r="N374" s="232"/>
      <c r="O374" s="232"/>
      <c r="P374" s="232"/>
      <c r="Q374" s="232"/>
      <c r="R374" s="232"/>
      <c r="S374" s="232"/>
      <c r="T374" s="23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4" t="s">
        <v>157</v>
      </c>
      <c r="AU374" s="234" t="s">
        <v>81</v>
      </c>
      <c r="AV374" s="13" t="s">
        <v>81</v>
      </c>
      <c r="AW374" s="13" t="s">
        <v>33</v>
      </c>
      <c r="AX374" s="13" t="s">
        <v>71</v>
      </c>
      <c r="AY374" s="234" t="s">
        <v>147</v>
      </c>
    </row>
    <row r="375" spans="1:51" s="14" customFormat="1" ht="12">
      <c r="A375" s="14"/>
      <c r="B375" s="235"/>
      <c r="C375" s="236"/>
      <c r="D375" s="225" t="s">
        <v>157</v>
      </c>
      <c r="E375" s="237" t="s">
        <v>19</v>
      </c>
      <c r="F375" s="238" t="s">
        <v>159</v>
      </c>
      <c r="G375" s="236"/>
      <c r="H375" s="239">
        <v>1</v>
      </c>
      <c r="I375" s="240"/>
      <c r="J375" s="236"/>
      <c r="K375" s="236"/>
      <c r="L375" s="241"/>
      <c r="M375" s="242"/>
      <c r="N375" s="243"/>
      <c r="O375" s="243"/>
      <c r="P375" s="243"/>
      <c r="Q375" s="243"/>
      <c r="R375" s="243"/>
      <c r="S375" s="243"/>
      <c r="T375" s="24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5" t="s">
        <v>157</v>
      </c>
      <c r="AU375" s="245" t="s">
        <v>81</v>
      </c>
      <c r="AV375" s="14" t="s">
        <v>154</v>
      </c>
      <c r="AW375" s="14" t="s">
        <v>33</v>
      </c>
      <c r="AX375" s="14" t="s">
        <v>79</v>
      </c>
      <c r="AY375" s="245" t="s">
        <v>147</v>
      </c>
    </row>
    <row r="376" spans="1:65" s="2" customFormat="1" ht="16.5" customHeight="1">
      <c r="A376" s="39"/>
      <c r="B376" s="40"/>
      <c r="C376" s="205" t="s">
        <v>436</v>
      </c>
      <c r="D376" s="205" t="s">
        <v>149</v>
      </c>
      <c r="E376" s="206" t="s">
        <v>865</v>
      </c>
      <c r="F376" s="207" t="s">
        <v>866</v>
      </c>
      <c r="G376" s="208" t="s">
        <v>190</v>
      </c>
      <c r="H376" s="209">
        <v>0.625</v>
      </c>
      <c r="I376" s="210"/>
      <c r="J376" s="211">
        <f>ROUND(I376*H376,2)</f>
        <v>0</v>
      </c>
      <c r="K376" s="207" t="s">
        <v>153</v>
      </c>
      <c r="L376" s="45"/>
      <c r="M376" s="212" t="s">
        <v>19</v>
      </c>
      <c r="N376" s="213" t="s">
        <v>42</v>
      </c>
      <c r="O376" s="85"/>
      <c r="P376" s="214">
        <f>O376*H376</f>
        <v>0</v>
      </c>
      <c r="Q376" s="214">
        <v>0</v>
      </c>
      <c r="R376" s="214">
        <f>Q376*H376</f>
        <v>0</v>
      </c>
      <c r="S376" s="214">
        <v>1</v>
      </c>
      <c r="T376" s="215">
        <f>S376*H376</f>
        <v>0.625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16" t="s">
        <v>154</v>
      </c>
      <c r="AT376" s="216" t="s">
        <v>149</v>
      </c>
      <c r="AU376" s="216" t="s">
        <v>81</v>
      </c>
      <c r="AY376" s="18" t="s">
        <v>147</v>
      </c>
      <c r="BE376" s="217">
        <f>IF(N376="základní",J376,0)</f>
        <v>0</v>
      </c>
      <c r="BF376" s="217">
        <f>IF(N376="snížená",J376,0)</f>
        <v>0</v>
      </c>
      <c r="BG376" s="217">
        <f>IF(N376="zákl. přenesená",J376,0)</f>
        <v>0</v>
      </c>
      <c r="BH376" s="217">
        <f>IF(N376="sníž. přenesená",J376,0)</f>
        <v>0</v>
      </c>
      <c r="BI376" s="217">
        <f>IF(N376="nulová",J376,0)</f>
        <v>0</v>
      </c>
      <c r="BJ376" s="18" t="s">
        <v>79</v>
      </c>
      <c r="BK376" s="217">
        <f>ROUND(I376*H376,2)</f>
        <v>0</v>
      </c>
      <c r="BL376" s="18" t="s">
        <v>154</v>
      </c>
      <c r="BM376" s="216" t="s">
        <v>703</v>
      </c>
    </row>
    <row r="377" spans="1:47" s="2" customFormat="1" ht="12">
      <c r="A377" s="39"/>
      <c r="B377" s="40"/>
      <c r="C377" s="41"/>
      <c r="D377" s="218" t="s">
        <v>155</v>
      </c>
      <c r="E377" s="41"/>
      <c r="F377" s="219" t="s">
        <v>868</v>
      </c>
      <c r="G377" s="41"/>
      <c r="H377" s="41"/>
      <c r="I377" s="220"/>
      <c r="J377" s="41"/>
      <c r="K377" s="41"/>
      <c r="L377" s="45"/>
      <c r="M377" s="221"/>
      <c r="N377" s="222"/>
      <c r="O377" s="85"/>
      <c r="P377" s="85"/>
      <c r="Q377" s="85"/>
      <c r="R377" s="85"/>
      <c r="S377" s="85"/>
      <c r="T377" s="86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T377" s="18" t="s">
        <v>155</v>
      </c>
      <c r="AU377" s="18" t="s">
        <v>81</v>
      </c>
    </row>
    <row r="378" spans="1:51" s="13" customFormat="1" ht="12">
      <c r="A378" s="13"/>
      <c r="B378" s="223"/>
      <c r="C378" s="224"/>
      <c r="D378" s="225" t="s">
        <v>157</v>
      </c>
      <c r="E378" s="226" t="s">
        <v>19</v>
      </c>
      <c r="F378" s="227" t="s">
        <v>2218</v>
      </c>
      <c r="G378" s="224"/>
      <c r="H378" s="228">
        <v>0.354</v>
      </c>
      <c r="I378" s="229"/>
      <c r="J378" s="224"/>
      <c r="K378" s="224"/>
      <c r="L378" s="230"/>
      <c r="M378" s="231"/>
      <c r="N378" s="232"/>
      <c r="O378" s="232"/>
      <c r="P378" s="232"/>
      <c r="Q378" s="232"/>
      <c r="R378" s="232"/>
      <c r="S378" s="232"/>
      <c r="T378" s="23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4" t="s">
        <v>157</v>
      </c>
      <c r="AU378" s="234" t="s">
        <v>81</v>
      </c>
      <c r="AV378" s="13" t="s">
        <v>81</v>
      </c>
      <c r="AW378" s="13" t="s">
        <v>33</v>
      </c>
      <c r="AX378" s="13" t="s">
        <v>71</v>
      </c>
      <c r="AY378" s="234" t="s">
        <v>147</v>
      </c>
    </row>
    <row r="379" spans="1:51" s="13" customFormat="1" ht="12">
      <c r="A379" s="13"/>
      <c r="B379" s="223"/>
      <c r="C379" s="224"/>
      <c r="D379" s="225" t="s">
        <v>157</v>
      </c>
      <c r="E379" s="226" t="s">
        <v>19</v>
      </c>
      <c r="F379" s="227" t="s">
        <v>2219</v>
      </c>
      <c r="G379" s="224"/>
      <c r="H379" s="228">
        <v>0.271</v>
      </c>
      <c r="I379" s="229"/>
      <c r="J379" s="224"/>
      <c r="K379" s="224"/>
      <c r="L379" s="230"/>
      <c r="M379" s="231"/>
      <c r="N379" s="232"/>
      <c r="O379" s="232"/>
      <c r="P379" s="232"/>
      <c r="Q379" s="232"/>
      <c r="R379" s="232"/>
      <c r="S379" s="232"/>
      <c r="T379" s="23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4" t="s">
        <v>157</v>
      </c>
      <c r="AU379" s="234" t="s">
        <v>81</v>
      </c>
      <c r="AV379" s="13" t="s">
        <v>81</v>
      </c>
      <c r="AW379" s="13" t="s">
        <v>33</v>
      </c>
      <c r="AX379" s="13" t="s">
        <v>71</v>
      </c>
      <c r="AY379" s="234" t="s">
        <v>147</v>
      </c>
    </row>
    <row r="380" spans="1:51" s="14" customFormat="1" ht="12">
      <c r="A380" s="14"/>
      <c r="B380" s="235"/>
      <c r="C380" s="236"/>
      <c r="D380" s="225" t="s">
        <v>157</v>
      </c>
      <c r="E380" s="237" t="s">
        <v>19</v>
      </c>
      <c r="F380" s="238" t="s">
        <v>159</v>
      </c>
      <c r="G380" s="236"/>
      <c r="H380" s="239">
        <v>0.625</v>
      </c>
      <c r="I380" s="240"/>
      <c r="J380" s="236"/>
      <c r="K380" s="236"/>
      <c r="L380" s="241"/>
      <c r="M380" s="242"/>
      <c r="N380" s="243"/>
      <c r="O380" s="243"/>
      <c r="P380" s="243"/>
      <c r="Q380" s="243"/>
      <c r="R380" s="243"/>
      <c r="S380" s="243"/>
      <c r="T380" s="24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5" t="s">
        <v>157</v>
      </c>
      <c r="AU380" s="245" t="s">
        <v>81</v>
      </c>
      <c r="AV380" s="14" t="s">
        <v>154</v>
      </c>
      <c r="AW380" s="14" t="s">
        <v>33</v>
      </c>
      <c r="AX380" s="14" t="s">
        <v>79</v>
      </c>
      <c r="AY380" s="245" t="s">
        <v>147</v>
      </c>
    </row>
    <row r="381" spans="1:65" s="2" customFormat="1" ht="21.75" customHeight="1">
      <c r="A381" s="39"/>
      <c r="B381" s="40"/>
      <c r="C381" s="205" t="s">
        <v>700</v>
      </c>
      <c r="D381" s="205" t="s">
        <v>149</v>
      </c>
      <c r="E381" s="206" t="s">
        <v>871</v>
      </c>
      <c r="F381" s="207" t="s">
        <v>872</v>
      </c>
      <c r="G381" s="208" t="s">
        <v>190</v>
      </c>
      <c r="H381" s="209">
        <v>0.727</v>
      </c>
      <c r="I381" s="210"/>
      <c r="J381" s="211">
        <f>ROUND(I381*H381,2)</f>
        <v>0</v>
      </c>
      <c r="K381" s="207" t="s">
        <v>153</v>
      </c>
      <c r="L381" s="45"/>
      <c r="M381" s="212" t="s">
        <v>19</v>
      </c>
      <c r="N381" s="213" t="s">
        <v>42</v>
      </c>
      <c r="O381" s="85"/>
      <c r="P381" s="214">
        <f>O381*H381</f>
        <v>0</v>
      </c>
      <c r="Q381" s="214">
        <v>0</v>
      </c>
      <c r="R381" s="214">
        <f>Q381*H381</f>
        <v>0</v>
      </c>
      <c r="S381" s="214">
        <v>1</v>
      </c>
      <c r="T381" s="215">
        <f>S381*H381</f>
        <v>0.727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16" t="s">
        <v>154</v>
      </c>
      <c r="AT381" s="216" t="s">
        <v>149</v>
      </c>
      <c r="AU381" s="216" t="s">
        <v>81</v>
      </c>
      <c r="AY381" s="18" t="s">
        <v>147</v>
      </c>
      <c r="BE381" s="217">
        <f>IF(N381="základní",J381,0)</f>
        <v>0</v>
      </c>
      <c r="BF381" s="217">
        <f>IF(N381="snížená",J381,0)</f>
        <v>0</v>
      </c>
      <c r="BG381" s="217">
        <f>IF(N381="zákl. přenesená",J381,0)</f>
        <v>0</v>
      </c>
      <c r="BH381" s="217">
        <f>IF(N381="sníž. přenesená",J381,0)</f>
        <v>0</v>
      </c>
      <c r="BI381" s="217">
        <f>IF(N381="nulová",J381,0)</f>
        <v>0</v>
      </c>
      <c r="BJ381" s="18" t="s">
        <v>79</v>
      </c>
      <c r="BK381" s="217">
        <f>ROUND(I381*H381,2)</f>
        <v>0</v>
      </c>
      <c r="BL381" s="18" t="s">
        <v>154</v>
      </c>
      <c r="BM381" s="216" t="s">
        <v>707</v>
      </c>
    </row>
    <row r="382" spans="1:47" s="2" customFormat="1" ht="12">
      <c r="A382" s="39"/>
      <c r="B382" s="40"/>
      <c r="C382" s="41"/>
      <c r="D382" s="218" t="s">
        <v>155</v>
      </c>
      <c r="E382" s="41"/>
      <c r="F382" s="219" t="s">
        <v>874</v>
      </c>
      <c r="G382" s="41"/>
      <c r="H382" s="41"/>
      <c r="I382" s="220"/>
      <c r="J382" s="41"/>
      <c r="K382" s="41"/>
      <c r="L382" s="45"/>
      <c r="M382" s="221"/>
      <c r="N382" s="222"/>
      <c r="O382" s="85"/>
      <c r="P382" s="85"/>
      <c r="Q382" s="85"/>
      <c r="R382" s="85"/>
      <c r="S382" s="85"/>
      <c r="T382" s="86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155</v>
      </c>
      <c r="AU382" s="18" t="s">
        <v>81</v>
      </c>
    </row>
    <row r="383" spans="1:51" s="13" customFormat="1" ht="12">
      <c r="A383" s="13"/>
      <c r="B383" s="223"/>
      <c r="C383" s="224"/>
      <c r="D383" s="225" t="s">
        <v>157</v>
      </c>
      <c r="E383" s="226" t="s">
        <v>19</v>
      </c>
      <c r="F383" s="227" t="s">
        <v>2220</v>
      </c>
      <c r="G383" s="224"/>
      <c r="H383" s="228">
        <v>0.438</v>
      </c>
      <c r="I383" s="229"/>
      <c r="J383" s="224"/>
      <c r="K383" s="224"/>
      <c r="L383" s="230"/>
      <c r="M383" s="231"/>
      <c r="N383" s="232"/>
      <c r="O383" s="232"/>
      <c r="P383" s="232"/>
      <c r="Q383" s="232"/>
      <c r="R383" s="232"/>
      <c r="S383" s="232"/>
      <c r="T383" s="23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4" t="s">
        <v>157</v>
      </c>
      <c r="AU383" s="234" t="s">
        <v>81</v>
      </c>
      <c r="AV383" s="13" t="s">
        <v>81</v>
      </c>
      <c r="AW383" s="13" t="s">
        <v>33</v>
      </c>
      <c r="AX383" s="13" t="s">
        <v>71</v>
      </c>
      <c r="AY383" s="234" t="s">
        <v>147</v>
      </c>
    </row>
    <row r="384" spans="1:51" s="13" customFormat="1" ht="12">
      <c r="A384" s="13"/>
      <c r="B384" s="223"/>
      <c r="C384" s="224"/>
      <c r="D384" s="225" t="s">
        <v>157</v>
      </c>
      <c r="E384" s="226" t="s">
        <v>19</v>
      </c>
      <c r="F384" s="227" t="s">
        <v>2221</v>
      </c>
      <c r="G384" s="224"/>
      <c r="H384" s="228">
        <v>0.289</v>
      </c>
      <c r="I384" s="229"/>
      <c r="J384" s="224"/>
      <c r="K384" s="224"/>
      <c r="L384" s="230"/>
      <c r="M384" s="231"/>
      <c r="N384" s="232"/>
      <c r="O384" s="232"/>
      <c r="P384" s="232"/>
      <c r="Q384" s="232"/>
      <c r="R384" s="232"/>
      <c r="S384" s="232"/>
      <c r="T384" s="23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4" t="s">
        <v>157</v>
      </c>
      <c r="AU384" s="234" t="s">
        <v>81</v>
      </c>
      <c r="AV384" s="13" t="s">
        <v>81</v>
      </c>
      <c r="AW384" s="13" t="s">
        <v>33</v>
      </c>
      <c r="AX384" s="13" t="s">
        <v>71</v>
      </c>
      <c r="AY384" s="234" t="s">
        <v>147</v>
      </c>
    </row>
    <row r="385" spans="1:51" s="14" customFormat="1" ht="12">
      <c r="A385" s="14"/>
      <c r="B385" s="235"/>
      <c r="C385" s="236"/>
      <c r="D385" s="225" t="s">
        <v>157</v>
      </c>
      <c r="E385" s="237" t="s">
        <v>19</v>
      </c>
      <c r="F385" s="238" t="s">
        <v>159</v>
      </c>
      <c r="G385" s="236"/>
      <c r="H385" s="239">
        <v>0.727</v>
      </c>
      <c r="I385" s="240"/>
      <c r="J385" s="236"/>
      <c r="K385" s="236"/>
      <c r="L385" s="241"/>
      <c r="M385" s="242"/>
      <c r="N385" s="243"/>
      <c r="O385" s="243"/>
      <c r="P385" s="243"/>
      <c r="Q385" s="243"/>
      <c r="R385" s="243"/>
      <c r="S385" s="243"/>
      <c r="T385" s="24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45" t="s">
        <v>157</v>
      </c>
      <c r="AU385" s="245" t="s">
        <v>81</v>
      </c>
      <c r="AV385" s="14" t="s">
        <v>154</v>
      </c>
      <c r="AW385" s="14" t="s">
        <v>33</v>
      </c>
      <c r="AX385" s="14" t="s">
        <v>79</v>
      </c>
      <c r="AY385" s="245" t="s">
        <v>147</v>
      </c>
    </row>
    <row r="386" spans="1:65" s="2" customFormat="1" ht="16.5" customHeight="1">
      <c r="A386" s="39"/>
      <c r="B386" s="40"/>
      <c r="C386" s="205" t="s">
        <v>442</v>
      </c>
      <c r="D386" s="205" t="s">
        <v>149</v>
      </c>
      <c r="E386" s="206" t="s">
        <v>2222</v>
      </c>
      <c r="F386" s="207" t="s">
        <v>2223</v>
      </c>
      <c r="G386" s="208" t="s">
        <v>190</v>
      </c>
      <c r="H386" s="209">
        <v>1.165</v>
      </c>
      <c r="I386" s="210"/>
      <c r="J386" s="211">
        <f>ROUND(I386*H386,2)</f>
        <v>0</v>
      </c>
      <c r="K386" s="207" t="s">
        <v>153</v>
      </c>
      <c r="L386" s="45"/>
      <c r="M386" s="212" t="s">
        <v>19</v>
      </c>
      <c r="N386" s="213" t="s">
        <v>42</v>
      </c>
      <c r="O386" s="85"/>
      <c r="P386" s="214">
        <f>O386*H386</f>
        <v>0</v>
      </c>
      <c r="Q386" s="214">
        <v>0</v>
      </c>
      <c r="R386" s="214">
        <f>Q386*H386</f>
        <v>0</v>
      </c>
      <c r="S386" s="214">
        <v>1</v>
      </c>
      <c r="T386" s="215">
        <f>S386*H386</f>
        <v>1.165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16" t="s">
        <v>154</v>
      </c>
      <c r="AT386" s="216" t="s">
        <v>149</v>
      </c>
      <c r="AU386" s="216" t="s">
        <v>81</v>
      </c>
      <c r="AY386" s="18" t="s">
        <v>147</v>
      </c>
      <c r="BE386" s="217">
        <f>IF(N386="základní",J386,0)</f>
        <v>0</v>
      </c>
      <c r="BF386" s="217">
        <f>IF(N386="snížená",J386,0)</f>
        <v>0</v>
      </c>
      <c r="BG386" s="217">
        <f>IF(N386="zákl. přenesená",J386,0)</f>
        <v>0</v>
      </c>
      <c r="BH386" s="217">
        <f>IF(N386="sníž. přenesená",J386,0)</f>
        <v>0</v>
      </c>
      <c r="BI386" s="217">
        <f>IF(N386="nulová",J386,0)</f>
        <v>0</v>
      </c>
      <c r="BJ386" s="18" t="s">
        <v>79</v>
      </c>
      <c r="BK386" s="217">
        <f>ROUND(I386*H386,2)</f>
        <v>0</v>
      </c>
      <c r="BL386" s="18" t="s">
        <v>154</v>
      </c>
      <c r="BM386" s="216" t="s">
        <v>713</v>
      </c>
    </row>
    <row r="387" spans="1:47" s="2" customFormat="1" ht="12">
      <c r="A387" s="39"/>
      <c r="B387" s="40"/>
      <c r="C387" s="41"/>
      <c r="D387" s="218" t="s">
        <v>155</v>
      </c>
      <c r="E387" s="41"/>
      <c r="F387" s="219" t="s">
        <v>2224</v>
      </c>
      <c r="G387" s="41"/>
      <c r="H387" s="41"/>
      <c r="I387" s="220"/>
      <c r="J387" s="41"/>
      <c r="K387" s="41"/>
      <c r="L387" s="45"/>
      <c r="M387" s="221"/>
      <c r="N387" s="222"/>
      <c r="O387" s="85"/>
      <c r="P387" s="85"/>
      <c r="Q387" s="85"/>
      <c r="R387" s="85"/>
      <c r="S387" s="85"/>
      <c r="T387" s="86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155</v>
      </c>
      <c r="AU387" s="18" t="s">
        <v>81</v>
      </c>
    </row>
    <row r="388" spans="1:51" s="13" customFormat="1" ht="12">
      <c r="A388" s="13"/>
      <c r="B388" s="223"/>
      <c r="C388" s="224"/>
      <c r="D388" s="225" t="s">
        <v>157</v>
      </c>
      <c r="E388" s="226" t="s">
        <v>19</v>
      </c>
      <c r="F388" s="227" t="s">
        <v>2225</v>
      </c>
      <c r="G388" s="224"/>
      <c r="H388" s="228">
        <v>1.165</v>
      </c>
      <c r="I388" s="229"/>
      <c r="J388" s="224"/>
      <c r="K388" s="224"/>
      <c r="L388" s="230"/>
      <c r="M388" s="231"/>
      <c r="N388" s="232"/>
      <c r="O388" s="232"/>
      <c r="P388" s="232"/>
      <c r="Q388" s="232"/>
      <c r="R388" s="232"/>
      <c r="S388" s="232"/>
      <c r="T388" s="23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4" t="s">
        <v>157</v>
      </c>
      <c r="AU388" s="234" t="s">
        <v>81</v>
      </c>
      <c r="AV388" s="13" t="s">
        <v>81</v>
      </c>
      <c r="AW388" s="13" t="s">
        <v>33</v>
      </c>
      <c r="AX388" s="13" t="s">
        <v>71</v>
      </c>
      <c r="AY388" s="234" t="s">
        <v>147</v>
      </c>
    </row>
    <row r="389" spans="1:51" s="14" customFormat="1" ht="12">
      <c r="A389" s="14"/>
      <c r="B389" s="235"/>
      <c r="C389" s="236"/>
      <c r="D389" s="225" t="s">
        <v>157</v>
      </c>
      <c r="E389" s="237" t="s">
        <v>19</v>
      </c>
      <c r="F389" s="238" t="s">
        <v>159</v>
      </c>
      <c r="G389" s="236"/>
      <c r="H389" s="239">
        <v>1.165</v>
      </c>
      <c r="I389" s="240"/>
      <c r="J389" s="236"/>
      <c r="K389" s="236"/>
      <c r="L389" s="241"/>
      <c r="M389" s="242"/>
      <c r="N389" s="243"/>
      <c r="O389" s="243"/>
      <c r="P389" s="243"/>
      <c r="Q389" s="243"/>
      <c r="R389" s="243"/>
      <c r="S389" s="243"/>
      <c r="T389" s="24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45" t="s">
        <v>157</v>
      </c>
      <c r="AU389" s="245" t="s">
        <v>81</v>
      </c>
      <c r="AV389" s="14" t="s">
        <v>154</v>
      </c>
      <c r="AW389" s="14" t="s">
        <v>33</v>
      </c>
      <c r="AX389" s="14" t="s">
        <v>79</v>
      </c>
      <c r="AY389" s="245" t="s">
        <v>147</v>
      </c>
    </row>
    <row r="390" spans="1:65" s="2" customFormat="1" ht="21.75" customHeight="1">
      <c r="A390" s="39"/>
      <c r="B390" s="40"/>
      <c r="C390" s="205" t="s">
        <v>710</v>
      </c>
      <c r="D390" s="205" t="s">
        <v>149</v>
      </c>
      <c r="E390" s="206" t="s">
        <v>2226</v>
      </c>
      <c r="F390" s="207" t="s">
        <v>2227</v>
      </c>
      <c r="G390" s="208" t="s">
        <v>329</v>
      </c>
      <c r="H390" s="209">
        <v>53</v>
      </c>
      <c r="I390" s="210"/>
      <c r="J390" s="211">
        <f>ROUND(I390*H390,2)</f>
        <v>0</v>
      </c>
      <c r="K390" s="207" t="s">
        <v>153</v>
      </c>
      <c r="L390" s="45"/>
      <c r="M390" s="212" t="s">
        <v>19</v>
      </c>
      <c r="N390" s="213" t="s">
        <v>42</v>
      </c>
      <c r="O390" s="85"/>
      <c r="P390" s="214">
        <f>O390*H390</f>
        <v>0</v>
      </c>
      <c r="Q390" s="214">
        <v>0</v>
      </c>
      <c r="R390" s="214">
        <f>Q390*H390</f>
        <v>0</v>
      </c>
      <c r="S390" s="214">
        <v>0.165</v>
      </c>
      <c r="T390" s="215">
        <f>S390*H390</f>
        <v>8.745000000000001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16" t="s">
        <v>154</v>
      </c>
      <c r="AT390" s="216" t="s">
        <v>149</v>
      </c>
      <c r="AU390" s="216" t="s">
        <v>81</v>
      </c>
      <c r="AY390" s="18" t="s">
        <v>147</v>
      </c>
      <c r="BE390" s="217">
        <f>IF(N390="základní",J390,0)</f>
        <v>0</v>
      </c>
      <c r="BF390" s="217">
        <f>IF(N390="snížená",J390,0)</f>
        <v>0</v>
      </c>
      <c r="BG390" s="217">
        <f>IF(N390="zákl. přenesená",J390,0)</f>
        <v>0</v>
      </c>
      <c r="BH390" s="217">
        <f>IF(N390="sníž. přenesená",J390,0)</f>
        <v>0</v>
      </c>
      <c r="BI390" s="217">
        <f>IF(N390="nulová",J390,0)</f>
        <v>0</v>
      </c>
      <c r="BJ390" s="18" t="s">
        <v>79</v>
      </c>
      <c r="BK390" s="217">
        <f>ROUND(I390*H390,2)</f>
        <v>0</v>
      </c>
      <c r="BL390" s="18" t="s">
        <v>154</v>
      </c>
      <c r="BM390" s="216" t="s">
        <v>717</v>
      </c>
    </row>
    <row r="391" spans="1:47" s="2" customFormat="1" ht="12">
      <c r="A391" s="39"/>
      <c r="B391" s="40"/>
      <c r="C391" s="41"/>
      <c r="D391" s="218" t="s">
        <v>155</v>
      </c>
      <c r="E391" s="41"/>
      <c r="F391" s="219" t="s">
        <v>2228</v>
      </c>
      <c r="G391" s="41"/>
      <c r="H391" s="41"/>
      <c r="I391" s="220"/>
      <c r="J391" s="41"/>
      <c r="K391" s="41"/>
      <c r="L391" s="45"/>
      <c r="M391" s="221"/>
      <c r="N391" s="222"/>
      <c r="O391" s="85"/>
      <c r="P391" s="85"/>
      <c r="Q391" s="85"/>
      <c r="R391" s="85"/>
      <c r="S391" s="85"/>
      <c r="T391" s="86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8" t="s">
        <v>155</v>
      </c>
      <c r="AU391" s="18" t="s">
        <v>81</v>
      </c>
    </row>
    <row r="392" spans="1:65" s="2" customFormat="1" ht="16.5" customHeight="1">
      <c r="A392" s="39"/>
      <c r="B392" s="40"/>
      <c r="C392" s="205" t="s">
        <v>447</v>
      </c>
      <c r="D392" s="205" t="s">
        <v>149</v>
      </c>
      <c r="E392" s="206" t="s">
        <v>2229</v>
      </c>
      <c r="F392" s="207" t="s">
        <v>2230</v>
      </c>
      <c r="G392" s="208" t="s">
        <v>441</v>
      </c>
      <c r="H392" s="209">
        <v>130</v>
      </c>
      <c r="I392" s="210"/>
      <c r="J392" s="211">
        <f>ROUND(I392*H392,2)</f>
        <v>0</v>
      </c>
      <c r="K392" s="207" t="s">
        <v>153</v>
      </c>
      <c r="L392" s="45"/>
      <c r="M392" s="212" t="s">
        <v>19</v>
      </c>
      <c r="N392" s="213" t="s">
        <v>42</v>
      </c>
      <c r="O392" s="85"/>
      <c r="P392" s="214">
        <f>O392*H392</f>
        <v>0</v>
      </c>
      <c r="Q392" s="214">
        <v>0</v>
      </c>
      <c r="R392" s="214">
        <f>Q392*H392</f>
        <v>0</v>
      </c>
      <c r="S392" s="214">
        <v>0.00198</v>
      </c>
      <c r="T392" s="215">
        <f>S392*H392</f>
        <v>0.2574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16" t="s">
        <v>154</v>
      </c>
      <c r="AT392" s="216" t="s">
        <v>149</v>
      </c>
      <c r="AU392" s="216" t="s">
        <v>81</v>
      </c>
      <c r="AY392" s="18" t="s">
        <v>147</v>
      </c>
      <c r="BE392" s="217">
        <f>IF(N392="základní",J392,0)</f>
        <v>0</v>
      </c>
      <c r="BF392" s="217">
        <f>IF(N392="snížená",J392,0)</f>
        <v>0</v>
      </c>
      <c r="BG392" s="217">
        <f>IF(N392="zákl. přenesená",J392,0)</f>
        <v>0</v>
      </c>
      <c r="BH392" s="217">
        <f>IF(N392="sníž. přenesená",J392,0)</f>
        <v>0</v>
      </c>
      <c r="BI392" s="217">
        <f>IF(N392="nulová",J392,0)</f>
        <v>0</v>
      </c>
      <c r="BJ392" s="18" t="s">
        <v>79</v>
      </c>
      <c r="BK392" s="217">
        <f>ROUND(I392*H392,2)</f>
        <v>0</v>
      </c>
      <c r="BL392" s="18" t="s">
        <v>154</v>
      </c>
      <c r="BM392" s="216" t="s">
        <v>723</v>
      </c>
    </row>
    <row r="393" spans="1:47" s="2" customFormat="1" ht="12">
      <c r="A393" s="39"/>
      <c r="B393" s="40"/>
      <c r="C393" s="41"/>
      <c r="D393" s="218" t="s">
        <v>155</v>
      </c>
      <c r="E393" s="41"/>
      <c r="F393" s="219" t="s">
        <v>2231</v>
      </c>
      <c r="G393" s="41"/>
      <c r="H393" s="41"/>
      <c r="I393" s="220"/>
      <c r="J393" s="41"/>
      <c r="K393" s="41"/>
      <c r="L393" s="45"/>
      <c r="M393" s="221"/>
      <c r="N393" s="222"/>
      <c r="O393" s="85"/>
      <c r="P393" s="85"/>
      <c r="Q393" s="85"/>
      <c r="R393" s="85"/>
      <c r="S393" s="85"/>
      <c r="T393" s="86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18" t="s">
        <v>155</v>
      </c>
      <c r="AU393" s="18" t="s">
        <v>81</v>
      </c>
    </row>
    <row r="394" spans="1:65" s="2" customFormat="1" ht="16.5" customHeight="1">
      <c r="A394" s="39"/>
      <c r="B394" s="40"/>
      <c r="C394" s="205" t="s">
        <v>720</v>
      </c>
      <c r="D394" s="205" t="s">
        <v>149</v>
      </c>
      <c r="E394" s="206" t="s">
        <v>2232</v>
      </c>
      <c r="F394" s="207" t="s">
        <v>2233</v>
      </c>
      <c r="G394" s="208" t="s">
        <v>441</v>
      </c>
      <c r="H394" s="209">
        <v>130</v>
      </c>
      <c r="I394" s="210"/>
      <c r="J394" s="211">
        <f>ROUND(I394*H394,2)</f>
        <v>0</v>
      </c>
      <c r="K394" s="207" t="s">
        <v>153</v>
      </c>
      <c r="L394" s="45"/>
      <c r="M394" s="212" t="s">
        <v>19</v>
      </c>
      <c r="N394" s="213" t="s">
        <v>42</v>
      </c>
      <c r="O394" s="85"/>
      <c r="P394" s="214">
        <f>O394*H394</f>
        <v>0</v>
      </c>
      <c r="Q394" s="214">
        <v>0</v>
      </c>
      <c r="R394" s="214">
        <f>Q394*H394</f>
        <v>0</v>
      </c>
      <c r="S394" s="214">
        <v>0.0001</v>
      </c>
      <c r="T394" s="215">
        <f>S394*H394</f>
        <v>0.013000000000000001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16" t="s">
        <v>154</v>
      </c>
      <c r="AT394" s="216" t="s">
        <v>149</v>
      </c>
      <c r="AU394" s="216" t="s">
        <v>81</v>
      </c>
      <c r="AY394" s="18" t="s">
        <v>147</v>
      </c>
      <c r="BE394" s="217">
        <f>IF(N394="základní",J394,0)</f>
        <v>0</v>
      </c>
      <c r="BF394" s="217">
        <f>IF(N394="snížená",J394,0)</f>
        <v>0</v>
      </c>
      <c r="BG394" s="217">
        <f>IF(N394="zákl. přenesená",J394,0)</f>
        <v>0</v>
      </c>
      <c r="BH394" s="217">
        <f>IF(N394="sníž. přenesená",J394,0)</f>
        <v>0</v>
      </c>
      <c r="BI394" s="217">
        <f>IF(N394="nulová",J394,0)</f>
        <v>0</v>
      </c>
      <c r="BJ394" s="18" t="s">
        <v>79</v>
      </c>
      <c r="BK394" s="217">
        <f>ROUND(I394*H394,2)</f>
        <v>0</v>
      </c>
      <c r="BL394" s="18" t="s">
        <v>154</v>
      </c>
      <c r="BM394" s="216" t="s">
        <v>727</v>
      </c>
    </row>
    <row r="395" spans="1:47" s="2" customFormat="1" ht="12">
      <c r="A395" s="39"/>
      <c r="B395" s="40"/>
      <c r="C395" s="41"/>
      <c r="D395" s="218" t="s">
        <v>155</v>
      </c>
      <c r="E395" s="41"/>
      <c r="F395" s="219" t="s">
        <v>2234</v>
      </c>
      <c r="G395" s="41"/>
      <c r="H395" s="41"/>
      <c r="I395" s="220"/>
      <c r="J395" s="41"/>
      <c r="K395" s="41"/>
      <c r="L395" s="45"/>
      <c r="M395" s="221"/>
      <c r="N395" s="222"/>
      <c r="O395" s="85"/>
      <c r="P395" s="85"/>
      <c r="Q395" s="85"/>
      <c r="R395" s="85"/>
      <c r="S395" s="85"/>
      <c r="T395" s="86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155</v>
      </c>
      <c r="AU395" s="18" t="s">
        <v>81</v>
      </c>
    </row>
    <row r="396" spans="1:65" s="2" customFormat="1" ht="16.5" customHeight="1">
      <c r="A396" s="39"/>
      <c r="B396" s="40"/>
      <c r="C396" s="205" t="s">
        <v>452</v>
      </c>
      <c r="D396" s="205" t="s">
        <v>149</v>
      </c>
      <c r="E396" s="206" t="s">
        <v>2235</v>
      </c>
      <c r="F396" s="207" t="s">
        <v>2236</v>
      </c>
      <c r="G396" s="208" t="s">
        <v>329</v>
      </c>
      <c r="H396" s="209">
        <v>1</v>
      </c>
      <c r="I396" s="210"/>
      <c r="J396" s="211">
        <f>ROUND(I396*H396,2)</f>
        <v>0</v>
      </c>
      <c r="K396" s="207" t="s">
        <v>153</v>
      </c>
      <c r="L396" s="45"/>
      <c r="M396" s="212" t="s">
        <v>19</v>
      </c>
      <c r="N396" s="213" t="s">
        <v>42</v>
      </c>
      <c r="O396" s="85"/>
      <c r="P396" s="214">
        <f>O396*H396</f>
        <v>0</v>
      </c>
      <c r="Q396" s="214">
        <v>0</v>
      </c>
      <c r="R396" s="214">
        <f>Q396*H396</f>
        <v>0</v>
      </c>
      <c r="S396" s="214">
        <v>0.192</v>
      </c>
      <c r="T396" s="215">
        <f>S396*H396</f>
        <v>0.192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16" t="s">
        <v>154</v>
      </c>
      <c r="AT396" s="216" t="s">
        <v>149</v>
      </c>
      <c r="AU396" s="216" t="s">
        <v>81</v>
      </c>
      <c r="AY396" s="18" t="s">
        <v>147</v>
      </c>
      <c r="BE396" s="217">
        <f>IF(N396="základní",J396,0)</f>
        <v>0</v>
      </c>
      <c r="BF396" s="217">
        <f>IF(N396="snížená",J396,0)</f>
        <v>0</v>
      </c>
      <c r="BG396" s="217">
        <f>IF(N396="zákl. přenesená",J396,0)</f>
        <v>0</v>
      </c>
      <c r="BH396" s="217">
        <f>IF(N396="sníž. přenesená",J396,0)</f>
        <v>0</v>
      </c>
      <c r="BI396" s="217">
        <f>IF(N396="nulová",J396,0)</f>
        <v>0</v>
      </c>
      <c r="BJ396" s="18" t="s">
        <v>79</v>
      </c>
      <c r="BK396" s="217">
        <f>ROUND(I396*H396,2)</f>
        <v>0</v>
      </c>
      <c r="BL396" s="18" t="s">
        <v>154</v>
      </c>
      <c r="BM396" s="216" t="s">
        <v>733</v>
      </c>
    </row>
    <row r="397" spans="1:47" s="2" customFormat="1" ht="12">
      <c r="A397" s="39"/>
      <c r="B397" s="40"/>
      <c r="C397" s="41"/>
      <c r="D397" s="218" t="s">
        <v>155</v>
      </c>
      <c r="E397" s="41"/>
      <c r="F397" s="219" t="s">
        <v>2237</v>
      </c>
      <c r="G397" s="41"/>
      <c r="H397" s="41"/>
      <c r="I397" s="220"/>
      <c r="J397" s="41"/>
      <c r="K397" s="41"/>
      <c r="L397" s="45"/>
      <c r="M397" s="221"/>
      <c r="N397" s="222"/>
      <c r="O397" s="85"/>
      <c r="P397" s="85"/>
      <c r="Q397" s="85"/>
      <c r="R397" s="85"/>
      <c r="S397" s="85"/>
      <c r="T397" s="86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T397" s="18" t="s">
        <v>155</v>
      </c>
      <c r="AU397" s="18" t="s">
        <v>81</v>
      </c>
    </row>
    <row r="398" spans="1:65" s="2" customFormat="1" ht="16.5" customHeight="1">
      <c r="A398" s="39"/>
      <c r="B398" s="40"/>
      <c r="C398" s="205" t="s">
        <v>730</v>
      </c>
      <c r="D398" s="205" t="s">
        <v>149</v>
      </c>
      <c r="E398" s="206" t="s">
        <v>2238</v>
      </c>
      <c r="F398" s="207" t="s">
        <v>2239</v>
      </c>
      <c r="G398" s="208" t="s">
        <v>329</v>
      </c>
      <c r="H398" s="209">
        <v>1</v>
      </c>
      <c r="I398" s="210"/>
      <c r="J398" s="211">
        <f>ROUND(I398*H398,2)</f>
        <v>0</v>
      </c>
      <c r="K398" s="207" t="s">
        <v>153</v>
      </c>
      <c r="L398" s="45"/>
      <c r="M398" s="212" t="s">
        <v>19</v>
      </c>
      <c r="N398" s="213" t="s">
        <v>42</v>
      </c>
      <c r="O398" s="85"/>
      <c r="P398" s="214">
        <f>O398*H398</f>
        <v>0</v>
      </c>
      <c r="Q398" s="214">
        <v>0</v>
      </c>
      <c r="R398" s="214">
        <f>Q398*H398</f>
        <v>0</v>
      </c>
      <c r="S398" s="214">
        <v>0.285</v>
      </c>
      <c r="T398" s="215">
        <f>S398*H398</f>
        <v>0.285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16" t="s">
        <v>154</v>
      </c>
      <c r="AT398" s="216" t="s">
        <v>149</v>
      </c>
      <c r="AU398" s="216" t="s">
        <v>81</v>
      </c>
      <c r="AY398" s="18" t="s">
        <v>147</v>
      </c>
      <c r="BE398" s="217">
        <f>IF(N398="základní",J398,0)</f>
        <v>0</v>
      </c>
      <c r="BF398" s="217">
        <f>IF(N398="snížená",J398,0)</f>
        <v>0</v>
      </c>
      <c r="BG398" s="217">
        <f>IF(N398="zákl. přenesená",J398,0)</f>
        <v>0</v>
      </c>
      <c r="BH398" s="217">
        <f>IF(N398="sníž. přenesená",J398,0)</f>
        <v>0</v>
      </c>
      <c r="BI398" s="217">
        <f>IF(N398="nulová",J398,0)</f>
        <v>0</v>
      </c>
      <c r="BJ398" s="18" t="s">
        <v>79</v>
      </c>
      <c r="BK398" s="217">
        <f>ROUND(I398*H398,2)</f>
        <v>0</v>
      </c>
      <c r="BL398" s="18" t="s">
        <v>154</v>
      </c>
      <c r="BM398" s="216" t="s">
        <v>738</v>
      </c>
    </row>
    <row r="399" spans="1:47" s="2" customFormat="1" ht="12">
      <c r="A399" s="39"/>
      <c r="B399" s="40"/>
      <c r="C399" s="41"/>
      <c r="D399" s="218" t="s">
        <v>155</v>
      </c>
      <c r="E399" s="41"/>
      <c r="F399" s="219" t="s">
        <v>2240</v>
      </c>
      <c r="G399" s="41"/>
      <c r="H399" s="41"/>
      <c r="I399" s="220"/>
      <c r="J399" s="41"/>
      <c r="K399" s="41"/>
      <c r="L399" s="45"/>
      <c r="M399" s="221"/>
      <c r="N399" s="222"/>
      <c r="O399" s="85"/>
      <c r="P399" s="85"/>
      <c r="Q399" s="85"/>
      <c r="R399" s="85"/>
      <c r="S399" s="85"/>
      <c r="T399" s="86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8" t="s">
        <v>155</v>
      </c>
      <c r="AU399" s="18" t="s">
        <v>81</v>
      </c>
    </row>
    <row r="400" spans="1:65" s="2" customFormat="1" ht="16.5" customHeight="1">
      <c r="A400" s="39"/>
      <c r="B400" s="40"/>
      <c r="C400" s="205" t="s">
        <v>458</v>
      </c>
      <c r="D400" s="205" t="s">
        <v>149</v>
      </c>
      <c r="E400" s="206" t="s">
        <v>2241</v>
      </c>
      <c r="F400" s="207" t="s">
        <v>2242</v>
      </c>
      <c r="G400" s="208" t="s">
        <v>1005</v>
      </c>
      <c r="H400" s="209">
        <v>1</v>
      </c>
      <c r="I400" s="210"/>
      <c r="J400" s="211">
        <f>ROUND(I400*H400,2)</f>
        <v>0</v>
      </c>
      <c r="K400" s="207" t="s">
        <v>19</v>
      </c>
      <c r="L400" s="45"/>
      <c r="M400" s="212" t="s">
        <v>19</v>
      </c>
      <c r="N400" s="213" t="s">
        <v>42</v>
      </c>
      <c r="O400" s="85"/>
      <c r="P400" s="214">
        <f>O400*H400</f>
        <v>0</v>
      </c>
      <c r="Q400" s="214">
        <v>0</v>
      </c>
      <c r="R400" s="214">
        <f>Q400*H400</f>
        <v>0</v>
      </c>
      <c r="S400" s="214">
        <v>0</v>
      </c>
      <c r="T400" s="215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16" t="s">
        <v>154</v>
      </c>
      <c r="AT400" s="216" t="s">
        <v>149</v>
      </c>
      <c r="AU400" s="216" t="s">
        <v>81</v>
      </c>
      <c r="AY400" s="18" t="s">
        <v>147</v>
      </c>
      <c r="BE400" s="217">
        <f>IF(N400="základní",J400,0)</f>
        <v>0</v>
      </c>
      <c r="BF400" s="217">
        <f>IF(N400="snížená",J400,0)</f>
        <v>0</v>
      </c>
      <c r="BG400" s="217">
        <f>IF(N400="zákl. přenesená",J400,0)</f>
        <v>0</v>
      </c>
      <c r="BH400" s="217">
        <f>IF(N400="sníž. přenesená",J400,0)</f>
        <v>0</v>
      </c>
      <c r="BI400" s="217">
        <f>IF(N400="nulová",J400,0)</f>
        <v>0</v>
      </c>
      <c r="BJ400" s="18" t="s">
        <v>79</v>
      </c>
      <c r="BK400" s="217">
        <f>ROUND(I400*H400,2)</f>
        <v>0</v>
      </c>
      <c r="BL400" s="18" t="s">
        <v>154</v>
      </c>
      <c r="BM400" s="216" t="s">
        <v>744</v>
      </c>
    </row>
    <row r="401" spans="1:65" s="2" customFormat="1" ht="16.5" customHeight="1">
      <c r="A401" s="39"/>
      <c r="B401" s="40"/>
      <c r="C401" s="205" t="s">
        <v>741</v>
      </c>
      <c r="D401" s="205" t="s">
        <v>149</v>
      </c>
      <c r="E401" s="206" t="s">
        <v>2243</v>
      </c>
      <c r="F401" s="207" t="s">
        <v>2244</v>
      </c>
      <c r="G401" s="208" t="s">
        <v>1005</v>
      </c>
      <c r="H401" s="209">
        <v>1</v>
      </c>
      <c r="I401" s="210"/>
      <c r="J401" s="211">
        <f>ROUND(I401*H401,2)</f>
        <v>0</v>
      </c>
      <c r="K401" s="207" t="s">
        <v>19</v>
      </c>
      <c r="L401" s="45"/>
      <c r="M401" s="212" t="s">
        <v>19</v>
      </c>
      <c r="N401" s="213" t="s">
        <v>42</v>
      </c>
      <c r="O401" s="85"/>
      <c r="P401" s="214">
        <f>O401*H401</f>
        <v>0</v>
      </c>
      <c r="Q401" s="214">
        <v>0</v>
      </c>
      <c r="R401" s="214">
        <f>Q401*H401</f>
        <v>0</v>
      </c>
      <c r="S401" s="214">
        <v>0</v>
      </c>
      <c r="T401" s="215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16" t="s">
        <v>154</v>
      </c>
      <c r="AT401" s="216" t="s">
        <v>149</v>
      </c>
      <c r="AU401" s="216" t="s">
        <v>81</v>
      </c>
      <c r="AY401" s="18" t="s">
        <v>147</v>
      </c>
      <c r="BE401" s="217">
        <f>IF(N401="základní",J401,0)</f>
        <v>0</v>
      </c>
      <c r="BF401" s="217">
        <f>IF(N401="snížená",J401,0)</f>
        <v>0</v>
      </c>
      <c r="BG401" s="217">
        <f>IF(N401="zákl. přenesená",J401,0)</f>
        <v>0</v>
      </c>
      <c r="BH401" s="217">
        <f>IF(N401="sníž. přenesená",J401,0)</f>
        <v>0</v>
      </c>
      <c r="BI401" s="217">
        <f>IF(N401="nulová",J401,0)</f>
        <v>0</v>
      </c>
      <c r="BJ401" s="18" t="s">
        <v>79</v>
      </c>
      <c r="BK401" s="217">
        <f>ROUND(I401*H401,2)</f>
        <v>0</v>
      </c>
      <c r="BL401" s="18" t="s">
        <v>154</v>
      </c>
      <c r="BM401" s="216" t="s">
        <v>749</v>
      </c>
    </row>
    <row r="402" spans="1:63" s="12" customFormat="1" ht="22.8" customHeight="1">
      <c r="A402" s="12"/>
      <c r="B402" s="189"/>
      <c r="C402" s="190"/>
      <c r="D402" s="191" t="s">
        <v>70</v>
      </c>
      <c r="E402" s="203" t="s">
        <v>950</v>
      </c>
      <c r="F402" s="203" t="s">
        <v>951</v>
      </c>
      <c r="G402" s="190"/>
      <c r="H402" s="190"/>
      <c r="I402" s="193"/>
      <c r="J402" s="204">
        <f>BK402</f>
        <v>0</v>
      </c>
      <c r="K402" s="190"/>
      <c r="L402" s="195"/>
      <c r="M402" s="196"/>
      <c r="N402" s="197"/>
      <c r="O402" s="197"/>
      <c r="P402" s="198">
        <f>SUM(P403:P428)</f>
        <v>0</v>
      </c>
      <c r="Q402" s="197"/>
      <c r="R402" s="198">
        <f>SUM(R403:R428)</f>
        <v>0.010559999999999998</v>
      </c>
      <c r="S402" s="197"/>
      <c r="T402" s="199">
        <f>SUM(T403:T428)</f>
        <v>0</v>
      </c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R402" s="200" t="s">
        <v>79</v>
      </c>
      <c r="AT402" s="201" t="s">
        <v>70</v>
      </c>
      <c r="AU402" s="201" t="s">
        <v>79</v>
      </c>
      <c r="AY402" s="200" t="s">
        <v>147</v>
      </c>
      <c r="BK402" s="202">
        <f>SUM(BK403:BK428)</f>
        <v>0</v>
      </c>
    </row>
    <row r="403" spans="1:65" s="2" customFormat="1" ht="16.5" customHeight="1">
      <c r="A403" s="39"/>
      <c r="B403" s="40"/>
      <c r="C403" s="205" t="s">
        <v>463</v>
      </c>
      <c r="D403" s="205" t="s">
        <v>149</v>
      </c>
      <c r="E403" s="206" t="s">
        <v>957</v>
      </c>
      <c r="F403" s="207" t="s">
        <v>2245</v>
      </c>
      <c r="G403" s="208" t="s">
        <v>190</v>
      </c>
      <c r="H403" s="209">
        <v>1.92</v>
      </c>
      <c r="I403" s="210"/>
      <c r="J403" s="211">
        <f>ROUND(I403*H403,2)</f>
        <v>0</v>
      </c>
      <c r="K403" s="207" t="s">
        <v>153</v>
      </c>
      <c r="L403" s="45"/>
      <c r="M403" s="212" t="s">
        <v>19</v>
      </c>
      <c r="N403" s="213" t="s">
        <v>42</v>
      </c>
      <c r="O403" s="85"/>
      <c r="P403" s="214">
        <f>O403*H403</f>
        <v>0</v>
      </c>
      <c r="Q403" s="214">
        <v>0.0055</v>
      </c>
      <c r="R403" s="214">
        <f>Q403*H403</f>
        <v>0.010559999999999998</v>
      </c>
      <c r="S403" s="214">
        <v>0</v>
      </c>
      <c r="T403" s="215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16" t="s">
        <v>154</v>
      </c>
      <c r="AT403" s="216" t="s">
        <v>149</v>
      </c>
      <c r="AU403" s="216" t="s">
        <v>81</v>
      </c>
      <c r="AY403" s="18" t="s">
        <v>147</v>
      </c>
      <c r="BE403" s="217">
        <f>IF(N403="základní",J403,0)</f>
        <v>0</v>
      </c>
      <c r="BF403" s="217">
        <f>IF(N403="snížená",J403,0)</f>
        <v>0</v>
      </c>
      <c r="BG403" s="217">
        <f>IF(N403="zákl. přenesená",J403,0)</f>
        <v>0</v>
      </c>
      <c r="BH403" s="217">
        <f>IF(N403="sníž. přenesená",J403,0)</f>
        <v>0</v>
      </c>
      <c r="BI403" s="217">
        <f>IF(N403="nulová",J403,0)</f>
        <v>0</v>
      </c>
      <c r="BJ403" s="18" t="s">
        <v>79</v>
      </c>
      <c r="BK403" s="217">
        <f>ROUND(I403*H403,2)</f>
        <v>0</v>
      </c>
      <c r="BL403" s="18" t="s">
        <v>154</v>
      </c>
      <c r="BM403" s="216" t="s">
        <v>754</v>
      </c>
    </row>
    <row r="404" spans="1:47" s="2" customFormat="1" ht="12">
      <c r="A404" s="39"/>
      <c r="B404" s="40"/>
      <c r="C404" s="41"/>
      <c r="D404" s="218" t="s">
        <v>155</v>
      </c>
      <c r="E404" s="41"/>
      <c r="F404" s="219" t="s">
        <v>960</v>
      </c>
      <c r="G404" s="41"/>
      <c r="H404" s="41"/>
      <c r="I404" s="220"/>
      <c r="J404" s="41"/>
      <c r="K404" s="41"/>
      <c r="L404" s="45"/>
      <c r="M404" s="221"/>
      <c r="N404" s="222"/>
      <c r="O404" s="85"/>
      <c r="P404" s="85"/>
      <c r="Q404" s="85"/>
      <c r="R404" s="85"/>
      <c r="S404" s="85"/>
      <c r="T404" s="86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155</v>
      </c>
      <c r="AU404" s="18" t="s">
        <v>81</v>
      </c>
    </row>
    <row r="405" spans="1:65" s="2" customFormat="1" ht="16.5" customHeight="1">
      <c r="A405" s="39"/>
      <c r="B405" s="40"/>
      <c r="C405" s="205" t="s">
        <v>751</v>
      </c>
      <c r="D405" s="205" t="s">
        <v>149</v>
      </c>
      <c r="E405" s="206" t="s">
        <v>961</v>
      </c>
      <c r="F405" s="207" t="s">
        <v>962</v>
      </c>
      <c r="G405" s="208" t="s">
        <v>190</v>
      </c>
      <c r="H405" s="209">
        <v>94.487</v>
      </c>
      <c r="I405" s="210"/>
      <c r="J405" s="211">
        <f>ROUND(I405*H405,2)</f>
        <v>0</v>
      </c>
      <c r="K405" s="207" t="s">
        <v>153</v>
      </c>
      <c r="L405" s="45"/>
      <c r="M405" s="212" t="s">
        <v>19</v>
      </c>
      <c r="N405" s="213" t="s">
        <v>42</v>
      </c>
      <c r="O405" s="85"/>
      <c r="P405" s="214">
        <f>O405*H405</f>
        <v>0</v>
      </c>
      <c r="Q405" s="214">
        <v>0</v>
      </c>
      <c r="R405" s="214">
        <f>Q405*H405</f>
        <v>0</v>
      </c>
      <c r="S405" s="214">
        <v>0</v>
      </c>
      <c r="T405" s="215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16" t="s">
        <v>154</v>
      </c>
      <c r="AT405" s="216" t="s">
        <v>149</v>
      </c>
      <c r="AU405" s="216" t="s">
        <v>81</v>
      </c>
      <c r="AY405" s="18" t="s">
        <v>147</v>
      </c>
      <c r="BE405" s="217">
        <f>IF(N405="základní",J405,0)</f>
        <v>0</v>
      </c>
      <c r="BF405" s="217">
        <f>IF(N405="snížená",J405,0)</f>
        <v>0</v>
      </c>
      <c r="BG405" s="217">
        <f>IF(N405="zákl. přenesená",J405,0)</f>
        <v>0</v>
      </c>
      <c r="BH405" s="217">
        <f>IF(N405="sníž. přenesená",J405,0)</f>
        <v>0</v>
      </c>
      <c r="BI405" s="217">
        <f>IF(N405="nulová",J405,0)</f>
        <v>0</v>
      </c>
      <c r="BJ405" s="18" t="s">
        <v>79</v>
      </c>
      <c r="BK405" s="217">
        <f>ROUND(I405*H405,2)</f>
        <v>0</v>
      </c>
      <c r="BL405" s="18" t="s">
        <v>154</v>
      </c>
      <c r="BM405" s="216" t="s">
        <v>760</v>
      </c>
    </row>
    <row r="406" spans="1:47" s="2" customFormat="1" ht="12">
      <c r="A406" s="39"/>
      <c r="B406" s="40"/>
      <c r="C406" s="41"/>
      <c r="D406" s="218" t="s">
        <v>155</v>
      </c>
      <c r="E406" s="41"/>
      <c r="F406" s="219" t="s">
        <v>964</v>
      </c>
      <c r="G406" s="41"/>
      <c r="H406" s="41"/>
      <c r="I406" s="220"/>
      <c r="J406" s="41"/>
      <c r="K406" s="41"/>
      <c r="L406" s="45"/>
      <c r="M406" s="221"/>
      <c r="N406" s="222"/>
      <c r="O406" s="85"/>
      <c r="P406" s="85"/>
      <c r="Q406" s="85"/>
      <c r="R406" s="85"/>
      <c r="S406" s="85"/>
      <c r="T406" s="86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8" t="s">
        <v>155</v>
      </c>
      <c r="AU406" s="18" t="s">
        <v>81</v>
      </c>
    </row>
    <row r="407" spans="1:65" s="2" customFormat="1" ht="24.15" customHeight="1">
      <c r="A407" s="39"/>
      <c r="B407" s="40"/>
      <c r="C407" s="205" t="s">
        <v>470</v>
      </c>
      <c r="D407" s="205" t="s">
        <v>149</v>
      </c>
      <c r="E407" s="206" t="s">
        <v>2246</v>
      </c>
      <c r="F407" s="207" t="s">
        <v>2247</v>
      </c>
      <c r="G407" s="208" t="s">
        <v>190</v>
      </c>
      <c r="H407" s="209">
        <v>94.487</v>
      </c>
      <c r="I407" s="210"/>
      <c r="J407" s="211">
        <f>ROUND(I407*H407,2)</f>
        <v>0</v>
      </c>
      <c r="K407" s="207" t="s">
        <v>153</v>
      </c>
      <c r="L407" s="45"/>
      <c r="M407" s="212" t="s">
        <v>19</v>
      </c>
      <c r="N407" s="213" t="s">
        <v>42</v>
      </c>
      <c r="O407" s="85"/>
      <c r="P407" s="214">
        <f>O407*H407</f>
        <v>0</v>
      </c>
      <c r="Q407" s="214">
        <v>0</v>
      </c>
      <c r="R407" s="214">
        <f>Q407*H407</f>
        <v>0</v>
      </c>
      <c r="S407" s="214">
        <v>0</v>
      </c>
      <c r="T407" s="215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16" t="s">
        <v>154</v>
      </c>
      <c r="AT407" s="216" t="s">
        <v>149</v>
      </c>
      <c r="AU407" s="216" t="s">
        <v>81</v>
      </c>
      <c r="AY407" s="18" t="s">
        <v>147</v>
      </c>
      <c r="BE407" s="217">
        <f>IF(N407="základní",J407,0)</f>
        <v>0</v>
      </c>
      <c r="BF407" s="217">
        <f>IF(N407="snížená",J407,0)</f>
        <v>0</v>
      </c>
      <c r="BG407" s="217">
        <f>IF(N407="zákl. přenesená",J407,0)</f>
        <v>0</v>
      </c>
      <c r="BH407" s="217">
        <f>IF(N407="sníž. přenesená",J407,0)</f>
        <v>0</v>
      </c>
      <c r="BI407" s="217">
        <f>IF(N407="nulová",J407,0)</f>
        <v>0</v>
      </c>
      <c r="BJ407" s="18" t="s">
        <v>79</v>
      </c>
      <c r="BK407" s="217">
        <f>ROUND(I407*H407,2)</f>
        <v>0</v>
      </c>
      <c r="BL407" s="18" t="s">
        <v>154</v>
      </c>
      <c r="BM407" s="216" t="s">
        <v>778</v>
      </c>
    </row>
    <row r="408" spans="1:47" s="2" customFormat="1" ht="12">
      <c r="A408" s="39"/>
      <c r="B408" s="40"/>
      <c r="C408" s="41"/>
      <c r="D408" s="218" t="s">
        <v>155</v>
      </c>
      <c r="E408" s="41"/>
      <c r="F408" s="219" t="s">
        <v>2248</v>
      </c>
      <c r="G408" s="41"/>
      <c r="H408" s="41"/>
      <c r="I408" s="220"/>
      <c r="J408" s="41"/>
      <c r="K408" s="41"/>
      <c r="L408" s="45"/>
      <c r="M408" s="221"/>
      <c r="N408" s="222"/>
      <c r="O408" s="85"/>
      <c r="P408" s="85"/>
      <c r="Q408" s="85"/>
      <c r="R408" s="85"/>
      <c r="S408" s="85"/>
      <c r="T408" s="86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8" t="s">
        <v>155</v>
      </c>
      <c r="AU408" s="18" t="s">
        <v>81</v>
      </c>
    </row>
    <row r="409" spans="1:65" s="2" customFormat="1" ht="24.15" customHeight="1">
      <c r="A409" s="39"/>
      <c r="B409" s="40"/>
      <c r="C409" s="205" t="s">
        <v>763</v>
      </c>
      <c r="D409" s="205" t="s">
        <v>149</v>
      </c>
      <c r="E409" s="206" t="s">
        <v>2249</v>
      </c>
      <c r="F409" s="207" t="s">
        <v>2250</v>
      </c>
      <c r="G409" s="208" t="s">
        <v>190</v>
      </c>
      <c r="H409" s="209">
        <v>850.383</v>
      </c>
      <c r="I409" s="210"/>
      <c r="J409" s="211">
        <f>ROUND(I409*H409,2)</f>
        <v>0</v>
      </c>
      <c r="K409" s="207" t="s">
        <v>153</v>
      </c>
      <c r="L409" s="45"/>
      <c r="M409" s="212" t="s">
        <v>19</v>
      </c>
      <c r="N409" s="213" t="s">
        <v>42</v>
      </c>
      <c r="O409" s="85"/>
      <c r="P409" s="214">
        <f>O409*H409</f>
        <v>0</v>
      </c>
      <c r="Q409" s="214">
        <v>0</v>
      </c>
      <c r="R409" s="214">
        <f>Q409*H409</f>
        <v>0</v>
      </c>
      <c r="S409" s="214">
        <v>0</v>
      </c>
      <c r="T409" s="215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16" t="s">
        <v>154</v>
      </c>
      <c r="AT409" s="216" t="s">
        <v>149</v>
      </c>
      <c r="AU409" s="216" t="s">
        <v>81</v>
      </c>
      <c r="AY409" s="18" t="s">
        <v>147</v>
      </c>
      <c r="BE409" s="217">
        <f>IF(N409="základní",J409,0)</f>
        <v>0</v>
      </c>
      <c r="BF409" s="217">
        <f>IF(N409="snížená",J409,0)</f>
        <v>0</v>
      </c>
      <c r="BG409" s="217">
        <f>IF(N409="zákl. přenesená",J409,0)</f>
        <v>0</v>
      </c>
      <c r="BH409" s="217">
        <f>IF(N409="sníž. přenesená",J409,0)</f>
        <v>0</v>
      </c>
      <c r="BI409" s="217">
        <f>IF(N409="nulová",J409,0)</f>
        <v>0</v>
      </c>
      <c r="BJ409" s="18" t="s">
        <v>79</v>
      </c>
      <c r="BK409" s="217">
        <f>ROUND(I409*H409,2)</f>
        <v>0</v>
      </c>
      <c r="BL409" s="18" t="s">
        <v>154</v>
      </c>
      <c r="BM409" s="216" t="s">
        <v>782</v>
      </c>
    </row>
    <row r="410" spans="1:47" s="2" customFormat="1" ht="12">
      <c r="A410" s="39"/>
      <c r="B410" s="40"/>
      <c r="C410" s="41"/>
      <c r="D410" s="218" t="s">
        <v>155</v>
      </c>
      <c r="E410" s="41"/>
      <c r="F410" s="219" t="s">
        <v>2251</v>
      </c>
      <c r="G410" s="41"/>
      <c r="H410" s="41"/>
      <c r="I410" s="220"/>
      <c r="J410" s="41"/>
      <c r="K410" s="41"/>
      <c r="L410" s="45"/>
      <c r="M410" s="221"/>
      <c r="N410" s="222"/>
      <c r="O410" s="85"/>
      <c r="P410" s="85"/>
      <c r="Q410" s="85"/>
      <c r="R410" s="85"/>
      <c r="S410" s="85"/>
      <c r="T410" s="86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155</v>
      </c>
      <c r="AU410" s="18" t="s">
        <v>81</v>
      </c>
    </row>
    <row r="411" spans="1:51" s="13" customFormat="1" ht="12">
      <c r="A411" s="13"/>
      <c r="B411" s="223"/>
      <c r="C411" s="224"/>
      <c r="D411" s="225" t="s">
        <v>157</v>
      </c>
      <c r="E411" s="226" t="s">
        <v>19</v>
      </c>
      <c r="F411" s="227" t="s">
        <v>2252</v>
      </c>
      <c r="G411" s="224"/>
      <c r="H411" s="228">
        <v>850.383</v>
      </c>
      <c r="I411" s="229"/>
      <c r="J411" s="224"/>
      <c r="K411" s="224"/>
      <c r="L411" s="230"/>
      <c r="M411" s="231"/>
      <c r="N411" s="232"/>
      <c r="O411" s="232"/>
      <c r="P411" s="232"/>
      <c r="Q411" s="232"/>
      <c r="R411" s="232"/>
      <c r="S411" s="232"/>
      <c r="T411" s="23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4" t="s">
        <v>157</v>
      </c>
      <c r="AU411" s="234" t="s">
        <v>81</v>
      </c>
      <c r="AV411" s="13" t="s">
        <v>81</v>
      </c>
      <c r="AW411" s="13" t="s">
        <v>33</v>
      </c>
      <c r="AX411" s="13" t="s">
        <v>71</v>
      </c>
      <c r="AY411" s="234" t="s">
        <v>147</v>
      </c>
    </row>
    <row r="412" spans="1:51" s="14" customFormat="1" ht="12">
      <c r="A412" s="14"/>
      <c r="B412" s="235"/>
      <c r="C412" s="236"/>
      <c r="D412" s="225" t="s">
        <v>157</v>
      </c>
      <c r="E412" s="237" t="s">
        <v>19</v>
      </c>
      <c r="F412" s="238" t="s">
        <v>159</v>
      </c>
      <c r="G412" s="236"/>
      <c r="H412" s="239">
        <v>850.383</v>
      </c>
      <c r="I412" s="240"/>
      <c r="J412" s="236"/>
      <c r="K412" s="236"/>
      <c r="L412" s="241"/>
      <c r="M412" s="242"/>
      <c r="N412" s="243"/>
      <c r="O412" s="243"/>
      <c r="P412" s="243"/>
      <c r="Q412" s="243"/>
      <c r="R412" s="243"/>
      <c r="S412" s="243"/>
      <c r="T412" s="24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5" t="s">
        <v>157</v>
      </c>
      <c r="AU412" s="245" t="s">
        <v>81</v>
      </c>
      <c r="AV412" s="14" t="s">
        <v>154</v>
      </c>
      <c r="AW412" s="14" t="s">
        <v>33</v>
      </c>
      <c r="AX412" s="14" t="s">
        <v>79</v>
      </c>
      <c r="AY412" s="245" t="s">
        <v>147</v>
      </c>
    </row>
    <row r="413" spans="1:65" s="2" customFormat="1" ht="24.15" customHeight="1">
      <c r="A413" s="39"/>
      <c r="B413" s="40"/>
      <c r="C413" s="205" t="s">
        <v>476</v>
      </c>
      <c r="D413" s="205" t="s">
        <v>149</v>
      </c>
      <c r="E413" s="206" t="s">
        <v>990</v>
      </c>
      <c r="F413" s="207" t="s">
        <v>991</v>
      </c>
      <c r="G413" s="208" t="s">
        <v>190</v>
      </c>
      <c r="H413" s="209">
        <v>12.409</v>
      </c>
      <c r="I413" s="210"/>
      <c r="J413" s="211">
        <f>ROUND(I413*H413,2)</f>
        <v>0</v>
      </c>
      <c r="K413" s="207" t="s">
        <v>153</v>
      </c>
      <c r="L413" s="45"/>
      <c r="M413" s="212" t="s">
        <v>19</v>
      </c>
      <c r="N413" s="213" t="s">
        <v>42</v>
      </c>
      <c r="O413" s="85"/>
      <c r="P413" s="214">
        <f>O413*H413</f>
        <v>0</v>
      </c>
      <c r="Q413" s="214">
        <v>0</v>
      </c>
      <c r="R413" s="214">
        <f>Q413*H413</f>
        <v>0</v>
      </c>
      <c r="S413" s="214">
        <v>0</v>
      </c>
      <c r="T413" s="215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16" t="s">
        <v>154</v>
      </c>
      <c r="AT413" s="216" t="s">
        <v>149</v>
      </c>
      <c r="AU413" s="216" t="s">
        <v>81</v>
      </c>
      <c r="AY413" s="18" t="s">
        <v>147</v>
      </c>
      <c r="BE413" s="217">
        <f>IF(N413="základní",J413,0)</f>
        <v>0</v>
      </c>
      <c r="BF413" s="217">
        <f>IF(N413="snížená",J413,0)</f>
        <v>0</v>
      </c>
      <c r="BG413" s="217">
        <f>IF(N413="zákl. přenesená",J413,0)</f>
        <v>0</v>
      </c>
      <c r="BH413" s="217">
        <f>IF(N413="sníž. přenesená",J413,0)</f>
        <v>0</v>
      </c>
      <c r="BI413" s="217">
        <f>IF(N413="nulová",J413,0)</f>
        <v>0</v>
      </c>
      <c r="BJ413" s="18" t="s">
        <v>79</v>
      </c>
      <c r="BK413" s="217">
        <f>ROUND(I413*H413,2)</f>
        <v>0</v>
      </c>
      <c r="BL413" s="18" t="s">
        <v>154</v>
      </c>
      <c r="BM413" s="216" t="s">
        <v>766</v>
      </c>
    </row>
    <row r="414" spans="1:47" s="2" customFormat="1" ht="12">
      <c r="A414" s="39"/>
      <c r="B414" s="40"/>
      <c r="C414" s="41"/>
      <c r="D414" s="218" t="s">
        <v>155</v>
      </c>
      <c r="E414" s="41"/>
      <c r="F414" s="219" t="s">
        <v>993</v>
      </c>
      <c r="G414" s="41"/>
      <c r="H414" s="41"/>
      <c r="I414" s="220"/>
      <c r="J414" s="41"/>
      <c r="K414" s="41"/>
      <c r="L414" s="45"/>
      <c r="M414" s="221"/>
      <c r="N414" s="222"/>
      <c r="O414" s="85"/>
      <c r="P414" s="85"/>
      <c r="Q414" s="85"/>
      <c r="R414" s="85"/>
      <c r="S414" s="85"/>
      <c r="T414" s="86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T414" s="18" t="s">
        <v>155</v>
      </c>
      <c r="AU414" s="18" t="s">
        <v>81</v>
      </c>
    </row>
    <row r="415" spans="1:65" s="2" customFormat="1" ht="24.15" customHeight="1">
      <c r="A415" s="39"/>
      <c r="B415" s="40"/>
      <c r="C415" s="205" t="s">
        <v>775</v>
      </c>
      <c r="D415" s="205" t="s">
        <v>149</v>
      </c>
      <c r="E415" s="206" t="s">
        <v>985</v>
      </c>
      <c r="F415" s="207" t="s">
        <v>986</v>
      </c>
      <c r="G415" s="208" t="s">
        <v>190</v>
      </c>
      <c r="H415" s="209">
        <v>1.92</v>
      </c>
      <c r="I415" s="210"/>
      <c r="J415" s="211">
        <f>ROUND(I415*H415,2)</f>
        <v>0</v>
      </c>
      <c r="K415" s="207" t="s">
        <v>153</v>
      </c>
      <c r="L415" s="45"/>
      <c r="M415" s="212" t="s">
        <v>19</v>
      </c>
      <c r="N415" s="213" t="s">
        <v>42</v>
      </c>
      <c r="O415" s="85"/>
      <c r="P415" s="214">
        <f>O415*H415</f>
        <v>0</v>
      </c>
      <c r="Q415" s="214">
        <v>0</v>
      </c>
      <c r="R415" s="214">
        <f>Q415*H415</f>
        <v>0</v>
      </c>
      <c r="S415" s="214">
        <v>0</v>
      </c>
      <c r="T415" s="215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16" t="s">
        <v>154</v>
      </c>
      <c r="AT415" s="216" t="s">
        <v>149</v>
      </c>
      <c r="AU415" s="216" t="s">
        <v>81</v>
      </c>
      <c r="AY415" s="18" t="s">
        <v>147</v>
      </c>
      <c r="BE415" s="217">
        <f>IF(N415="základní",J415,0)</f>
        <v>0</v>
      </c>
      <c r="BF415" s="217">
        <f>IF(N415="snížená",J415,0)</f>
        <v>0</v>
      </c>
      <c r="BG415" s="217">
        <f>IF(N415="zákl. přenesená",J415,0)</f>
        <v>0</v>
      </c>
      <c r="BH415" s="217">
        <f>IF(N415="sníž. přenesená",J415,0)</f>
        <v>0</v>
      </c>
      <c r="BI415" s="217">
        <f>IF(N415="nulová",J415,0)</f>
        <v>0</v>
      </c>
      <c r="BJ415" s="18" t="s">
        <v>79</v>
      </c>
      <c r="BK415" s="217">
        <f>ROUND(I415*H415,2)</f>
        <v>0</v>
      </c>
      <c r="BL415" s="18" t="s">
        <v>154</v>
      </c>
      <c r="BM415" s="216" t="s">
        <v>774</v>
      </c>
    </row>
    <row r="416" spans="1:47" s="2" customFormat="1" ht="12">
      <c r="A416" s="39"/>
      <c r="B416" s="40"/>
      <c r="C416" s="41"/>
      <c r="D416" s="218" t="s">
        <v>155</v>
      </c>
      <c r="E416" s="41"/>
      <c r="F416" s="219" t="s">
        <v>988</v>
      </c>
      <c r="G416" s="41"/>
      <c r="H416" s="41"/>
      <c r="I416" s="220"/>
      <c r="J416" s="41"/>
      <c r="K416" s="41"/>
      <c r="L416" s="45"/>
      <c r="M416" s="221"/>
      <c r="N416" s="222"/>
      <c r="O416" s="85"/>
      <c r="P416" s="85"/>
      <c r="Q416" s="85"/>
      <c r="R416" s="85"/>
      <c r="S416" s="85"/>
      <c r="T416" s="86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T416" s="18" t="s">
        <v>155</v>
      </c>
      <c r="AU416" s="18" t="s">
        <v>81</v>
      </c>
    </row>
    <row r="417" spans="1:51" s="13" customFormat="1" ht="12">
      <c r="A417" s="13"/>
      <c r="B417" s="223"/>
      <c r="C417" s="224"/>
      <c r="D417" s="225" t="s">
        <v>157</v>
      </c>
      <c r="E417" s="226" t="s">
        <v>19</v>
      </c>
      <c r="F417" s="227" t="s">
        <v>2253</v>
      </c>
      <c r="G417" s="224"/>
      <c r="H417" s="228">
        <v>1.92</v>
      </c>
      <c r="I417" s="229"/>
      <c r="J417" s="224"/>
      <c r="K417" s="224"/>
      <c r="L417" s="230"/>
      <c r="M417" s="231"/>
      <c r="N417" s="232"/>
      <c r="O417" s="232"/>
      <c r="P417" s="232"/>
      <c r="Q417" s="232"/>
      <c r="R417" s="232"/>
      <c r="S417" s="232"/>
      <c r="T417" s="23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4" t="s">
        <v>157</v>
      </c>
      <c r="AU417" s="234" t="s">
        <v>81</v>
      </c>
      <c r="AV417" s="13" t="s">
        <v>81</v>
      </c>
      <c r="AW417" s="13" t="s">
        <v>33</v>
      </c>
      <c r="AX417" s="13" t="s">
        <v>71</v>
      </c>
      <c r="AY417" s="234" t="s">
        <v>147</v>
      </c>
    </row>
    <row r="418" spans="1:51" s="14" customFormat="1" ht="12">
      <c r="A418" s="14"/>
      <c r="B418" s="235"/>
      <c r="C418" s="236"/>
      <c r="D418" s="225" t="s">
        <v>157</v>
      </c>
      <c r="E418" s="237" t="s">
        <v>19</v>
      </c>
      <c r="F418" s="238" t="s">
        <v>159</v>
      </c>
      <c r="G418" s="236"/>
      <c r="H418" s="239">
        <v>1.92</v>
      </c>
      <c r="I418" s="240"/>
      <c r="J418" s="236"/>
      <c r="K418" s="236"/>
      <c r="L418" s="241"/>
      <c r="M418" s="242"/>
      <c r="N418" s="243"/>
      <c r="O418" s="243"/>
      <c r="P418" s="243"/>
      <c r="Q418" s="243"/>
      <c r="R418" s="243"/>
      <c r="S418" s="243"/>
      <c r="T418" s="24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5" t="s">
        <v>157</v>
      </c>
      <c r="AU418" s="245" t="s">
        <v>81</v>
      </c>
      <c r="AV418" s="14" t="s">
        <v>154</v>
      </c>
      <c r="AW418" s="14" t="s">
        <v>33</v>
      </c>
      <c r="AX418" s="14" t="s">
        <v>79</v>
      </c>
      <c r="AY418" s="245" t="s">
        <v>147</v>
      </c>
    </row>
    <row r="419" spans="1:65" s="2" customFormat="1" ht="24.15" customHeight="1">
      <c r="A419" s="39"/>
      <c r="B419" s="40"/>
      <c r="C419" s="205" t="s">
        <v>481</v>
      </c>
      <c r="D419" s="205" t="s">
        <v>149</v>
      </c>
      <c r="E419" s="206" t="s">
        <v>2254</v>
      </c>
      <c r="F419" s="207" t="s">
        <v>2255</v>
      </c>
      <c r="G419" s="208" t="s">
        <v>190</v>
      </c>
      <c r="H419" s="209">
        <v>70.927</v>
      </c>
      <c r="I419" s="210"/>
      <c r="J419" s="211">
        <f>ROUND(I419*H419,2)</f>
        <v>0</v>
      </c>
      <c r="K419" s="207" t="s">
        <v>153</v>
      </c>
      <c r="L419" s="45"/>
      <c r="M419" s="212" t="s">
        <v>19</v>
      </c>
      <c r="N419" s="213" t="s">
        <v>42</v>
      </c>
      <c r="O419" s="85"/>
      <c r="P419" s="214">
        <f>O419*H419</f>
        <v>0</v>
      </c>
      <c r="Q419" s="214">
        <v>0</v>
      </c>
      <c r="R419" s="214">
        <f>Q419*H419</f>
        <v>0</v>
      </c>
      <c r="S419" s="214">
        <v>0</v>
      </c>
      <c r="T419" s="215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16" t="s">
        <v>154</v>
      </c>
      <c r="AT419" s="216" t="s">
        <v>149</v>
      </c>
      <c r="AU419" s="216" t="s">
        <v>81</v>
      </c>
      <c r="AY419" s="18" t="s">
        <v>147</v>
      </c>
      <c r="BE419" s="217">
        <f>IF(N419="základní",J419,0)</f>
        <v>0</v>
      </c>
      <c r="BF419" s="217">
        <f>IF(N419="snížená",J419,0)</f>
        <v>0</v>
      </c>
      <c r="BG419" s="217">
        <f>IF(N419="zákl. přenesená",J419,0)</f>
        <v>0</v>
      </c>
      <c r="BH419" s="217">
        <f>IF(N419="sníž. přenesená",J419,0)</f>
        <v>0</v>
      </c>
      <c r="BI419" s="217">
        <f>IF(N419="nulová",J419,0)</f>
        <v>0</v>
      </c>
      <c r="BJ419" s="18" t="s">
        <v>79</v>
      </c>
      <c r="BK419" s="217">
        <f>ROUND(I419*H419,2)</f>
        <v>0</v>
      </c>
      <c r="BL419" s="18" t="s">
        <v>154</v>
      </c>
      <c r="BM419" s="216" t="s">
        <v>787</v>
      </c>
    </row>
    <row r="420" spans="1:47" s="2" customFormat="1" ht="12">
      <c r="A420" s="39"/>
      <c r="B420" s="40"/>
      <c r="C420" s="41"/>
      <c r="D420" s="218" t="s">
        <v>155</v>
      </c>
      <c r="E420" s="41"/>
      <c r="F420" s="219" t="s">
        <v>2256</v>
      </c>
      <c r="G420" s="41"/>
      <c r="H420" s="41"/>
      <c r="I420" s="220"/>
      <c r="J420" s="41"/>
      <c r="K420" s="41"/>
      <c r="L420" s="45"/>
      <c r="M420" s="221"/>
      <c r="N420" s="222"/>
      <c r="O420" s="85"/>
      <c r="P420" s="85"/>
      <c r="Q420" s="85"/>
      <c r="R420" s="85"/>
      <c r="S420" s="85"/>
      <c r="T420" s="86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T420" s="18" t="s">
        <v>155</v>
      </c>
      <c r="AU420" s="18" t="s">
        <v>81</v>
      </c>
    </row>
    <row r="421" spans="1:51" s="13" customFormat="1" ht="12">
      <c r="A421" s="13"/>
      <c r="B421" s="223"/>
      <c r="C421" s="224"/>
      <c r="D421" s="225" t="s">
        <v>157</v>
      </c>
      <c r="E421" s="226" t="s">
        <v>19</v>
      </c>
      <c r="F421" s="227" t="s">
        <v>2257</v>
      </c>
      <c r="G421" s="224"/>
      <c r="H421" s="228">
        <v>53.625</v>
      </c>
      <c r="I421" s="229"/>
      <c r="J421" s="224"/>
      <c r="K421" s="224"/>
      <c r="L421" s="230"/>
      <c r="M421" s="231"/>
      <c r="N421" s="232"/>
      <c r="O421" s="232"/>
      <c r="P421" s="232"/>
      <c r="Q421" s="232"/>
      <c r="R421" s="232"/>
      <c r="S421" s="232"/>
      <c r="T421" s="23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4" t="s">
        <v>157</v>
      </c>
      <c r="AU421" s="234" t="s">
        <v>81</v>
      </c>
      <c r="AV421" s="13" t="s">
        <v>81</v>
      </c>
      <c r="AW421" s="13" t="s">
        <v>33</v>
      </c>
      <c r="AX421" s="13" t="s">
        <v>71</v>
      </c>
      <c r="AY421" s="234" t="s">
        <v>147</v>
      </c>
    </row>
    <row r="422" spans="1:51" s="13" customFormat="1" ht="12">
      <c r="A422" s="13"/>
      <c r="B422" s="223"/>
      <c r="C422" s="224"/>
      <c r="D422" s="225" t="s">
        <v>157</v>
      </c>
      <c r="E422" s="226" t="s">
        <v>19</v>
      </c>
      <c r="F422" s="227" t="s">
        <v>2258</v>
      </c>
      <c r="G422" s="224"/>
      <c r="H422" s="228">
        <v>15.81</v>
      </c>
      <c r="I422" s="229"/>
      <c r="J422" s="224"/>
      <c r="K422" s="224"/>
      <c r="L422" s="230"/>
      <c r="M422" s="231"/>
      <c r="N422" s="232"/>
      <c r="O422" s="232"/>
      <c r="P422" s="232"/>
      <c r="Q422" s="232"/>
      <c r="R422" s="232"/>
      <c r="S422" s="232"/>
      <c r="T422" s="23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4" t="s">
        <v>157</v>
      </c>
      <c r="AU422" s="234" t="s">
        <v>81</v>
      </c>
      <c r="AV422" s="13" t="s">
        <v>81</v>
      </c>
      <c r="AW422" s="13" t="s">
        <v>33</v>
      </c>
      <c r="AX422" s="13" t="s">
        <v>71</v>
      </c>
      <c r="AY422" s="234" t="s">
        <v>147</v>
      </c>
    </row>
    <row r="423" spans="1:51" s="13" customFormat="1" ht="12">
      <c r="A423" s="13"/>
      <c r="B423" s="223"/>
      <c r="C423" s="224"/>
      <c r="D423" s="225" t="s">
        <v>157</v>
      </c>
      <c r="E423" s="226" t="s">
        <v>19</v>
      </c>
      <c r="F423" s="227" t="s">
        <v>2259</v>
      </c>
      <c r="G423" s="224"/>
      <c r="H423" s="228">
        <v>1.492</v>
      </c>
      <c r="I423" s="229"/>
      <c r="J423" s="224"/>
      <c r="K423" s="224"/>
      <c r="L423" s="230"/>
      <c r="M423" s="231"/>
      <c r="N423" s="232"/>
      <c r="O423" s="232"/>
      <c r="P423" s="232"/>
      <c r="Q423" s="232"/>
      <c r="R423" s="232"/>
      <c r="S423" s="232"/>
      <c r="T423" s="23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4" t="s">
        <v>157</v>
      </c>
      <c r="AU423" s="234" t="s">
        <v>81</v>
      </c>
      <c r="AV423" s="13" t="s">
        <v>81</v>
      </c>
      <c r="AW423" s="13" t="s">
        <v>33</v>
      </c>
      <c r="AX423" s="13" t="s">
        <v>71</v>
      </c>
      <c r="AY423" s="234" t="s">
        <v>147</v>
      </c>
    </row>
    <row r="424" spans="1:51" s="14" customFormat="1" ht="12">
      <c r="A424" s="14"/>
      <c r="B424" s="235"/>
      <c r="C424" s="236"/>
      <c r="D424" s="225" t="s">
        <v>157</v>
      </c>
      <c r="E424" s="237" t="s">
        <v>19</v>
      </c>
      <c r="F424" s="238" t="s">
        <v>159</v>
      </c>
      <c r="G424" s="236"/>
      <c r="H424" s="239">
        <v>70.927</v>
      </c>
      <c r="I424" s="240"/>
      <c r="J424" s="236"/>
      <c r="K424" s="236"/>
      <c r="L424" s="241"/>
      <c r="M424" s="242"/>
      <c r="N424" s="243"/>
      <c r="O424" s="243"/>
      <c r="P424" s="243"/>
      <c r="Q424" s="243"/>
      <c r="R424" s="243"/>
      <c r="S424" s="243"/>
      <c r="T424" s="24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5" t="s">
        <v>157</v>
      </c>
      <c r="AU424" s="245" t="s">
        <v>81</v>
      </c>
      <c r="AV424" s="14" t="s">
        <v>154</v>
      </c>
      <c r="AW424" s="14" t="s">
        <v>33</v>
      </c>
      <c r="AX424" s="14" t="s">
        <v>79</v>
      </c>
      <c r="AY424" s="245" t="s">
        <v>147</v>
      </c>
    </row>
    <row r="425" spans="1:65" s="2" customFormat="1" ht="24.15" customHeight="1">
      <c r="A425" s="39"/>
      <c r="B425" s="40"/>
      <c r="C425" s="205" t="s">
        <v>784</v>
      </c>
      <c r="D425" s="205" t="s">
        <v>149</v>
      </c>
      <c r="E425" s="206" t="s">
        <v>2260</v>
      </c>
      <c r="F425" s="207" t="s">
        <v>2261</v>
      </c>
      <c r="G425" s="208" t="s">
        <v>190</v>
      </c>
      <c r="H425" s="209">
        <v>9.23</v>
      </c>
      <c r="I425" s="210"/>
      <c r="J425" s="211">
        <f>ROUND(I425*H425,2)</f>
        <v>0</v>
      </c>
      <c r="K425" s="207" t="s">
        <v>153</v>
      </c>
      <c r="L425" s="45"/>
      <c r="M425" s="212" t="s">
        <v>19</v>
      </c>
      <c r="N425" s="213" t="s">
        <v>42</v>
      </c>
      <c r="O425" s="85"/>
      <c r="P425" s="214">
        <f>O425*H425</f>
        <v>0</v>
      </c>
      <c r="Q425" s="214">
        <v>0</v>
      </c>
      <c r="R425" s="214">
        <f>Q425*H425</f>
        <v>0</v>
      </c>
      <c r="S425" s="214">
        <v>0</v>
      </c>
      <c r="T425" s="215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16" t="s">
        <v>154</v>
      </c>
      <c r="AT425" s="216" t="s">
        <v>149</v>
      </c>
      <c r="AU425" s="216" t="s">
        <v>81</v>
      </c>
      <c r="AY425" s="18" t="s">
        <v>147</v>
      </c>
      <c r="BE425" s="217">
        <f>IF(N425="základní",J425,0)</f>
        <v>0</v>
      </c>
      <c r="BF425" s="217">
        <f>IF(N425="snížená",J425,0)</f>
        <v>0</v>
      </c>
      <c r="BG425" s="217">
        <f>IF(N425="zákl. přenesená",J425,0)</f>
        <v>0</v>
      </c>
      <c r="BH425" s="217">
        <f>IF(N425="sníž. přenesená",J425,0)</f>
        <v>0</v>
      </c>
      <c r="BI425" s="217">
        <f>IF(N425="nulová",J425,0)</f>
        <v>0</v>
      </c>
      <c r="BJ425" s="18" t="s">
        <v>79</v>
      </c>
      <c r="BK425" s="217">
        <f>ROUND(I425*H425,2)</f>
        <v>0</v>
      </c>
      <c r="BL425" s="18" t="s">
        <v>154</v>
      </c>
      <c r="BM425" s="216" t="s">
        <v>791</v>
      </c>
    </row>
    <row r="426" spans="1:47" s="2" customFormat="1" ht="12">
      <c r="A426" s="39"/>
      <c r="B426" s="40"/>
      <c r="C426" s="41"/>
      <c r="D426" s="218" t="s">
        <v>155</v>
      </c>
      <c r="E426" s="41"/>
      <c r="F426" s="219" t="s">
        <v>2262</v>
      </c>
      <c r="G426" s="41"/>
      <c r="H426" s="41"/>
      <c r="I426" s="220"/>
      <c r="J426" s="41"/>
      <c r="K426" s="41"/>
      <c r="L426" s="45"/>
      <c r="M426" s="221"/>
      <c r="N426" s="222"/>
      <c r="O426" s="85"/>
      <c r="P426" s="85"/>
      <c r="Q426" s="85"/>
      <c r="R426" s="85"/>
      <c r="S426" s="85"/>
      <c r="T426" s="86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T426" s="18" t="s">
        <v>155</v>
      </c>
      <c r="AU426" s="18" t="s">
        <v>81</v>
      </c>
    </row>
    <row r="427" spans="1:51" s="13" customFormat="1" ht="12">
      <c r="A427" s="13"/>
      <c r="B427" s="223"/>
      <c r="C427" s="224"/>
      <c r="D427" s="225" t="s">
        <v>157</v>
      </c>
      <c r="E427" s="226" t="s">
        <v>19</v>
      </c>
      <c r="F427" s="227" t="s">
        <v>2263</v>
      </c>
      <c r="G427" s="224"/>
      <c r="H427" s="228">
        <v>9.23</v>
      </c>
      <c r="I427" s="229"/>
      <c r="J427" s="224"/>
      <c r="K427" s="224"/>
      <c r="L427" s="230"/>
      <c r="M427" s="231"/>
      <c r="N427" s="232"/>
      <c r="O427" s="232"/>
      <c r="P427" s="232"/>
      <c r="Q427" s="232"/>
      <c r="R427" s="232"/>
      <c r="S427" s="232"/>
      <c r="T427" s="23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4" t="s">
        <v>157</v>
      </c>
      <c r="AU427" s="234" t="s">
        <v>81</v>
      </c>
      <c r="AV427" s="13" t="s">
        <v>81</v>
      </c>
      <c r="AW427" s="13" t="s">
        <v>33</v>
      </c>
      <c r="AX427" s="13" t="s">
        <v>71</v>
      </c>
      <c r="AY427" s="234" t="s">
        <v>147</v>
      </c>
    </row>
    <row r="428" spans="1:51" s="14" customFormat="1" ht="12">
      <c r="A428" s="14"/>
      <c r="B428" s="235"/>
      <c r="C428" s="236"/>
      <c r="D428" s="225" t="s">
        <v>157</v>
      </c>
      <c r="E428" s="237" t="s">
        <v>19</v>
      </c>
      <c r="F428" s="238" t="s">
        <v>159</v>
      </c>
      <c r="G428" s="236"/>
      <c r="H428" s="239">
        <v>9.23</v>
      </c>
      <c r="I428" s="240"/>
      <c r="J428" s="236"/>
      <c r="K428" s="236"/>
      <c r="L428" s="241"/>
      <c r="M428" s="242"/>
      <c r="N428" s="243"/>
      <c r="O428" s="243"/>
      <c r="P428" s="243"/>
      <c r="Q428" s="243"/>
      <c r="R428" s="243"/>
      <c r="S428" s="243"/>
      <c r="T428" s="24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45" t="s">
        <v>157</v>
      </c>
      <c r="AU428" s="245" t="s">
        <v>81</v>
      </c>
      <c r="AV428" s="14" t="s">
        <v>154</v>
      </c>
      <c r="AW428" s="14" t="s">
        <v>33</v>
      </c>
      <c r="AX428" s="14" t="s">
        <v>79</v>
      </c>
      <c r="AY428" s="245" t="s">
        <v>147</v>
      </c>
    </row>
    <row r="429" spans="1:63" s="12" customFormat="1" ht="22.8" customHeight="1">
      <c r="A429" s="12"/>
      <c r="B429" s="189"/>
      <c r="C429" s="190"/>
      <c r="D429" s="191" t="s">
        <v>70</v>
      </c>
      <c r="E429" s="203" t="s">
        <v>994</v>
      </c>
      <c r="F429" s="203" t="s">
        <v>995</v>
      </c>
      <c r="G429" s="190"/>
      <c r="H429" s="190"/>
      <c r="I429" s="193"/>
      <c r="J429" s="204">
        <f>BK429</f>
        <v>0</v>
      </c>
      <c r="K429" s="190"/>
      <c r="L429" s="195"/>
      <c r="M429" s="196"/>
      <c r="N429" s="197"/>
      <c r="O429" s="197"/>
      <c r="P429" s="198">
        <f>SUM(P430:P431)</f>
        <v>0</v>
      </c>
      <c r="Q429" s="197"/>
      <c r="R429" s="198">
        <f>SUM(R430:R431)</f>
        <v>0</v>
      </c>
      <c r="S429" s="197"/>
      <c r="T429" s="199">
        <f>SUM(T430:T431)</f>
        <v>0</v>
      </c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R429" s="200" t="s">
        <v>79</v>
      </c>
      <c r="AT429" s="201" t="s">
        <v>70</v>
      </c>
      <c r="AU429" s="201" t="s">
        <v>79</v>
      </c>
      <c r="AY429" s="200" t="s">
        <v>147</v>
      </c>
      <c r="BK429" s="202">
        <f>SUM(BK430:BK431)</f>
        <v>0</v>
      </c>
    </row>
    <row r="430" spans="1:65" s="2" customFormat="1" ht="24.15" customHeight="1">
      <c r="A430" s="39"/>
      <c r="B430" s="40"/>
      <c r="C430" s="205" t="s">
        <v>489</v>
      </c>
      <c r="D430" s="205" t="s">
        <v>149</v>
      </c>
      <c r="E430" s="206" t="s">
        <v>2264</v>
      </c>
      <c r="F430" s="207" t="s">
        <v>2265</v>
      </c>
      <c r="G430" s="208" t="s">
        <v>190</v>
      </c>
      <c r="H430" s="209">
        <v>193.036</v>
      </c>
      <c r="I430" s="210"/>
      <c r="J430" s="211">
        <f>ROUND(I430*H430,2)</f>
        <v>0</v>
      </c>
      <c r="K430" s="207" t="s">
        <v>153</v>
      </c>
      <c r="L430" s="45"/>
      <c r="M430" s="212" t="s">
        <v>19</v>
      </c>
      <c r="N430" s="213" t="s">
        <v>42</v>
      </c>
      <c r="O430" s="85"/>
      <c r="P430" s="214">
        <f>O430*H430</f>
        <v>0</v>
      </c>
      <c r="Q430" s="214">
        <v>0</v>
      </c>
      <c r="R430" s="214">
        <f>Q430*H430</f>
        <v>0</v>
      </c>
      <c r="S430" s="214">
        <v>0</v>
      </c>
      <c r="T430" s="215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16" t="s">
        <v>154</v>
      </c>
      <c r="AT430" s="216" t="s">
        <v>149</v>
      </c>
      <c r="AU430" s="216" t="s">
        <v>81</v>
      </c>
      <c r="AY430" s="18" t="s">
        <v>147</v>
      </c>
      <c r="BE430" s="217">
        <f>IF(N430="základní",J430,0)</f>
        <v>0</v>
      </c>
      <c r="BF430" s="217">
        <f>IF(N430="snížená",J430,0)</f>
        <v>0</v>
      </c>
      <c r="BG430" s="217">
        <f>IF(N430="zákl. přenesená",J430,0)</f>
        <v>0</v>
      </c>
      <c r="BH430" s="217">
        <f>IF(N430="sníž. přenesená",J430,0)</f>
        <v>0</v>
      </c>
      <c r="BI430" s="217">
        <f>IF(N430="nulová",J430,0)</f>
        <v>0</v>
      </c>
      <c r="BJ430" s="18" t="s">
        <v>79</v>
      </c>
      <c r="BK430" s="217">
        <f>ROUND(I430*H430,2)</f>
        <v>0</v>
      </c>
      <c r="BL430" s="18" t="s">
        <v>154</v>
      </c>
      <c r="BM430" s="216" t="s">
        <v>796</v>
      </c>
    </row>
    <row r="431" spans="1:47" s="2" customFormat="1" ht="12">
      <c r="A431" s="39"/>
      <c r="B431" s="40"/>
      <c r="C431" s="41"/>
      <c r="D431" s="218" t="s">
        <v>155</v>
      </c>
      <c r="E431" s="41"/>
      <c r="F431" s="219" t="s">
        <v>2266</v>
      </c>
      <c r="G431" s="41"/>
      <c r="H431" s="41"/>
      <c r="I431" s="220"/>
      <c r="J431" s="41"/>
      <c r="K431" s="41"/>
      <c r="L431" s="45"/>
      <c r="M431" s="221"/>
      <c r="N431" s="222"/>
      <c r="O431" s="85"/>
      <c r="P431" s="85"/>
      <c r="Q431" s="85"/>
      <c r="R431" s="85"/>
      <c r="S431" s="85"/>
      <c r="T431" s="86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T431" s="18" t="s">
        <v>155</v>
      </c>
      <c r="AU431" s="18" t="s">
        <v>81</v>
      </c>
    </row>
    <row r="432" spans="1:63" s="12" customFormat="1" ht="25.9" customHeight="1">
      <c r="A432" s="12"/>
      <c r="B432" s="189"/>
      <c r="C432" s="190"/>
      <c r="D432" s="191" t="s">
        <v>70</v>
      </c>
      <c r="E432" s="192" t="s">
        <v>1060</v>
      </c>
      <c r="F432" s="192" t="s">
        <v>1061</v>
      </c>
      <c r="G432" s="190"/>
      <c r="H432" s="190"/>
      <c r="I432" s="193"/>
      <c r="J432" s="194">
        <f>BK432</f>
        <v>0</v>
      </c>
      <c r="K432" s="190"/>
      <c r="L432" s="195"/>
      <c r="M432" s="196"/>
      <c r="N432" s="197"/>
      <c r="O432" s="197"/>
      <c r="P432" s="198">
        <f>P433+P437</f>
        <v>0</v>
      </c>
      <c r="Q432" s="197"/>
      <c r="R432" s="198">
        <f>R433+R437</f>
        <v>0.024120000000000003</v>
      </c>
      <c r="S432" s="197"/>
      <c r="T432" s="199">
        <f>T433+T437</f>
        <v>1.9202400000000002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200" t="s">
        <v>81</v>
      </c>
      <c r="AT432" s="201" t="s">
        <v>70</v>
      </c>
      <c r="AU432" s="201" t="s">
        <v>71</v>
      </c>
      <c r="AY432" s="200" t="s">
        <v>147</v>
      </c>
      <c r="BK432" s="202">
        <f>BK433+BK437</f>
        <v>0</v>
      </c>
    </row>
    <row r="433" spans="1:63" s="12" customFormat="1" ht="22.8" customHeight="1">
      <c r="A433" s="12"/>
      <c r="B433" s="189"/>
      <c r="C433" s="190"/>
      <c r="D433" s="191" t="s">
        <v>70</v>
      </c>
      <c r="E433" s="203" t="s">
        <v>1190</v>
      </c>
      <c r="F433" s="203" t="s">
        <v>1191</v>
      </c>
      <c r="G433" s="190"/>
      <c r="H433" s="190"/>
      <c r="I433" s="193"/>
      <c r="J433" s="204">
        <f>BK433</f>
        <v>0</v>
      </c>
      <c r="K433" s="190"/>
      <c r="L433" s="195"/>
      <c r="M433" s="196"/>
      <c r="N433" s="197"/>
      <c r="O433" s="197"/>
      <c r="P433" s="198">
        <f>SUM(P434:P436)</f>
        <v>0</v>
      </c>
      <c r="Q433" s="197"/>
      <c r="R433" s="198">
        <f>SUM(R434:R436)</f>
        <v>0.00252</v>
      </c>
      <c r="S433" s="197"/>
      <c r="T433" s="199">
        <f>SUM(T434:T436)</f>
        <v>0</v>
      </c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R433" s="200" t="s">
        <v>81</v>
      </c>
      <c r="AT433" s="201" t="s">
        <v>70</v>
      </c>
      <c r="AU433" s="201" t="s">
        <v>79</v>
      </c>
      <c r="AY433" s="200" t="s">
        <v>147</v>
      </c>
      <c r="BK433" s="202">
        <f>SUM(BK434:BK436)</f>
        <v>0</v>
      </c>
    </row>
    <row r="434" spans="1:65" s="2" customFormat="1" ht="16.5" customHeight="1">
      <c r="A434" s="39"/>
      <c r="B434" s="40"/>
      <c r="C434" s="205" t="s">
        <v>793</v>
      </c>
      <c r="D434" s="205" t="s">
        <v>149</v>
      </c>
      <c r="E434" s="206" t="s">
        <v>2267</v>
      </c>
      <c r="F434" s="207" t="s">
        <v>2268</v>
      </c>
      <c r="G434" s="208" t="s">
        <v>329</v>
      </c>
      <c r="H434" s="209">
        <v>1</v>
      </c>
      <c r="I434" s="210"/>
      <c r="J434" s="211">
        <f>ROUND(I434*H434,2)</f>
        <v>0</v>
      </c>
      <c r="K434" s="207" t="s">
        <v>153</v>
      </c>
      <c r="L434" s="45"/>
      <c r="M434" s="212" t="s">
        <v>19</v>
      </c>
      <c r="N434" s="213" t="s">
        <v>42</v>
      </c>
      <c r="O434" s="85"/>
      <c r="P434" s="214">
        <f>O434*H434</f>
        <v>0</v>
      </c>
      <c r="Q434" s="214">
        <v>0.00102</v>
      </c>
      <c r="R434" s="214">
        <f>Q434*H434</f>
        <v>0.00102</v>
      </c>
      <c r="S434" s="214">
        <v>0</v>
      </c>
      <c r="T434" s="215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16" t="s">
        <v>195</v>
      </c>
      <c r="AT434" s="216" t="s">
        <v>149</v>
      </c>
      <c r="AU434" s="216" t="s">
        <v>81</v>
      </c>
      <c r="AY434" s="18" t="s">
        <v>147</v>
      </c>
      <c r="BE434" s="217">
        <f>IF(N434="základní",J434,0)</f>
        <v>0</v>
      </c>
      <c r="BF434" s="217">
        <f>IF(N434="snížená",J434,0)</f>
        <v>0</v>
      </c>
      <c r="BG434" s="217">
        <f>IF(N434="zákl. přenesená",J434,0)</f>
        <v>0</v>
      </c>
      <c r="BH434" s="217">
        <f>IF(N434="sníž. přenesená",J434,0)</f>
        <v>0</v>
      </c>
      <c r="BI434" s="217">
        <f>IF(N434="nulová",J434,0)</f>
        <v>0</v>
      </c>
      <c r="BJ434" s="18" t="s">
        <v>79</v>
      </c>
      <c r="BK434" s="217">
        <f>ROUND(I434*H434,2)</f>
        <v>0</v>
      </c>
      <c r="BL434" s="18" t="s">
        <v>195</v>
      </c>
      <c r="BM434" s="216" t="s">
        <v>801</v>
      </c>
    </row>
    <row r="435" spans="1:47" s="2" customFormat="1" ht="12">
      <c r="A435" s="39"/>
      <c r="B435" s="40"/>
      <c r="C435" s="41"/>
      <c r="D435" s="218" t="s">
        <v>155</v>
      </c>
      <c r="E435" s="41"/>
      <c r="F435" s="219" t="s">
        <v>2269</v>
      </c>
      <c r="G435" s="41"/>
      <c r="H435" s="41"/>
      <c r="I435" s="220"/>
      <c r="J435" s="41"/>
      <c r="K435" s="41"/>
      <c r="L435" s="45"/>
      <c r="M435" s="221"/>
      <c r="N435" s="222"/>
      <c r="O435" s="85"/>
      <c r="P435" s="85"/>
      <c r="Q435" s="85"/>
      <c r="R435" s="85"/>
      <c r="S435" s="85"/>
      <c r="T435" s="86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T435" s="18" t="s">
        <v>155</v>
      </c>
      <c r="AU435" s="18" t="s">
        <v>81</v>
      </c>
    </row>
    <row r="436" spans="1:65" s="2" customFormat="1" ht="16.5" customHeight="1">
      <c r="A436" s="39"/>
      <c r="B436" s="40"/>
      <c r="C436" s="246" t="s">
        <v>497</v>
      </c>
      <c r="D436" s="246" t="s">
        <v>350</v>
      </c>
      <c r="E436" s="247" t="s">
        <v>2270</v>
      </c>
      <c r="F436" s="248" t="s">
        <v>2271</v>
      </c>
      <c r="G436" s="249" t="s">
        <v>329</v>
      </c>
      <c r="H436" s="250">
        <v>1</v>
      </c>
      <c r="I436" s="251"/>
      <c r="J436" s="252">
        <f>ROUND(I436*H436,2)</f>
        <v>0</v>
      </c>
      <c r="K436" s="248" t="s">
        <v>153</v>
      </c>
      <c r="L436" s="253"/>
      <c r="M436" s="254" t="s">
        <v>19</v>
      </c>
      <c r="N436" s="255" t="s">
        <v>42</v>
      </c>
      <c r="O436" s="85"/>
      <c r="P436" s="214">
        <f>O436*H436</f>
        <v>0</v>
      </c>
      <c r="Q436" s="214">
        <v>0.0015</v>
      </c>
      <c r="R436" s="214">
        <f>Q436*H436</f>
        <v>0.0015</v>
      </c>
      <c r="S436" s="214">
        <v>0</v>
      </c>
      <c r="T436" s="215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16" t="s">
        <v>247</v>
      </c>
      <c r="AT436" s="216" t="s">
        <v>350</v>
      </c>
      <c r="AU436" s="216" t="s">
        <v>81</v>
      </c>
      <c r="AY436" s="18" t="s">
        <v>147</v>
      </c>
      <c r="BE436" s="217">
        <f>IF(N436="základní",J436,0)</f>
        <v>0</v>
      </c>
      <c r="BF436" s="217">
        <f>IF(N436="snížená",J436,0)</f>
        <v>0</v>
      </c>
      <c r="BG436" s="217">
        <f>IF(N436="zákl. přenesená",J436,0)</f>
        <v>0</v>
      </c>
      <c r="BH436" s="217">
        <f>IF(N436="sníž. přenesená",J436,0)</f>
        <v>0</v>
      </c>
      <c r="BI436" s="217">
        <f>IF(N436="nulová",J436,0)</f>
        <v>0</v>
      </c>
      <c r="BJ436" s="18" t="s">
        <v>79</v>
      </c>
      <c r="BK436" s="217">
        <f>ROUND(I436*H436,2)</f>
        <v>0</v>
      </c>
      <c r="BL436" s="18" t="s">
        <v>195</v>
      </c>
      <c r="BM436" s="216" t="s">
        <v>807</v>
      </c>
    </row>
    <row r="437" spans="1:63" s="12" customFormat="1" ht="22.8" customHeight="1">
      <c r="A437" s="12"/>
      <c r="B437" s="189"/>
      <c r="C437" s="190"/>
      <c r="D437" s="191" t="s">
        <v>70</v>
      </c>
      <c r="E437" s="203" t="s">
        <v>2272</v>
      </c>
      <c r="F437" s="203" t="s">
        <v>2273</v>
      </c>
      <c r="G437" s="190"/>
      <c r="H437" s="190"/>
      <c r="I437" s="193"/>
      <c r="J437" s="204">
        <f>BK437</f>
        <v>0</v>
      </c>
      <c r="K437" s="190"/>
      <c r="L437" s="195"/>
      <c r="M437" s="196"/>
      <c r="N437" s="197"/>
      <c r="O437" s="197"/>
      <c r="P437" s="198">
        <f>SUM(P438:P441)</f>
        <v>0</v>
      </c>
      <c r="Q437" s="197"/>
      <c r="R437" s="198">
        <f>SUM(R438:R441)</f>
        <v>0.0216</v>
      </c>
      <c r="S437" s="197"/>
      <c r="T437" s="199">
        <f>SUM(T438:T441)</f>
        <v>1.9202400000000002</v>
      </c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R437" s="200" t="s">
        <v>81</v>
      </c>
      <c r="AT437" s="201" t="s">
        <v>70</v>
      </c>
      <c r="AU437" s="201" t="s">
        <v>79</v>
      </c>
      <c r="AY437" s="200" t="s">
        <v>147</v>
      </c>
      <c r="BK437" s="202">
        <f>SUM(BK438:BK441)</f>
        <v>0</v>
      </c>
    </row>
    <row r="438" spans="1:65" s="2" customFormat="1" ht="16.5" customHeight="1">
      <c r="A438" s="39"/>
      <c r="B438" s="40"/>
      <c r="C438" s="205" t="s">
        <v>804</v>
      </c>
      <c r="D438" s="205" t="s">
        <v>149</v>
      </c>
      <c r="E438" s="206" t="s">
        <v>2274</v>
      </c>
      <c r="F438" s="207" t="s">
        <v>2275</v>
      </c>
      <c r="G438" s="208" t="s">
        <v>152</v>
      </c>
      <c r="H438" s="209">
        <v>108</v>
      </c>
      <c r="I438" s="210"/>
      <c r="J438" s="211">
        <f>ROUND(I438*H438,2)</f>
        <v>0</v>
      </c>
      <c r="K438" s="207" t="s">
        <v>153</v>
      </c>
      <c r="L438" s="45"/>
      <c r="M438" s="212" t="s">
        <v>19</v>
      </c>
      <c r="N438" s="213" t="s">
        <v>42</v>
      </c>
      <c r="O438" s="85"/>
      <c r="P438" s="214">
        <f>O438*H438</f>
        <v>0</v>
      </c>
      <c r="Q438" s="214">
        <v>0.0002</v>
      </c>
      <c r="R438" s="214">
        <f>Q438*H438</f>
        <v>0.0216</v>
      </c>
      <c r="S438" s="214">
        <v>0.01778</v>
      </c>
      <c r="T438" s="215">
        <f>S438*H438</f>
        <v>1.9202400000000002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16" t="s">
        <v>195</v>
      </c>
      <c r="AT438" s="216" t="s">
        <v>149</v>
      </c>
      <c r="AU438" s="216" t="s">
        <v>81</v>
      </c>
      <c r="AY438" s="18" t="s">
        <v>147</v>
      </c>
      <c r="BE438" s="217">
        <f>IF(N438="základní",J438,0)</f>
        <v>0</v>
      </c>
      <c r="BF438" s="217">
        <f>IF(N438="snížená",J438,0)</f>
        <v>0</v>
      </c>
      <c r="BG438" s="217">
        <f>IF(N438="zákl. přenesená",J438,0)</f>
        <v>0</v>
      </c>
      <c r="BH438" s="217">
        <f>IF(N438="sníž. přenesená",J438,0)</f>
        <v>0</v>
      </c>
      <c r="BI438" s="217">
        <f>IF(N438="nulová",J438,0)</f>
        <v>0</v>
      </c>
      <c r="BJ438" s="18" t="s">
        <v>79</v>
      </c>
      <c r="BK438" s="217">
        <f>ROUND(I438*H438,2)</f>
        <v>0</v>
      </c>
      <c r="BL438" s="18" t="s">
        <v>195</v>
      </c>
      <c r="BM438" s="216" t="s">
        <v>812</v>
      </c>
    </row>
    <row r="439" spans="1:47" s="2" customFormat="1" ht="12">
      <c r="A439" s="39"/>
      <c r="B439" s="40"/>
      <c r="C439" s="41"/>
      <c r="D439" s="218" t="s">
        <v>155</v>
      </c>
      <c r="E439" s="41"/>
      <c r="F439" s="219" t="s">
        <v>2276</v>
      </c>
      <c r="G439" s="41"/>
      <c r="H439" s="41"/>
      <c r="I439" s="220"/>
      <c r="J439" s="41"/>
      <c r="K439" s="41"/>
      <c r="L439" s="45"/>
      <c r="M439" s="221"/>
      <c r="N439" s="222"/>
      <c r="O439" s="85"/>
      <c r="P439" s="85"/>
      <c r="Q439" s="85"/>
      <c r="R439" s="85"/>
      <c r="S439" s="85"/>
      <c r="T439" s="86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T439" s="18" t="s">
        <v>155</v>
      </c>
      <c r="AU439" s="18" t="s">
        <v>81</v>
      </c>
    </row>
    <row r="440" spans="1:51" s="13" customFormat="1" ht="12">
      <c r="A440" s="13"/>
      <c r="B440" s="223"/>
      <c r="C440" s="224"/>
      <c r="D440" s="225" t="s">
        <v>157</v>
      </c>
      <c r="E440" s="226" t="s">
        <v>19</v>
      </c>
      <c r="F440" s="227" t="s">
        <v>2277</v>
      </c>
      <c r="G440" s="224"/>
      <c r="H440" s="228">
        <v>108</v>
      </c>
      <c r="I440" s="229"/>
      <c r="J440" s="224"/>
      <c r="K440" s="224"/>
      <c r="L440" s="230"/>
      <c r="M440" s="231"/>
      <c r="N440" s="232"/>
      <c r="O440" s="232"/>
      <c r="P440" s="232"/>
      <c r="Q440" s="232"/>
      <c r="R440" s="232"/>
      <c r="S440" s="232"/>
      <c r="T440" s="23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4" t="s">
        <v>157</v>
      </c>
      <c r="AU440" s="234" t="s">
        <v>81</v>
      </c>
      <c r="AV440" s="13" t="s">
        <v>81</v>
      </c>
      <c r="AW440" s="13" t="s">
        <v>33</v>
      </c>
      <c r="AX440" s="13" t="s">
        <v>71</v>
      </c>
      <c r="AY440" s="234" t="s">
        <v>147</v>
      </c>
    </row>
    <row r="441" spans="1:51" s="14" customFormat="1" ht="12">
      <c r="A441" s="14"/>
      <c r="B441" s="235"/>
      <c r="C441" s="236"/>
      <c r="D441" s="225" t="s">
        <v>157</v>
      </c>
      <c r="E441" s="237" t="s">
        <v>19</v>
      </c>
      <c r="F441" s="238" t="s">
        <v>159</v>
      </c>
      <c r="G441" s="236"/>
      <c r="H441" s="239">
        <v>108</v>
      </c>
      <c r="I441" s="240"/>
      <c r="J441" s="236"/>
      <c r="K441" s="236"/>
      <c r="L441" s="241"/>
      <c r="M441" s="271"/>
      <c r="N441" s="272"/>
      <c r="O441" s="272"/>
      <c r="P441" s="272"/>
      <c r="Q441" s="272"/>
      <c r="R441" s="272"/>
      <c r="S441" s="272"/>
      <c r="T441" s="273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45" t="s">
        <v>157</v>
      </c>
      <c r="AU441" s="245" t="s">
        <v>81</v>
      </c>
      <c r="AV441" s="14" t="s">
        <v>154</v>
      </c>
      <c r="AW441" s="14" t="s">
        <v>33</v>
      </c>
      <c r="AX441" s="14" t="s">
        <v>79</v>
      </c>
      <c r="AY441" s="245" t="s">
        <v>147</v>
      </c>
    </row>
    <row r="442" spans="1:31" s="2" customFormat="1" ht="6.95" customHeight="1">
      <c r="A442" s="39"/>
      <c r="B442" s="60"/>
      <c r="C442" s="61"/>
      <c r="D442" s="61"/>
      <c r="E442" s="61"/>
      <c r="F442" s="61"/>
      <c r="G442" s="61"/>
      <c r="H442" s="61"/>
      <c r="I442" s="61"/>
      <c r="J442" s="61"/>
      <c r="K442" s="61"/>
      <c r="L442" s="45"/>
      <c r="M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</row>
  </sheetData>
  <sheetProtection password="CC35" sheet="1" objects="1" scenarios="1" formatColumns="0" formatRows="0" autoFilter="0"/>
  <autoFilter ref="C91:K441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hyperlinks>
    <hyperlink ref="F96" r:id="rId1" display="https://podminky.urs.cz/item/CS_URS_2023_02/112151111"/>
    <hyperlink ref="F100" r:id="rId2" display="https://podminky.urs.cz/item/CS_URS_2023_02/112155215"/>
    <hyperlink ref="F102" r:id="rId3" display="https://podminky.urs.cz/item/CS_URS_2023_02/112201111"/>
    <hyperlink ref="F104" r:id="rId4" display="https://podminky.urs.cz/item/CS_URS_2023_02/113107171"/>
    <hyperlink ref="F108" r:id="rId5" display="https://podminky.urs.cz/item/CS_URS_2023_02/113151111"/>
    <hyperlink ref="F115" r:id="rId6" display="https://podminky.urs.cz/item/CS_URS_2023_02/113202111"/>
    <hyperlink ref="F117" r:id="rId7" display="https://podminky.urs.cz/item/CS_URS_2023_02/113204111"/>
    <hyperlink ref="F121" r:id="rId8" display="https://podminky.urs.cz/item/CS_URS_2023_02/122251104"/>
    <hyperlink ref="F128" r:id="rId9" display="https://podminky.urs.cz/item/CS_URS_2023_02/131251100"/>
    <hyperlink ref="F133" r:id="rId10" display="https://podminky.urs.cz/item/CS_URS_2023_02/131251201"/>
    <hyperlink ref="F137" r:id="rId11" display="https://podminky.urs.cz/item/CS_URS_2023_02/132254202"/>
    <hyperlink ref="F139" r:id="rId12" display="https://podminky.urs.cz/item/CS_URS_2023_02/151101102"/>
    <hyperlink ref="F141" r:id="rId13" display="https://podminky.urs.cz/item/CS_URS_2023_02/151101112"/>
    <hyperlink ref="F143" r:id="rId14" display="https://podminky.urs.cz/item/CS_URS_2023_02/151101201"/>
    <hyperlink ref="F147" r:id="rId15" display="https://podminky.urs.cz/item/CS_URS_2023_02/151101211"/>
    <hyperlink ref="F149" r:id="rId16" display="https://podminky.urs.cz/item/CS_URS_2023_02/151101301"/>
    <hyperlink ref="F151" r:id="rId17" display="https://podminky.urs.cz/item/CS_URS_2023_02/151101311"/>
    <hyperlink ref="F153" r:id="rId18" display="https://podminky.urs.cz/item/CS_URS_2023_02/162751117"/>
    <hyperlink ref="F155" r:id="rId19" display="https://podminky.urs.cz/item/CS_URS_2023_02/171201231"/>
    <hyperlink ref="F157" r:id="rId20" display="https://podminky.urs.cz/item/CS_URS_2023_02/171251201"/>
    <hyperlink ref="F159" r:id="rId21" display="https://podminky.urs.cz/item/CS_URS_2023_02/174151101"/>
    <hyperlink ref="F161" r:id="rId22" display="https://podminky.urs.cz/item/CS_URS_2023_02/175151101"/>
    <hyperlink ref="F166" r:id="rId23" display="https://podminky.urs.cz/item/CS_URS_2023_02/181351003"/>
    <hyperlink ref="F171" r:id="rId24" display="https://podminky.urs.cz/item/CS_URS_2023_02/181411131"/>
    <hyperlink ref="F174" r:id="rId25" display="https://podminky.urs.cz/item/CS_URS_2023_02/181951112"/>
    <hyperlink ref="F177" r:id="rId26" display="https://podminky.urs.cz/item/CS_URS_2023_02/275313611"/>
    <hyperlink ref="F180" r:id="rId27" display="https://podminky.urs.cz/item/CS_URS_2023_02/338171124"/>
    <hyperlink ref="F185" r:id="rId28" display="https://podminky.urs.cz/item/CS_URS_2023_02/348101110"/>
    <hyperlink ref="F188" r:id="rId29" display="https://podminky.urs.cz/item/CS_URS_2023_02/348172116"/>
    <hyperlink ref="F191" r:id="rId30" display="https://podminky.urs.cz/item/CS_URS_2023_02/348172214"/>
    <hyperlink ref="F194" r:id="rId31" display="https://podminky.urs.cz/item/CS_URS_2023_02/348262061"/>
    <hyperlink ref="F198" r:id="rId32" display="https://podminky.urs.cz/item/CS_URS_2023_02/348262321"/>
    <hyperlink ref="F202" r:id="rId33" display="https://podminky.urs.cz/item/CS_URS_2023_02/348262401"/>
    <hyperlink ref="F206" r:id="rId34" display="https://podminky.urs.cz/item/CS_URS_2023_02/348361216"/>
    <hyperlink ref="F211" r:id="rId35" display="https://podminky.urs.cz/item/CS_URS_2023_02/348401130"/>
    <hyperlink ref="F218" r:id="rId36" display="https://podminky.urs.cz/item/CS_URS_2023_02/348401350"/>
    <hyperlink ref="F225" r:id="rId37" display="https://podminky.urs.cz/item/CS_URS_2023_02/348401353"/>
    <hyperlink ref="F233" r:id="rId38" display="https://podminky.urs.cz/item/CS_URS_2023_02/451573111"/>
    <hyperlink ref="F236" r:id="rId39" display="https://podminky.urs.cz/item/CS_URS_2023_02/564771101"/>
    <hyperlink ref="F238" r:id="rId40" display="https://podminky.urs.cz/item/CS_URS_2023_02/564771111"/>
    <hyperlink ref="F240" r:id="rId41" display="https://podminky.urs.cz/item/CS_URS_2023_02/564801112"/>
    <hyperlink ref="F242" r:id="rId42" display="https://podminky.urs.cz/item/CS_URS_2023_02/564851011"/>
    <hyperlink ref="F244" r:id="rId43" display="https://podminky.urs.cz/item/CS_URS_2023_02/564851013"/>
    <hyperlink ref="F246" r:id="rId44" display="https://podminky.urs.cz/item/CS_URS_2023_02/564851111"/>
    <hyperlink ref="F248" r:id="rId45" display="https://podminky.urs.cz/item/CS_URS_2023_02/564861011"/>
    <hyperlink ref="F250" r:id="rId46" display="https://podminky.urs.cz/item/CS_URS_2023_02/573231106"/>
    <hyperlink ref="F252" r:id="rId47" display="https://podminky.urs.cz/item/CS_URS_2023_02/577144121"/>
    <hyperlink ref="F254" r:id="rId48" display="https://podminky.urs.cz/item/CS_URS_2023_02/577155122"/>
    <hyperlink ref="F256" r:id="rId49" display="https://podminky.urs.cz/item/CS_URS_2023_02/584121112"/>
    <hyperlink ref="F262" r:id="rId50" display="https://podminky.urs.cz/item/CS_URS_2023_02/596211210"/>
    <hyperlink ref="F267" r:id="rId51" display="https://podminky.urs.cz/item/CS_URS_2023_02/596212210"/>
    <hyperlink ref="F272" r:id="rId52" display="https://podminky.urs.cz/item/CS_URS_2023_02/596212312"/>
    <hyperlink ref="F277" r:id="rId53" display="https://podminky.urs.cz/item/CS_URS_2023_02/596412212"/>
    <hyperlink ref="F285" r:id="rId54" display="https://podminky.urs.cz/item/CS_URS_2023_02/871275211"/>
    <hyperlink ref="F287" r:id="rId55" display="https://podminky.urs.cz/item/CS_URS_2023_02/871365221"/>
    <hyperlink ref="F291" r:id="rId56" display="https://podminky.urs.cz/item/CS_URS_2023_02/877310310"/>
    <hyperlink ref="F294" r:id="rId57" display="https://podminky.urs.cz/item/CS_URS_2023_02/877310330"/>
    <hyperlink ref="F297" r:id="rId58" display="https://podminky.urs.cz/item/CS_URS_2023_02/877355121"/>
    <hyperlink ref="F300" r:id="rId59" display="https://podminky.urs.cz/item/CS_URS_2023_02/877360310"/>
    <hyperlink ref="F303" r:id="rId60" display="https://podminky.urs.cz/item/CS_URS_2023_02/877360320"/>
    <hyperlink ref="F306" r:id="rId61" display="https://podminky.urs.cz/item/CS_URS_2023_02/877360330"/>
    <hyperlink ref="F309" r:id="rId62" display="https://podminky.urs.cz/item/CS_URS_2023_02/890231851"/>
    <hyperlink ref="F313" r:id="rId63" display="https://podminky.urs.cz/item/CS_URS_2023_02/894812322"/>
    <hyperlink ref="F317" r:id="rId64" display="https://podminky.urs.cz/item/CS_URS_2023_02/894812323"/>
    <hyperlink ref="F322" r:id="rId65" display="https://podminky.urs.cz/item/CS_URS_2023_02/894812335"/>
    <hyperlink ref="F328" r:id="rId66" display="https://podminky.urs.cz/item/CS_URS_2023_02/894812339"/>
    <hyperlink ref="F334" r:id="rId67" display="https://podminky.urs.cz/item/CS_URS_2023_02/894812356"/>
    <hyperlink ref="F340" r:id="rId68" display="https://podminky.urs.cz/item/CS_URS_2023_02/899102113"/>
    <hyperlink ref="F344" r:id="rId69" display="https://podminky.urs.cz/item/CS_URS_2023_02/899102211"/>
    <hyperlink ref="F349" r:id="rId70" display="https://podminky.urs.cz/item/CS_URS_2023_02/899910201"/>
    <hyperlink ref="F354" r:id="rId71" display="https://podminky.urs.cz/item/CS_URS_2023_02/916131213"/>
    <hyperlink ref="F365" r:id="rId72" display="https://podminky.urs.cz/item/CS_URS_2023_02/938907141"/>
    <hyperlink ref="F377" r:id="rId73" display="https://podminky.urs.cz/item/CS_URS_2023_02/966071111"/>
    <hyperlink ref="F382" r:id="rId74" display="https://podminky.urs.cz/item/CS_URS_2023_02/966071121"/>
    <hyperlink ref="F387" r:id="rId75" display="https://podminky.urs.cz/item/CS_URS_2023_02/966071131"/>
    <hyperlink ref="F391" r:id="rId76" display="https://podminky.urs.cz/item/CS_URS_2023_02/966071711"/>
    <hyperlink ref="F393" r:id="rId77" display="https://podminky.urs.cz/item/CS_URS_2023_02/966071821"/>
    <hyperlink ref="F395" r:id="rId78" display="https://podminky.urs.cz/item/CS_URS_2023_02/966071832"/>
    <hyperlink ref="F397" r:id="rId79" display="https://podminky.urs.cz/item/CS_URS_2023_02/966073810"/>
    <hyperlink ref="F399" r:id="rId80" display="https://podminky.urs.cz/item/CS_URS_2023_02/966073812"/>
    <hyperlink ref="F404" r:id="rId81" display="https://podminky.urs.cz/item/CS_URS_2023_02/997006004"/>
    <hyperlink ref="F406" r:id="rId82" display="https://podminky.urs.cz/item/CS_URS_2023_02/997006012"/>
    <hyperlink ref="F408" r:id="rId83" display="https://podminky.urs.cz/item/CS_URS_2023_02/997221561"/>
    <hyperlink ref="F410" r:id="rId84" display="https://podminky.urs.cz/item/CS_URS_2023_02/997221569"/>
    <hyperlink ref="F414" r:id="rId85" display="https://podminky.urs.cz/item/CS_URS_2023_02/997013871"/>
    <hyperlink ref="F416" r:id="rId86" display="https://podminky.urs.cz/item/CS_URS_2023_02/997013821"/>
    <hyperlink ref="F420" r:id="rId87" display="https://podminky.urs.cz/item/CS_URS_2023_02/997221861"/>
    <hyperlink ref="F426" r:id="rId88" display="https://podminky.urs.cz/item/CS_URS_2023_02/997221862"/>
    <hyperlink ref="F431" r:id="rId89" display="https://podminky.urs.cz/item/CS_URS_2023_02/998223011"/>
    <hyperlink ref="F435" r:id="rId90" display="https://podminky.urs.cz/item/CS_URS_2023_02/721249102"/>
    <hyperlink ref="F439" r:id="rId91" display="https://podminky.urs.cz/item/CS_URS_2023_02/7651318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pans="2:46" s="1" customFormat="1" ht="24.95" customHeight="1">
      <c r="B4" s="21"/>
      <c r="D4" s="131" t="s">
        <v>91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Děčín hl.n. TO - oprava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92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2278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27. 10. 2023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29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47.25" customHeight="1">
      <c r="A27" s="139"/>
      <c r="B27" s="140"/>
      <c r="C27" s="139"/>
      <c r="D27" s="139"/>
      <c r="E27" s="141" t="s">
        <v>36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ROUND(J86,2)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ROUND((SUM(BE86:BE266)),2)</f>
        <v>0</v>
      </c>
      <c r="G33" s="39"/>
      <c r="H33" s="39"/>
      <c r="I33" s="149">
        <v>0.21</v>
      </c>
      <c r="J33" s="148">
        <f>ROUND(((SUM(BE86:BE266))*I33),2)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43</v>
      </c>
      <c r="F34" s="148">
        <f>ROUND((SUM(BF86:BF266)),2)</f>
        <v>0</v>
      </c>
      <c r="G34" s="39"/>
      <c r="H34" s="39"/>
      <c r="I34" s="149">
        <v>0.15</v>
      </c>
      <c r="J34" s="148">
        <f>ROUND(((SUM(BF86:BF266))*I34),2)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44</v>
      </c>
      <c r="F35" s="148">
        <f>ROUND((SUM(BG86:BG266)),2)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45</v>
      </c>
      <c r="F36" s="148">
        <f>ROUND((SUM(BH86:BH266)),2)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46</v>
      </c>
      <c r="F37" s="148">
        <f>ROUND((SUM(BI86:BI266)),2)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94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Děčín hl.n. TO - oprava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92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EL - Elektroinstalace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27. 10. 2023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Správa železnic, státní organizace</v>
      </c>
      <c r="G54" s="41"/>
      <c r="H54" s="41"/>
      <c r="I54" s="33" t="s">
        <v>32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95</v>
      </c>
      <c r="D57" s="163"/>
      <c r="E57" s="163"/>
      <c r="F57" s="163"/>
      <c r="G57" s="163"/>
      <c r="H57" s="163"/>
      <c r="I57" s="163"/>
      <c r="J57" s="164" t="s">
        <v>96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97</v>
      </c>
    </row>
    <row r="60" spans="1:31" s="9" customFormat="1" ht="24.95" customHeight="1">
      <c r="A60" s="9"/>
      <c r="B60" s="166"/>
      <c r="C60" s="167"/>
      <c r="D60" s="168" t="s">
        <v>2279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6"/>
      <c r="C61" s="167"/>
      <c r="D61" s="168" t="s">
        <v>2280</v>
      </c>
      <c r="E61" s="169"/>
      <c r="F61" s="169"/>
      <c r="G61" s="169"/>
      <c r="H61" s="169"/>
      <c r="I61" s="169"/>
      <c r="J61" s="170">
        <f>J106</f>
        <v>0</v>
      </c>
      <c r="K61" s="167"/>
      <c r="L61" s="17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6"/>
      <c r="C62" s="167"/>
      <c r="D62" s="168" t="s">
        <v>2281</v>
      </c>
      <c r="E62" s="169"/>
      <c r="F62" s="169"/>
      <c r="G62" s="169"/>
      <c r="H62" s="169"/>
      <c r="I62" s="169"/>
      <c r="J62" s="170">
        <f>J163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6"/>
      <c r="C63" s="167"/>
      <c r="D63" s="168" t="s">
        <v>2282</v>
      </c>
      <c r="E63" s="169"/>
      <c r="F63" s="169"/>
      <c r="G63" s="169"/>
      <c r="H63" s="169"/>
      <c r="I63" s="169"/>
      <c r="J63" s="170">
        <f>J173</f>
        <v>0</v>
      </c>
      <c r="K63" s="167"/>
      <c r="L63" s="17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6"/>
      <c r="C64" s="167"/>
      <c r="D64" s="168" t="s">
        <v>2283</v>
      </c>
      <c r="E64" s="169"/>
      <c r="F64" s="169"/>
      <c r="G64" s="169"/>
      <c r="H64" s="169"/>
      <c r="I64" s="169"/>
      <c r="J64" s="170">
        <f>J233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6"/>
      <c r="C65" s="167"/>
      <c r="D65" s="168" t="s">
        <v>2284</v>
      </c>
      <c r="E65" s="169"/>
      <c r="F65" s="169"/>
      <c r="G65" s="169"/>
      <c r="H65" s="169"/>
      <c r="I65" s="169"/>
      <c r="J65" s="170">
        <f>J236</f>
        <v>0</v>
      </c>
      <c r="K65" s="167"/>
      <c r="L65" s="17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66"/>
      <c r="C66" s="167"/>
      <c r="D66" s="168" t="s">
        <v>2285</v>
      </c>
      <c r="E66" s="169"/>
      <c r="F66" s="169"/>
      <c r="G66" s="169"/>
      <c r="H66" s="169"/>
      <c r="I66" s="169"/>
      <c r="J66" s="170">
        <f>J258</f>
        <v>0</v>
      </c>
      <c r="K66" s="167"/>
      <c r="L66" s="17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132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161" t="str">
        <f>E7</f>
        <v>Děčín hl.n. TO - oprava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92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E9</f>
        <v>EL - Elektroinstalace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21</v>
      </c>
      <c r="D80" s="41"/>
      <c r="E80" s="41"/>
      <c r="F80" s="28" t="str">
        <f>F12</f>
        <v xml:space="preserve"> </v>
      </c>
      <c r="G80" s="41"/>
      <c r="H80" s="41"/>
      <c r="I80" s="33" t="s">
        <v>23</v>
      </c>
      <c r="J80" s="73" t="str">
        <f>IF(J12="","",J12)</f>
        <v>27. 10. 2023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25</v>
      </c>
      <c r="D82" s="41"/>
      <c r="E82" s="41"/>
      <c r="F82" s="28" t="str">
        <f>E15</f>
        <v>Správa železnic, státní organizace</v>
      </c>
      <c r="G82" s="41"/>
      <c r="H82" s="41"/>
      <c r="I82" s="33" t="s">
        <v>32</v>
      </c>
      <c r="J82" s="37" t="str">
        <f>E21</f>
        <v xml:space="preserve"> 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30</v>
      </c>
      <c r="D83" s="41"/>
      <c r="E83" s="41"/>
      <c r="F83" s="28" t="str">
        <f>IF(E18="","",E18)</f>
        <v>Vyplň údaj</v>
      </c>
      <c r="G83" s="41"/>
      <c r="H83" s="41"/>
      <c r="I83" s="33" t="s">
        <v>34</v>
      </c>
      <c r="J83" s="37" t="str">
        <f>E24</f>
        <v xml:space="preserve"> 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178"/>
      <c r="B85" s="179"/>
      <c r="C85" s="180" t="s">
        <v>133</v>
      </c>
      <c r="D85" s="181" t="s">
        <v>56</v>
      </c>
      <c r="E85" s="181" t="s">
        <v>52</v>
      </c>
      <c r="F85" s="181" t="s">
        <v>53</v>
      </c>
      <c r="G85" s="181" t="s">
        <v>134</v>
      </c>
      <c r="H85" s="181" t="s">
        <v>135</v>
      </c>
      <c r="I85" s="181" t="s">
        <v>136</v>
      </c>
      <c r="J85" s="181" t="s">
        <v>96</v>
      </c>
      <c r="K85" s="182" t="s">
        <v>137</v>
      </c>
      <c r="L85" s="183"/>
      <c r="M85" s="93" t="s">
        <v>19</v>
      </c>
      <c r="N85" s="94" t="s">
        <v>41</v>
      </c>
      <c r="O85" s="94" t="s">
        <v>138</v>
      </c>
      <c r="P85" s="94" t="s">
        <v>139</v>
      </c>
      <c r="Q85" s="94" t="s">
        <v>140</v>
      </c>
      <c r="R85" s="94" t="s">
        <v>141</v>
      </c>
      <c r="S85" s="94" t="s">
        <v>142</v>
      </c>
      <c r="T85" s="95" t="s">
        <v>143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pans="1:63" s="2" customFormat="1" ht="22.8" customHeight="1">
      <c r="A86" s="39"/>
      <c r="B86" s="40"/>
      <c r="C86" s="100" t="s">
        <v>144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P87+P106+P163+P173+P233+P236+P258</f>
        <v>0</v>
      </c>
      <c r="Q86" s="97"/>
      <c r="R86" s="186">
        <f>R87+R106+R163+R173+R233+R236+R258</f>
        <v>0</v>
      </c>
      <c r="S86" s="97"/>
      <c r="T86" s="187">
        <f>T87+T106+T163+T173+T233+T236+T258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70</v>
      </c>
      <c r="AU86" s="18" t="s">
        <v>97</v>
      </c>
      <c r="BK86" s="188">
        <f>BK87+BK106+BK163+BK173+BK233+BK236+BK258</f>
        <v>0</v>
      </c>
    </row>
    <row r="87" spans="1:63" s="12" customFormat="1" ht="25.9" customHeight="1">
      <c r="A87" s="12"/>
      <c r="B87" s="189"/>
      <c r="C87" s="190"/>
      <c r="D87" s="191" t="s">
        <v>70</v>
      </c>
      <c r="E87" s="192" t="s">
        <v>2286</v>
      </c>
      <c r="F87" s="192" t="s">
        <v>2287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SUM(P88:P105)</f>
        <v>0</v>
      </c>
      <c r="Q87" s="197"/>
      <c r="R87" s="198">
        <f>SUM(R88:R105)</f>
        <v>0</v>
      </c>
      <c r="S87" s="197"/>
      <c r="T87" s="199">
        <f>SUM(T88:T105)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79</v>
      </c>
      <c r="AT87" s="201" t="s">
        <v>70</v>
      </c>
      <c r="AU87" s="201" t="s">
        <v>71</v>
      </c>
      <c r="AY87" s="200" t="s">
        <v>147</v>
      </c>
      <c r="BK87" s="202">
        <f>SUM(BK88:BK105)</f>
        <v>0</v>
      </c>
    </row>
    <row r="88" spans="1:65" s="2" customFormat="1" ht="16.5" customHeight="1">
      <c r="A88" s="39"/>
      <c r="B88" s="40"/>
      <c r="C88" s="246" t="s">
        <v>79</v>
      </c>
      <c r="D88" s="246" t="s">
        <v>350</v>
      </c>
      <c r="E88" s="247" t="s">
        <v>2288</v>
      </c>
      <c r="F88" s="248" t="s">
        <v>2289</v>
      </c>
      <c r="G88" s="249" t="s">
        <v>2290</v>
      </c>
      <c r="H88" s="250">
        <v>4</v>
      </c>
      <c r="I88" s="251"/>
      <c r="J88" s="252">
        <f>ROUND(I88*H88,2)</f>
        <v>0</v>
      </c>
      <c r="K88" s="248" t="s">
        <v>19</v>
      </c>
      <c r="L88" s="253"/>
      <c r="M88" s="254" t="s">
        <v>19</v>
      </c>
      <c r="N88" s="255" t="s">
        <v>42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174</v>
      </c>
      <c r="AT88" s="216" t="s">
        <v>350</v>
      </c>
      <c r="AU88" s="216" t="s">
        <v>79</v>
      </c>
      <c r="AY88" s="18" t="s">
        <v>147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79</v>
      </c>
      <c r="BK88" s="217">
        <f>ROUND(I88*H88,2)</f>
        <v>0</v>
      </c>
      <c r="BL88" s="18" t="s">
        <v>154</v>
      </c>
      <c r="BM88" s="216" t="s">
        <v>81</v>
      </c>
    </row>
    <row r="89" spans="1:65" s="2" customFormat="1" ht="16.5" customHeight="1">
      <c r="A89" s="39"/>
      <c r="B89" s="40"/>
      <c r="C89" s="246" t="s">
        <v>81</v>
      </c>
      <c r="D89" s="246" t="s">
        <v>350</v>
      </c>
      <c r="E89" s="247" t="s">
        <v>2291</v>
      </c>
      <c r="F89" s="248" t="s">
        <v>2292</v>
      </c>
      <c r="G89" s="249" t="s">
        <v>2290</v>
      </c>
      <c r="H89" s="250">
        <v>4</v>
      </c>
      <c r="I89" s="251"/>
      <c r="J89" s="252">
        <f>ROUND(I89*H89,2)</f>
        <v>0</v>
      </c>
      <c r="K89" s="248" t="s">
        <v>19</v>
      </c>
      <c r="L89" s="253"/>
      <c r="M89" s="254" t="s">
        <v>19</v>
      </c>
      <c r="N89" s="255" t="s">
        <v>42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174</v>
      </c>
      <c r="AT89" s="216" t="s">
        <v>350</v>
      </c>
      <c r="AU89" s="216" t="s">
        <v>79</v>
      </c>
      <c r="AY89" s="18" t="s">
        <v>147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79</v>
      </c>
      <c r="BK89" s="217">
        <f>ROUND(I89*H89,2)</f>
        <v>0</v>
      </c>
      <c r="BL89" s="18" t="s">
        <v>154</v>
      </c>
      <c r="BM89" s="216" t="s">
        <v>154</v>
      </c>
    </row>
    <row r="90" spans="1:65" s="2" customFormat="1" ht="16.5" customHeight="1">
      <c r="A90" s="39"/>
      <c r="B90" s="40"/>
      <c r="C90" s="246" t="s">
        <v>167</v>
      </c>
      <c r="D90" s="246" t="s">
        <v>350</v>
      </c>
      <c r="E90" s="247" t="s">
        <v>2293</v>
      </c>
      <c r="F90" s="248" t="s">
        <v>2294</v>
      </c>
      <c r="G90" s="249" t="s">
        <v>2290</v>
      </c>
      <c r="H90" s="250">
        <v>2</v>
      </c>
      <c r="I90" s="251"/>
      <c r="J90" s="252">
        <f>ROUND(I90*H90,2)</f>
        <v>0</v>
      </c>
      <c r="K90" s="248" t="s">
        <v>19</v>
      </c>
      <c r="L90" s="253"/>
      <c r="M90" s="254" t="s">
        <v>19</v>
      </c>
      <c r="N90" s="255" t="s">
        <v>42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174</v>
      </c>
      <c r="AT90" s="216" t="s">
        <v>350</v>
      </c>
      <c r="AU90" s="216" t="s">
        <v>79</v>
      </c>
      <c r="AY90" s="18" t="s">
        <v>147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79</v>
      </c>
      <c r="BK90" s="217">
        <f>ROUND(I90*H90,2)</f>
        <v>0</v>
      </c>
      <c r="BL90" s="18" t="s">
        <v>154</v>
      </c>
      <c r="BM90" s="216" t="s">
        <v>170</v>
      </c>
    </row>
    <row r="91" spans="1:65" s="2" customFormat="1" ht="16.5" customHeight="1">
      <c r="A91" s="39"/>
      <c r="B91" s="40"/>
      <c r="C91" s="246" t="s">
        <v>154</v>
      </c>
      <c r="D91" s="246" t="s">
        <v>350</v>
      </c>
      <c r="E91" s="247" t="s">
        <v>2295</v>
      </c>
      <c r="F91" s="248" t="s">
        <v>2296</v>
      </c>
      <c r="G91" s="249" t="s">
        <v>2290</v>
      </c>
      <c r="H91" s="250">
        <v>1</v>
      </c>
      <c r="I91" s="251"/>
      <c r="J91" s="252">
        <f>ROUND(I91*H91,2)</f>
        <v>0</v>
      </c>
      <c r="K91" s="248" t="s">
        <v>19</v>
      </c>
      <c r="L91" s="253"/>
      <c r="M91" s="254" t="s">
        <v>19</v>
      </c>
      <c r="N91" s="255" t="s">
        <v>42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174</v>
      </c>
      <c r="AT91" s="216" t="s">
        <v>350</v>
      </c>
      <c r="AU91" s="216" t="s">
        <v>79</v>
      </c>
      <c r="AY91" s="18" t="s">
        <v>147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79</v>
      </c>
      <c r="BK91" s="217">
        <f>ROUND(I91*H91,2)</f>
        <v>0</v>
      </c>
      <c r="BL91" s="18" t="s">
        <v>154</v>
      </c>
      <c r="BM91" s="216" t="s">
        <v>174</v>
      </c>
    </row>
    <row r="92" spans="1:65" s="2" customFormat="1" ht="16.5" customHeight="1">
      <c r="A92" s="39"/>
      <c r="B92" s="40"/>
      <c r="C92" s="246" t="s">
        <v>178</v>
      </c>
      <c r="D92" s="246" t="s">
        <v>350</v>
      </c>
      <c r="E92" s="247" t="s">
        <v>2297</v>
      </c>
      <c r="F92" s="248" t="s">
        <v>2298</v>
      </c>
      <c r="G92" s="249" t="s">
        <v>2290</v>
      </c>
      <c r="H92" s="250">
        <v>1</v>
      </c>
      <c r="I92" s="251"/>
      <c r="J92" s="252">
        <f>ROUND(I92*H92,2)</f>
        <v>0</v>
      </c>
      <c r="K92" s="248" t="s">
        <v>19</v>
      </c>
      <c r="L92" s="253"/>
      <c r="M92" s="254" t="s">
        <v>19</v>
      </c>
      <c r="N92" s="255" t="s">
        <v>42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174</v>
      </c>
      <c r="AT92" s="216" t="s">
        <v>350</v>
      </c>
      <c r="AU92" s="216" t="s">
        <v>79</v>
      </c>
      <c r="AY92" s="18" t="s">
        <v>147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79</v>
      </c>
      <c r="BK92" s="217">
        <f>ROUND(I92*H92,2)</f>
        <v>0</v>
      </c>
      <c r="BL92" s="18" t="s">
        <v>154</v>
      </c>
      <c r="BM92" s="216" t="s">
        <v>181</v>
      </c>
    </row>
    <row r="93" spans="1:65" s="2" customFormat="1" ht="16.5" customHeight="1">
      <c r="A93" s="39"/>
      <c r="B93" s="40"/>
      <c r="C93" s="246" t="s">
        <v>170</v>
      </c>
      <c r="D93" s="246" t="s">
        <v>350</v>
      </c>
      <c r="E93" s="247" t="s">
        <v>2299</v>
      </c>
      <c r="F93" s="248" t="s">
        <v>2300</v>
      </c>
      <c r="G93" s="249" t="s">
        <v>2290</v>
      </c>
      <c r="H93" s="250">
        <v>4</v>
      </c>
      <c r="I93" s="251"/>
      <c r="J93" s="252">
        <f>ROUND(I93*H93,2)</f>
        <v>0</v>
      </c>
      <c r="K93" s="248" t="s">
        <v>19</v>
      </c>
      <c r="L93" s="253"/>
      <c r="M93" s="254" t="s">
        <v>19</v>
      </c>
      <c r="N93" s="255" t="s">
        <v>42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174</v>
      </c>
      <c r="AT93" s="216" t="s">
        <v>350</v>
      </c>
      <c r="AU93" s="216" t="s">
        <v>79</v>
      </c>
      <c r="AY93" s="18" t="s">
        <v>147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79</v>
      </c>
      <c r="BK93" s="217">
        <f>ROUND(I93*H93,2)</f>
        <v>0</v>
      </c>
      <c r="BL93" s="18" t="s">
        <v>154</v>
      </c>
      <c r="BM93" s="216" t="s">
        <v>185</v>
      </c>
    </row>
    <row r="94" spans="1:65" s="2" customFormat="1" ht="16.5" customHeight="1">
      <c r="A94" s="39"/>
      <c r="B94" s="40"/>
      <c r="C94" s="246" t="s">
        <v>187</v>
      </c>
      <c r="D94" s="246" t="s">
        <v>350</v>
      </c>
      <c r="E94" s="247" t="s">
        <v>2301</v>
      </c>
      <c r="F94" s="248" t="s">
        <v>2302</v>
      </c>
      <c r="G94" s="249" t="s">
        <v>2290</v>
      </c>
      <c r="H94" s="250">
        <v>2</v>
      </c>
      <c r="I94" s="251"/>
      <c r="J94" s="252">
        <f>ROUND(I94*H94,2)</f>
        <v>0</v>
      </c>
      <c r="K94" s="248" t="s">
        <v>19</v>
      </c>
      <c r="L94" s="253"/>
      <c r="M94" s="254" t="s">
        <v>19</v>
      </c>
      <c r="N94" s="255" t="s">
        <v>42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174</v>
      </c>
      <c r="AT94" s="216" t="s">
        <v>350</v>
      </c>
      <c r="AU94" s="216" t="s">
        <v>79</v>
      </c>
      <c r="AY94" s="18" t="s">
        <v>147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79</v>
      </c>
      <c r="BK94" s="217">
        <f>ROUND(I94*H94,2)</f>
        <v>0</v>
      </c>
      <c r="BL94" s="18" t="s">
        <v>154</v>
      </c>
      <c r="BM94" s="216" t="s">
        <v>191</v>
      </c>
    </row>
    <row r="95" spans="1:65" s="2" customFormat="1" ht="16.5" customHeight="1">
      <c r="A95" s="39"/>
      <c r="B95" s="40"/>
      <c r="C95" s="246" t="s">
        <v>174</v>
      </c>
      <c r="D95" s="246" t="s">
        <v>350</v>
      </c>
      <c r="E95" s="247" t="s">
        <v>2303</v>
      </c>
      <c r="F95" s="248" t="s">
        <v>2304</v>
      </c>
      <c r="G95" s="249" t="s">
        <v>2290</v>
      </c>
      <c r="H95" s="250">
        <v>9</v>
      </c>
      <c r="I95" s="251"/>
      <c r="J95" s="252">
        <f>ROUND(I95*H95,2)</f>
        <v>0</v>
      </c>
      <c r="K95" s="248" t="s">
        <v>19</v>
      </c>
      <c r="L95" s="253"/>
      <c r="M95" s="254" t="s">
        <v>19</v>
      </c>
      <c r="N95" s="255" t="s">
        <v>42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174</v>
      </c>
      <c r="AT95" s="216" t="s">
        <v>350</v>
      </c>
      <c r="AU95" s="216" t="s">
        <v>79</v>
      </c>
      <c r="AY95" s="18" t="s">
        <v>147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79</v>
      </c>
      <c r="BK95" s="217">
        <f>ROUND(I95*H95,2)</f>
        <v>0</v>
      </c>
      <c r="BL95" s="18" t="s">
        <v>154</v>
      </c>
      <c r="BM95" s="216" t="s">
        <v>195</v>
      </c>
    </row>
    <row r="96" spans="1:65" s="2" customFormat="1" ht="16.5" customHeight="1">
      <c r="A96" s="39"/>
      <c r="B96" s="40"/>
      <c r="C96" s="246" t="s">
        <v>198</v>
      </c>
      <c r="D96" s="246" t="s">
        <v>350</v>
      </c>
      <c r="E96" s="247" t="s">
        <v>2305</v>
      </c>
      <c r="F96" s="248" t="s">
        <v>2306</v>
      </c>
      <c r="G96" s="249" t="s">
        <v>2290</v>
      </c>
      <c r="H96" s="250">
        <v>9</v>
      </c>
      <c r="I96" s="251"/>
      <c r="J96" s="252">
        <f>ROUND(I96*H96,2)</f>
        <v>0</v>
      </c>
      <c r="K96" s="248" t="s">
        <v>19</v>
      </c>
      <c r="L96" s="253"/>
      <c r="M96" s="254" t="s">
        <v>19</v>
      </c>
      <c r="N96" s="255" t="s">
        <v>42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174</v>
      </c>
      <c r="AT96" s="216" t="s">
        <v>350</v>
      </c>
      <c r="AU96" s="216" t="s">
        <v>79</v>
      </c>
      <c r="AY96" s="18" t="s">
        <v>147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79</v>
      </c>
      <c r="BK96" s="217">
        <f>ROUND(I96*H96,2)</f>
        <v>0</v>
      </c>
      <c r="BL96" s="18" t="s">
        <v>154</v>
      </c>
      <c r="BM96" s="216" t="s">
        <v>201</v>
      </c>
    </row>
    <row r="97" spans="1:65" s="2" customFormat="1" ht="16.5" customHeight="1">
      <c r="A97" s="39"/>
      <c r="B97" s="40"/>
      <c r="C97" s="246" t="s">
        <v>181</v>
      </c>
      <c r="D97" s="246" t="s">
        <v>350</v>
      </c>
      <c r="E97" s="247" t="s">
        <v>2307</v>
      </c>
      <c r="F97" s="248" t="s">
        <v>2308</v>
      </c>
      <c r="G97" s="249" t="s">
        <v>2290</v>
      </c>
      <c r="H97" s="250">
        <v>1</v>
      </c>
      <c r="I97" s="251"/>
      <c r="J97" s="252">
        <f>ROUND(I97*H97,2)</f>
        <v>0</v>
      </c>
      <c r="K97" s="248" t="s">
        <v>19</v>
      </c>
      <c r="L97" s="253"/>
      <c r="M97" s="254" t="s">
        <v>19</v>
      </c>
      <c r="N97" s="255" t="s">
        <v>42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174</v>
      </c>
      <c r="AT97" s="216" t="s">
        <v>350</v>
      </c>
      <c r="AU97" s="216" t="s">
        <v>79</v>
      </c>
      <c r="AY97" s="18" t="s">
        <v>147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79</v>
      </c>
      <c r="BK97" s="217">
        <f>ROUND(I97*H97,2)</f>
        <v>0</v>
      </c>
      <c r="BL97" s="18" t="s">
        <v>154</v>
      </c>
      <c r="BM97" s="216" t="s">
        <v>209</v>
      </c>
    </row>
    <row r="98" spans="1:65" s="2" customFormat="1" ht="16.5" customHeight="1">
      <c r="A98" s="39"/>
      <c r="B98" s="40"/>
      <c r="C98" s="246" t="s">
        <v>213</v>
      </c>
      <c r="D98" s="246" t="s">
        <v>350</v>
      </c>
      <c r="E98" s="247" t="s">
        <v>2309</v>
      </c>
      <c r="F98" s="248" t="s">
        <v>2310</v>
      </c>
      <c r="G98" s="249" t="s">
        <v>2290</v>
      </c>
      <c r="H98" s="250">
        <v>1</v>
      </c>
      <c r="I98" s="251"/>
      <c r="J98" s="252">
        <f>ROUND(I98*H98,2)</f>
        <v>0</v>
      </c>
      <c r="K98" s="248" t="s">
        <v>19</v>
      </c>
      <c r="L98" s="253"/>
      <c r="M98" s="254" t="s">
        <v>19</v>
      </c>
      <c r="N98" s="255" t="s">
        <v>42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174</v>
      </c>
      <c r="AT98" s="216" t="s">
        <v>350</v>
      </c>
      <c r="AU98" s="216" t="s">
        <v>79</v>
      </c>
      <c r="AY98" s="18" t="s">
        <v>147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79</v>
      </c>
      <c r="BK98" s="217">
        <f>ROUND(I98*H98,2)</f>
        <v>0</v>
      </c>
      <c r="BL98" s="18" t="s">
        <v>154</v>
      </c>
      <c r="BM98" s="216" t="s">
        <v>216</v>
      </c>
    </row>
    <row r="99" spans="1:65" s="2" customFormat="1" ht="16.5" customHeight="1">
      <c r="A99" s="39"/>
      <c r="B99" s="40"/>
      <c r="C99" s="246" t="s">
        <v>185</v>
      </c>
      <c r="D99" s="246" t="s">
        <v>350</v>
      </c>
      <c r="E99" s="247" t="s">
        <v>2311</v>
      </c>
      <c r="F99" s="248" t="s">
        <v>2312</v>
      </c>
      <c r="G99" s="249" t="s">
        <v>2290</v>
      </c>
      <c r="H99" s="250">
        <v>1</v>
      </c>
      <c r="I99" s="251"/>
      <c r="J99" s="252">
        <f>ROUND(I99*H99,2)</f>
        <v>0</v>
      </c>
      <c r="K99" s="248" t="s">
        <v>19</v>
      </c>
      <c r="L99" s="253"/>
      <c r="M99" s="254" t="s">
        <v>19</v>
      </c>
      <c r="N99" s="255" t="s">
        <v>42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174</v>
      </c>
      <c r="AT99" s="216" t="s">
        <v>350</v>
      </c>
      <c r="AU99" s="216" t="s">
        <v>79</v>
      </c>
      <c r="AY99" s="18" t="s">
        <v>147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79</v>
      </c>
      <c r="BK99" s="217">
        <f>ROUND(I99*H99,2)</f>
        <v>0</v>
      </c>
      <c r="BL99" s="18" t="s">
        <v>154</v>
      </c>
      <c r="BM99" s="216" t="s">
        <v>223</v>
      </c>
    </row>
    <row r="100" spans="1:65" s="2" customFormat="1" ht="16.5" customHeight="1">
      <c r="A100" s="39"/>
      <c r="B100" s="40"/>
      <c r="C100" s="246" t="s">
        <v>229</v>
      </c>
      <c r="D100" s="246" t="s">
        <v>350</v>
      </c>
      <c r="E100" s="247" t="s">
        <v>2313</v>
      </c>
      <c r="F100" s="248" t="s">
        <v>2314</v>
      </c>
      <c r="G100" s="249" t="s">
        <v>2290</v>
      </c>
      <c r="H100" s="250">
        <v>1</v>
      </c>
      <c r="I100" s="251"/>
      <c r="J100" s="252">
        <f>ROUND(I100*H100,2)</f>
        <v>0</v>
      </c>
      <c r="K100" s="248" t="s">
        <v>19</v>
      </c>
      <c r="L100" s="253"/>
      <c r="M100" s="254" t="s">
        <v>19</v>
      </c>
      <c r="N100" s="255" t="s">
        <v>42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174</v>
      </c>
      <c r="AT100" s="216" t="s">
        <v>350</v>
      </c>
      <c r="AU100" s="216" t="s">
        <v>79</v>
      </c>
      <c r="AY100" s="18" t="s">
        <v>147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79</v>
      </c>
      <c r="BK100" s="217">
        <f>ROUND(I100*H100,2)</f>
        <v>0</v>
      </c>
      <c r="BL100" s="18" t="s">
        <v>154</v>
      </c>
      <c r="BM100" s="216" t="s">
        <v>232</v>
      </c>
    </row>
    <row r="101" spans="1:65" s="2" customFormat="1" ht="16.5" customHeight="1">
      <c r="A101" s="39"/>
      <c r="B101" s="40"/>
      <c r="C101" s="246" t="s">
        <v>191</v>
      </c>
      <c r="D101" s="246" t="s">
        <v>350</v>
      </c>
      <c r="E101" s="247" t="s">
        <v>2315</v>
      </c>
      <c r="F101" s="248" t="s">
        <v>2316</v>
      </c>
      <c r="G101" s="249" t="s">
        <v>2290</v>
      </c>
      <c r="H101" s="250">
        <v>1</v>
      </c>
      <c r="I101" s="251"/>
      <c r="J101" s="252">
        <f>ROUND(I101*H101,2)</f>
        <v>0</v>
      </c>
      <c r="K101" s="248" t="s">
        <v>19</v>
      </c>
      <c r="L101" s="253"/>
      <c r="M101" s="254" t="s">
        <v>19</v>
      </c>
      <c r="N101" s="255" t="s">
        <v>42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174</v>
      </c>
      <c r="AT101" s="216" t="s">
        <v>350</v>
      </c>
      <c r="AU101" s="216" t="s">
        <v>79</v>
      </c>
      <c r="AY101" s="18" t="s">
        <v>147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79</v>
      </c>
      <c r="BK101" s="217">
        <f>ROUND(I101*H101,2)</f>
        <v>0</v>
      </c>
      <c r="BL101" s="18" t="s">
        <v>154</v>
      </c>
      <c r="BM101" s="216" t="s">
        <v>236</v>
      </c>
    </row>
    <row r="102" spans="1:65" s="2" customFormat="1" ht="16.5" customHeight="1">
      <c r="A102" s="39"/>
      <c r="B102" s="40"/>
      <c r="C102" s="246" t="s">
        <v>8</v>
      </c>
      <c r="D102" s="246" t="s">
        <v>350</v>
      </c>
      <c r="E102" s="247" t="s">
        <v>2317</v>
      </c>
      <c r="F102" s="248" t="s">
        <v>2318</v>
      </c>
      <c r="G102" s="249" t="s">
        <v>2290</v>
      </c>
      <c r="H102" s="250">
        <v>1</v>
      </c>
      <c r="I102" s="251"/>
      <c r="J102" s="252">
        <f>ROUND(I102*H102,2)</f>
        <v>0</v>
      </c>
      <c r="K102" s="248" t="s">
        <v>19</v>
      </c>
      <c r="L102" s="253"/>
      <c r="M102" s="254" t="s">
        <v>19</v>
      </c>
      <c r="N102" s="255" t="s">
        <v>42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174</v>
      </c>
      <c r="AT102" s="216" t="s">
        <v>350</v>
      </c>
      <c r="AU102" s="216" t="s">
        <v>79</v>
      </c>
      <c r="AY102" s="18" t="s">
        <v>147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79</v>
      </c>
      <c r="BK102" s="217">
        <f>ROUND(I102*H102,2)</f>
        <v>0</v>
      </c>
      <c r="BL102" s="18" t="s">
        <v>154</v>
      </c>
      <c r="BM102" s="216" t="s">
        <v>243</v>
      </c>
    </row>
    <row r="103" spans="1:65" s="2" customFormat="1" ht="16.5" customHeight="1">
      <c r="A103" s="39"/>
      <c r="B103" s="40"/>
      <c r="C103" s="246" t="s">
        <v>195</v>
      </c>
      <c r="D103" s="246" t="s">
        <v>350</v>
      </c>
      <c r="E103" s="247" t="s">
        <v>2319</v>
      </c>
      <c r="F103" s="248" t="s">
        <v>2320</v>
      </c>
      <c r="G103" s="249" t="s">
        <v>2290</v>
      </c>
      <c r="H103" s="250">
        <v>1</v>
      </c>
      <c r="I103" s="251"/>
      <c r="J103" s="252">
        <f>ROUND(I103*H103,2)</f>
        <v>0</v>
      </c>
      <c r="K103" s="248" t="s">
        <v>19</v>
      </c>
      <c r="L103" s="253"/>
      <c r="M103" s="254" t="s">
        <v>19</v>
      </c>
      <c r="N103" s="255" t="s">
        <v>42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174</v>
      </c>
      <c r="AT103" s="216" t="s">
        <v>350</v>
      </c>
      <c r="AU103" s="216" t="s">
        <v>79</v>
      </c>
      <c r="AY103" s="18" t="s">
        <v>147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79</v>
      </c>
      <c r="BK103" s="217">
        <f>ROUND(I103*H103,2)</f>
        <v>0</v>
      </c>
      <c r="BL103" s="18" t="s">
        <v>154</v>
      </c>
      <c r="BM103" s="216" t="s">
        <v>247</v>
      </c>
    </row>
    <row r="104" spans="1:65" s="2" customFormat="1" ht="16.5" customHeight="1">
      <c r="A104" s="39"/>
      <c r="B104" s="40"/>
      <c r="C104" s="205" t="s">
        <v>251</v>
      </c>
      <c r="D104" s="205" t="s">
        <v>149</v>
      </c>
      <c r="E104" s="206" t="s">
        <v>2321</v>
      </c>
      <c r="F104" s="207" t="s">
        <v>2322</v>
      </c>
      <c r="G104" s="208" t="s">
        <v>2323</v>
      </c>
      <c r="H104" s="274"/>
      <c r="I104" s="210"/>
      <c r="J104" s="211">
        <f>ROUND(I104*H104,2)</f>
        <v>0</v>
      </c>
      <c r="K104" s="207" t="s">
        <v>19</v>
      </c>
      <c r="L104" s="45"/>
      <c r="M104" s="212" t="s">
        <v>19</v>
      </c>
      <c r="N104" s="213" t="s">
        <v>42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154</v>
      </c>
      <c r="AT104" s="216" t="s">
        <v>149</v>
      </c>
      <c r="AU104" s="216" t="s">
        <v>79</v>
      </c>
      <c r="AY104" s="18" t="s">
        <v>147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79</v>
      </c>
      <c r="BK104" s="217">
        <f>ROUND(I104*H104,2)</f>
        <v>0</v>
      </c>
      <c r="BL104" s="18" t="s">
        <v>154</v>
      </c>
      <c r="BM104" s="216" t="s">
        <v>254</v>
      </c>
    </row>
    <row r="105" spans="1:65" s="2" customFormat="1" ht="16.5" customHeight="1">
      <c r="A105" s="39"/>
      <c r="B105" s="40"/>
      <c r="C105" s="205" t="s">
        <v>201</v>
      </c>
      <c r="D105" s="205" t="s">
        <v>149</v>
      </c>
      <c r="E105" s="206" t="s">
        <v>2324</v>
      </c>
      <c r="F105" s="207" t="s">
        <v>2325</v>
      </c>
      <c r="G105" s="208" t="s">
        <v>2323</v>
      </c>
      <c r="H105" s="274"/>
      <c r="I105" s="210"/>
      <c r="J105" s="211">
        <f>ROUND(I105*H105,2)</f>
        <v>0</v>
      </c>
      <c r="K105" s="207" t="s">
        <v>19</v>
      </c>
      <c r="L105" s="45"/>
      <c r="M105" s="212" t="s">
        <v>19</v>
      </c>
      <c r="N105" s="213" t="s">
        <v>42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154</v>
      </c>
      <c r="AT105" s="216" t="s">
        <v>149</v>
      </c>
      <c r="AU105" s="216" t="s">
        <v>79</v>
      </c>
      <c r="AY105" s="18" t="s">
        <v>147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79</v>
      </c>
      <c r="BK105" s="217">
        <f>ROUND(I105*H105,2)</f>
        <v>0</v>
      </c>
      <c r="BL105" s="18" t="s">
        <v>154</v>
      </c>
      <c r="BM105" s="216" t="s">
        <v>259</v>
      </c>
    </row>
    <row r="106" spans="1:63" s="12" customFormat="1" ht="25.9" customHeight="1">
      <c r="A106" s="12"/>
      <c r="B106" s="189"/>
      <c r="C106" s="190"/>
      <c r="D106" s="191" t="s">
        <v>70</v>
      </c>
      <c r="E106" s="192" t="s">
        <v>2326</v>
      </c>
      <c r="F106" s="192" t="s">
        <v>2327</v>
      </c>
      <c r="G106" s="190"/>
      <c r="H106" s="190"/>
      <c r="I106" s="193"/>
      <c r="J106" s="194">
        <f>BK106</f>
        <v>0</v>
      </c>
      <c r="K106" s="190"/>
      <c r="L106" s="195"/>
      <c r="M106" s="196"/>
      <c r="N106" s="197"/>
      <c r="O106" s="197"/>
      <c r="P106" s="198">
        <f>SUM(P107:P162)</f>
        <v>0</v>
      </c>
      <c r="Q106" s="197"/>
      <c r="R106" s="198">
        <f>SUM(R107:R162)</f>
        <v>0</v>
      </c>
      <c r="S106" s="197"/>
      <c r="T106" s="199">
        <f>SUM(T107:T162)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0" t="s">
        <v>79</v>
      </c>
      <c r="AT106" s="201" t="s">
        <v>70</v>
      </c>
      <c r="AU106" s="201" t="s">
        <v>71</v>
      </c>
      <c r="AY106" s="200" t="s">
        <v>147</v>
      </c>
      <c r="BK106" s="202">
        <f>SUM(BK107:BK162)</f>
        <v>0</v>
      </c>
    </row>
    <row r="107" spans="1:65" s="2" customFormat="1" ht="16.5" customHeight="1">
      <c r="A107" s="39"/>
      <c r="B107" s="40"/>
      <c r="C107" s="246" t="s">
        <v>262</v>
      </c>
      <c r="D107" s="246" t="s">
        <v>350</v>
      </c>
      <c r="E107" s="247" t="s">
        <v>2328</v>
      </c>
      <c r="F107" s="248" t="s">
        <v>2329</v>
      </c>
      <c r="G107" s="249" t="s">
        <v>441</v>
      </c>
      <c r="H107" s="250">
        <v>150</v>
      </c>
      <c r="I107" s="251"/>
      <c r="J107" s="252">
        <f>ROUND(I107*H107,2)</f>
        <v>0</v>
      </c>
      <c r="K107" s="248" t="s">
        <v>19</v>
      </c>
      <c r="L107" s="253"/>
      <c r="M107" s="254" t="s">
        <v>19</v>
      </c>
      <c r="N107" s="255" t="s">
        <v>42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174</v>
      </c>
      <c r="AT107" s="216" t="s">
        <v>350</v>
      </c>
      <c r="AU107" s="216" t="s">
        <v>79</v>
      </c>
      <c r="AY107" s="18" t="s">
        <v>147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79</v>
      </c>
      <c r="BK107" s="217">
        <f>ROUND(I107*H107,2)</f>
        <v>0</v>
      </c>
      <c r="BL107" s="18" t="s">
        <v>154</v>
      </c>
      <c r="BM107" s="216" t="s">
        <v>265</v>
      </c>
    </row>
    <row r="108" spans="1:65" s="2" customFormat="1" ht="16.5" customHeight="1">
      <c r="A108" s="39"/>
      <c r="B108" s="40"/>
      <c r="C108" s="246" t="s">
        <v>209</v>
      </c>
      <c r="D108" s="246" t="s">
        <v>350</v>
      </c>
      <c r="E108" s="247" t="s">
        <v>2330</v>
      </c>
      <c r="F108" s="248" t="s">
        <v>2331</v>
      </c>
      <c r="G108" s="249" t="s">
        <v>441</v>
      </c>
      <c r="H108" s="250">
        <v>60</v>
      </c>
      <c r="I108" s="251"/>
      <c r="J108" s="252">
        <f>ROUND(I108*H108,2)</f>
        <v>0</v>
      </c>
      <c r="K108" s="248" t="s">
        <v>19</v>
      </c>
      <c r="L108" s="253"/>
      <c r="M108" s="254" t="s">
        <v>19</v>
      </c>
      <c r="N108" s="255" t="s">
        <v>42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174</v>
      </c>
      <c r="AT108" s="216" t="s">
        <v>350</v>
      </c>
      <c r="AU108" s="216" t="s">
        <v>79</v>
      </c>
      <c r="AY108" s="18" t="s">
        <v>147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79</v>
      </c>
      <c r="BK108" s="217">
        <f>ROUND(I108*H108,2)</f>
        <v>0</v>
      </c>
      <c r="BL108" s="18" t="s">
        <v>154</v>
      </c>
      <c r="BM108" s="216" t="s">
        <v>270</v>
      </c>
    </row>
    <row r="109" spans="1:65" s="2" customFormat="1" ht="16.5" customHeight="1">
      <c r="A109" s="39"/>
      <c r="B109" s="40"/>
      <c r="C109" s="246" t="s">
        <v>7</v>
      </c>
      <c r="D109" s="246" t="s">
        <v>350</v>
      </c>
      <c r="E109" s="247" t="s">
        <v>2332</v>
      </c>
      <c r="F109" s="248" t="s">
        <v>2333</v>
      </c>
      <c r="G109" s="249" t="s">
        <v>441</v>
      </c>
      <c r="H109" s="250">
        <v>150</v>
      </c>
      <c r="I109" s="251"/>
      <c r="J109" s="252">
        <f>ROUND(I109*H109,2)</f>
        <v>0</v>
      </c>
      <c r="K109" s="248" t="s">
        <v>19</v>
      </c>
      <c r="L109" s="253"/>
      <c r="M109" s="254" t="s">
        <v>19</v>
      </c>
      <c r="N109" s="255" t="s">
        <v>42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174</v>
      </c>
      <c r="AT109" s="216" t="s">
        <v>350</v>
      </c>
      <c r="AU109" s="216" t="s">
        <v>79</v>
      </c>
      <c r="AY109" s="18" t="s">
        <v>147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79</v>
      </c>
      <c r="BK109" s="217">
        <f>ROUND(I109*H109,2)</f>
        <v>0</v>
      </c>
      <c r="BL109" s="18" t="s">
        <v>154</v>
      </c>
      <c r="BM109" s="216" t="s">
        <v>278</v>
      </c>
    </row>
    <row r="110" spans="1:65" s="2" customFormat="1" ht="16.5" customHeight="1">
      <c r="A110" s="39"/>
      <c r="B110" s="40"/>
      <c r="C110" s="246" t="s">
        <v>216</v>
      </c>
      <c r="D110" s="246" t="s">
        <v>350</v>
      </c>
      <c r="E110" s="247" t="s">
        <v>2334</v>
      </c>
      <c r="F110" s="248" t="s">
        <v>2335</v>
      </c>
      <c r="G110" s="249" t="s">
        <v>441</v>
      </c>
      <c r="H110" s="250">
        <v>90</v>
      </c>
      <c r="I110" s="251"/>
      <c r="J110" s="252">
        <f>ROUND(I110*H110,2)</f>
        <v>0</v>
      </c>
      <c r="K110" s="248" t="s">
        <v>19</v>
      </c>
      <c r="L110" s="253"/>
      <c r="M110" s="254" t="s">
        <v>19</v>
      </c>
      <c r="N110" s="255" t="s">
        <v>42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174</v>
      </c>
      <c r="AT110" s="216" t="s">
        <v>350</v>
      </c>
      <c r="AU110" s="216" t="s">
        <v>79</v>
      </c>
      <c r="AY110" s="18" t="s">
        <v>147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79</v>
      </c>
      <c r="BK110" s="217">
        <f>ROUND(I110*H110,2)</f>
        <v>0</v>
      </c>
      <c r="BL110" s="18" t="s">
        <v>154</v>
      </c>
      <c r="BM110" s="216" t="s">
        <v>283</v>
      </c>
    </row>
    <row r="111" spans="1:65" s="2" customFormat="1" ht="16.5" customHeight="1">
      <c r="A111" s="39"/>
      <c r="B111" s="40"/>
      <c r="C111" s="246" t="s">
        <v>286</v>
      </c>
      <c r="D111" s="246" t="s">
        <v>350</v>
      </c>
      <c r="E111" s="247" t="s">
        <v>2336</v>
      </c>
      <c r="F111" s="248" t="s">
        <v>2337</v>
      </c>
      <c r="G111" s="249" t="s">
        <v>441</v>
      </c>
      <c r="H111" s="250">
        <v>90</v>
      </c>
      <c r="I111" s="251"/>
      <c r="J111" s="252">
        <f>ROUND(I111*H111,2)</f>
        <v>0</v>
      </c>
      <c r="K111" s="248" t="s">
        <v>19</v>
      </c>
      <c r="L111" s="253"/>
      <c r="M111" s="254" t="s">
        <v>19</v>
      </c>
      <c r="N111" s="255" t="s">
        <v>42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174</v>
      </c>
      <c r="AT111" s="216" t="s">
        <v>350</v>
      </c>
      <c r="AU111" s="216" t="s">
        <v>79</v>
      </c>
      <c r="AY111" s="18" t="s">
        <v>147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79</v>
      </c>
      <c r="BK111" s="217">
        <f>ROUND(I111*H111,2)</f>
        <v>0</v>
      </c>
      <c r="BL111" s="18" t="s">
        <v>154</v>
      </c>
      <c r="BM111" s="216" t="s">
        <v>289</v>
      </c>
    </row>
    <row r="112" spans="1:65" s="2" customFormat="1" ht="16.5" customHeight="1">
      <c r="A112" s="39"/>
      <c r="B112" s="40"/>
      <c r="C112" s="246" t="s">
        <v>223</v>
      </c>
      <c r="D112" s="246" t="s">
        <v>350</v>
      </c>
      <c r="E112" s="247" t="s">
        <v>2338</v>
      </c>
      <c r="F112" s="248" t="s">
        <v>2339</v>
      </c>
      <c r="G112" s="249" t="s">
        <v>441</v>
      </c>
      <c r="H112" s="250">
        <v>150</v>
      </c>
      <c r="I112" s="251"/>
      <c r="J112" s="252">
        <f>ROUND(I112*H112,2)</f>
        <v>0</v>
      </c>
      <c r="K112" s="248" t="s">
        <v>19</v>
      </c>
      <c r="L112" s="253"/>
      <c r="M112" s="254" t="s">
        <v>19</v>
      </c>
      <c r="N112" s="255" t="s">
        <v>42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174</v>
      </c>
      <c r="AT112" s="216" t="s">
        <v>350</v>
      </c>
      <c r="AU112" s="216" t="s">
        <v>79</v>
      </c>
      <c r="AY112" s="18" t="s">
        <v>147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79</v>
      </c>
      <c r="BK112" s="217">
        <f>ROUND(I112*H112,2)</f>
        <v>0</v>
      </c>
      <c r="BL112" s="18" t="s">
        <v>154</v>
      </c>
      <c r="BM112" s="216" t="s">
        <v>294</v>
      </c>
    </row>
    <row r="113" spans="1:65" s="2" customFormat="1" ht="16.5" customHeight="1">
      <c r="A113" s="39"/>
      <c r="B113" s="40"/>
      <c r="C113" s="246" t="s">
        <v>297</v>
      </c>
      <c r="D113" s="246" t="s">
        <v>350</v>
      </c>
      <c r="E113" s="247" t="s">
        <v>2330</v>
      </c>
      <c r="F113" s="248" t="s">
        <v>2331</v>
      </c>
      <c r="G113" s="249" t="s">
        <v>441</v>
      </c>
      <c r="H113" s="250">
        <v>250</v>
      </c>
      <c r="I113" s="251"/>
      <c r="J113" s="252">
        <f>ROUND(I113*H113,2)</f>
        <v>0</v>
      </c>
      <c r="K113" s="248" t="s">
        <v>19</v>
      </c>
      <c r="L113" s="253"/>
      <c r="M113" s="254" t="s">
        <v>19</v>
      </c>
      <c r="N113" s="255" t="s">
        <v>42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174</v>
      </c>
      <c r="AT113" s="216" t="s">
        <v>350</v>
      </c>
      <c r="AU113" s="216" t="s">
        <v>79</v>
      </c>
      <c r="AY113" s="18" t="s">
        <v>147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79</v>
      </c>
      <c r="BK113" s="217">
        <f>ROUND(I113*H113,2)</f>
        <v>0</v>
      </c>
      <c r="BL113" s="18" t="s">
        <v>154</v>
      </c>
      <c r="BM113" s="216" t="s">
        <v>300</v>
      </c>
    </row>
    <row r="114" spans="1:65" s="2" customFormat="1" ht="16.5" customHeight="1">
      <c r="A114" s="39"/>
      <c r="B114" s="40"/>
      <c r="C114" s="246" t="s">
        <v>232</v>
      </c>
      <c r="D114" s="246" t="s">
        <v>350</v>
      </c>
      <c r="E114" s="247" t="s">
        <v>2340</v>
      </c>
      <c r="F114" s="248" t="s">
        <v>2341</v>
      </c>
      <c r="G114" s="249" t="s">
        <v>441</v>
      </c>
      <c r="H114" s="250">
        <v>210</v>
      </c>
      <c r="I114" s="251"/>
      <c r="J114" s="252">
        <f>ROUND(I114*H114,2)</f>
        <v>0</v>
      </c>
      <c r="K114" s="248" t="s">
        <v>19</v>
      </c>
      <c r="L114" s="253"/>
      <c r="M114" s="254" t="s">
        <v>19</v>
      </c>
      <c r="N114" s="255" t="s">
        <v>42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174</v>
      </c>
      <c r="AT114" s="216" t="s">
        <v>350</v>
      </c>
      <c r="AU114" s="216" t="s">
        <v>79</v>
      </c>
      <c r="AY114" s="18" t="s">
        <v>147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79</v>
      </c>
      <c r="BK114" s="217">
        <f>ROUND(I114*H114,2)</f>
        <v>0</v>
      </c>
      <c r="BL114" s="18" t="s">
        <v>154</v>
      </c>
      <c r="BM114" s="216" t="s">
        <v>305</v>
      </c>
    </row>
    <row r="115" spans="1:65" s="2" customFormat="1" ht="16.5" customHeight="1">
      <c r="A115" s="39"/>
      <c r="B115" s="40"/>
      <c r="C115" s="246" t="s">
        <v>309</v>
      </c>
      <c r="D115" s="246" t="s">
        <v>350</v>
      </c>
      <c r="E115" s="247" t="s">
        <v>2342</v>
      </c>
      <c r="F115" s="248" t="s">
        <v>2343</v>
      </c>
      <c r="G115" s="249" t="s">
        <v>441</v>
      </c>
      <c r="H115" s="250">
        <v>50</v>
      </c>
      <c r="I115" s="251"/>
      <c r="J115" s="252">
        <f>ROUND(I115*H115,2)</f>
        <v>0</v>
      </c>
      <c r="K115" s="248" t="s">
        <v>19</v>
      </c>
      <c r="L115" s="253"/>
      <c r="M115" s="254" t="s">
        <v>19</v>
      </c>
      <c r="N115" s="255" t="s">
        <v>42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174</v>
      </c>
      <c r="AT115" s="216" t="s">
        <v>350</v>
      </c>
      <c r="AU115" s="216" t="s">
        <v>79</v>
      </c>
      <c r="AY115" s="18" t="s">
        <v>147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79</v>
      </c>
      <c r="BK115" s="217">
        <f>ROUND(I115*H115,2)</f>
        <v>0</v>
      </c>
      <c r="BL115" s="18" t="s">
        <v>154</v>
      </c>
      <c r="BM115" s="216" t="s">
        <v>312</v>
      </c>
    </row>
    <row r="116" spans="1:65" s="2" customFormat="1" ht="16.5" customHeight="1">
      <c r="A116" s="39"/>
      <c r="B116" s="40"/>
      <c r="C116" s="246" t="s">
        <v>236</v>
      </c>
      <c r="D116" s="246" t="s">
        <v>350</v>
      </c>
      <c r="E116" s="247" t="s">
        <v>2344</v>
      </c>
      <c r="F116" s="248" t="s">
        <v>2345</v>
      </c>
      <c r="G116" s="249" t="s">
        <v>441</v>
      </c>
      <c r="H116" s="250">
        <v>130</v>
      </c>
      <c r="I116" s="251"/>
      <c r="J116" s="252">
        <f>ROUND(I116*H116,2)</f>
        <v>0</v>
      </c>
      <c r="K116" s="248" t="s">
        <v>19</v>
      </c>
      <c r="L116" s="253"/>
      <c r="M116" s="254" t="s">
        <v>19</v>
      </c>
      <c r="N116" s="255" t="s">
        <v>42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174</v>
      </c>
      <c r="AT116" s="216" t="s">
        <v>350</v>
      </c>
      <c r="AU116" s="216" t="s">
        <v>79</v>
      </c>
      <c r="AY116" s="18" t="s">
        <v>147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79</v>
      </c>
      <c r="BK116" s="217">
        <f>ROUND(I116*H116,2)</f>
        <v>0</v>
      </c>
      <c r="BL116" s="18" t="s">
        <v>154</v>
      </c>
      <c r="BM116" s="216" t="s">
        <v>317</v>
      </c>
    </row>
    <row r="117" spans="1:65" s="2" customFormat="1" ht="16.5" customHeight="1">
      <c r="A117" s="39"/>
      <c r="B117" s="40"/>
      <c r="C117" s="246" t="s">
        <v>320</v>
      </c>
      <c r="D117" s="246" t="s">
        <v>350</v>
      </c>
      <c r="E117" s="247" t="s">
        <v>2346</v>
      </c>
      <c r="F117" s="248" t="s">
        <v>2347</v>
      </c>
      <c r="G117" s="249" t="s">
        <v>441</v>
      </c>
      <c r="H117" s="250">
        <v>30</v>
      </c>
      <c r="I117" s="251"/>
      <c r="J117" s="252">
        <f>ROUND(I117*H117,2)</f>
        <v>0</v>
      </c>
      <c r="K117" s="248" t="s">
        <v>19</v>
      </c>
      <c r="L117" s="253"/>
      <c r="M117" s="254" t="s">
        <v>19</v>
      </c>
      <c r="N117" s="255" t="s">
        <v>42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174</v>
      </c>
      <c r="AT117" s="216" t="s">
        <v>350</v>
      </c>
      <c r="AU117" s="216" t="s">
        <v>79</v>
      </c>
      <c r="AY117" s="18" t="s">
        <v>147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79</v>
      </c>
      <c r="BK117" s="217">
        <f>ROUND(I117*H117,2)</f>
        <v>0</v>
      </c>
      <c r="BL117" s="18" t="s">
        <v>154</v>
      </c>
      <c r="BM117" s="216" t="s">
        <v>323</v>
      </c>
    </row>
    <row r="118" spans="1:65" s="2" customFormat="1" ht="16.5" customHeight="1">
      <c r="A118" s="39"/>
      <c r="B118" s="40"/>
      <c r="C118" s="246" t="s">
        <v>243</v>
      </c>
      <c r="D118" s="246" t="s">
        <v>350</v>
      </c>
      <c r="E118" s="247" t="s">
        <v>2348</v>
      </c>
      <c r="F118" s="248" t="s">
        <v>2349</v>
      </c>
      <c r="G118" s="249" t="s">
        <v>441</v>
      </c>
      <c r="H118" s="250">
        <v>30</v>
      </c>
      <c r="I118" s="251"/>
      <c r="J118" s="252">
        <f>ROUND(I118*H118,2)</f>
        <v>0</v>
      </c>
      <c r="K118" s="248" t="s">
        <v>19</v>
      </c>
      <c r="L118" s="253"/>
      <c r="M118" s="254" t="s">
        <v>19</v>
      </c>
      <c r="N118" s="255" t="s">
        <v>42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174</v>
      </c>
      <c r="AT118" s="216" t="s">
        <v>350</v>
      </c>
      <c r="AU118" s="216" t="s">
        <v>79</v>
      </c>
      <c r="AY118" s="18" t="s">
        <v>147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79</v>
      </c>
      <c r="BK118" s="217">
        <f>ROUND(I118*H118,2)</f>
        <v>0</v>
      </c>
      <c r="BL118" s="18" t="s">
        <v>154</v>
      </c>
      <c r="BM118" s="216" t="s">
        <v>330</v>
      </c>
    </row>
    <row r="119" spans="1:65" s="2" customFormat="1" ht="16.5" customHeight="1">
      <c r="A119" s="39"/>
      <c r="B119" s="40"/>
      <c r="C119" s="246" t="s">
        <v>333</v>
      </c>
      <c r="D119" s="246" t="s">
        <v>350</v>
      </c>
      <c r="E119" s="247" t="s">
        <v>2350</v>
      </c>
      <c r="F119" s="248" t="s">
        <v>2351</v>
      </c>
      <c r="G119" s="249" t="s">
        <v>2352</v>
      </c>
      <c r="H119" s="250">
        <v>15</v>
      </c>
      <c r="I119" s="251"/>
      <c r="J119" s="252">
        <f>ROUND(I119*H119,2)</f>
        <v>0</v>
      </c>
      <c r="K119" s="248" t="s">
        <v>19</v>
      </c>
      <c r="L119" s="253"/>
      <c r="M119" s="254" t="s">
        <v>19</v>
      </c>
      <c r="N119" s="255" t="s">
        <v>42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174</v>
      </c>
      <c r="AT119" s="216" t="s">
        <v>350</v>
      </c>
      <c r="AU119" s="216" t="s">
        <v>79</v>
      </c>
      <c r="AY119" s="18" t="s">
        <v>147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79</v>
      </c>
      <c r="BK119" s="217">
        <f>ROUND(I119*H119,2)</f>
        <v>0</v>
      </c>
      <c r="BL119" s="18" t="s">
        <v>154</v>
      </c>
      <c r="BM119" s="216" t="s">
        <v>336</v>
      </c>
    </row>
    <row r="120" spans="1:65" s="2" customFormat="1" ht="16.5" customHeight="1">
      <c r="A120" s="39"/>
      <c r="B120" s="40"/>
      <c r="C120" s="246" t="s">
        <v>247</v>
      </c>
      <c r="D120" s="246" t="s">
        <v>350</v>
      </c>
      <c r="E120" s="247" t="s">
        <v>2353</v>
      </c>
      <c r="F120" s="248" t="s">
        <v>2354</v>
      </c>
      <c r="G120" s="249" t="s">
        <v>441</v>
      </c>
      <c r="H120" s="250">
        <v>90</v>
      </c>
      <c r="I120" s="251"/>
      <c r="J120" s="252">
        <f>ROUND(I120*H120,2)</f>
        <v>0</v>
      </c>
      <c r="K120" s="248" t="s">
        <v>19</v>
      </c>
      <c r="L120" s="253"/>
      <c r="M120" s="254" t="s">
        <v>19</v>
      </c>
      <c r="N120" s="255" t="s">
        <v>42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174</v>
      </c>
      <c r="AT120" s="216" t="s">
        <v>350</v>
      </c>
      <c r="AU120" s="216" t="s">
        <v>79</v>
      </c>
      <c r="AY120" s="18" t="s">
        <v>147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79</v>
      </c>
      <c r="BK120" s="217">
        <f>ROUND(I120*H120,2)</f>
        <v>0</v>
      </c>
      <c r="BL120" s="18" t="s">
        <v>154</v>
      </c>
      <c r="BM120" s="216" t="s">
        <v>341</v>
      </c>
    </row>
    <row r="121" spans="1:65" s="2" customFormat="1" ht="16.5" customHeight="1">
      <c r="A121" s="39"/>
      <c r="B121" s="40"/>
      <c r="C121" s="246" t="s">
        <v>344</v>
      </c>
      <c r="D121" s="246" t="s">
        <v>350</v>
      </c>
      <c r="E121" s="247" t="s">
        <v>2355</v>
      </c>
      <c r="F121" s="248" t="s">
        <v>2356</v>
      </c>
      <c r="G121" s="249" t="s">
        <v>350</v>
      </c>
      <c r="H121" s="250">
        <v>100</v>
      </c>
      <c r="I121" s="251"/>
      <c r="J121" s="252">
        <f>ROUND(I121*H121,2)</f>
        <v>0</v>
      </c>
      <c r="K121" s="248" t="s">
        <v>19</v>
      </c>
      <c r="L121" s="253"/>
      <c r="M121" s="254" t="s">
        <v>19</v>
      </c>
      <c r="N121" s="255" t="s">
        <v>42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174</v>
      </c>
      <c r="AT121" s="216" t="s">
        <v>350</v>
      </c>
      <c r="AU121" s="216" t="s">
        <v>79</v>
      </c>
      <c r="AY121" s="18" t="s">
        <v>147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79</v>
      </c>
      <c r="BK121" s="217">
        <f>ROUND(I121*H121,2)</f>
        <v>0</v>
      </c>
      <c r="BL121" s="18" t="s">
        <v>154</v>
      </c>
      <c r="BM121" s="216" t="s">
        <v>347</v>
      </c>
    </row>
    <row r="122" spans="1:65" s="2" customFormat="1" ht="16.5" customHeight="1">
      <c r="A122" s="39"/>
      <c r="B122" s="40"/>
      <c r="C122" s="246" t="s">
        <v>254</v>
      </c>
      <c r="D122" s="246" t="s">
        <v>350</v>
      </c>
      <c r="E122" s="247" t="s">
        <v>2357</v>
      </c>
      <c r="F122" s="248" t="s">
        <v>2358</v>
      </c>
      <c r="G122" s="249" t="s">
        <v>350</v>
      </c>
      <c r="H122" s="250">
        <v>20</v>
      </c>
      <c r="I122" s="251"/>
      <c r="J122" s="252">
        <f>ROUND(I122*H122,2)</f>
        <v>0</v>
      </c>
      <c r="K122" s="248" t="s">
        <v>19</v>
      </c>
      <c r="L122" s="253"/>
      <c r="M122" s="254" t="s">
        <v>19</v>
      </c>
      <c r="N122" s="255" t="s">
        <v>42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174</v>
      </c>
      <c r="AT122" s="216" t="s">
        <v>350</v>
      </c>
      <c r="AU122" s="216" t="s">
        <v>79</v>
      </c>
      <c r="AY122" s="18" t="s">
        <v>147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79</v>
      </c>
      <c r="BK122" s="217">
        <f>ROUND(I122*H122,2)</f>
        <v>0</v>
      </c>
      <c r="BL122" s="18" t="s">
        <v>154</v>
      </c>
      <c r="BM122" s="216" t="s">
        <v>353</v>
      </c>
    </row>
    <row r="123" spans="1:65" s="2" customFormat="1" ht="16.5" customHeight="1">
      <c r="A123" s="39"/>
      <c r="B123" s="40"/>
      <c r="C123" s="246" t="s">
        <v>355</v>
      </c>
      <c r="D123" s="246" t="s">
        <v>350</v>
      </c>
      <c r="E123" s="247" t="s">
        <v>2359</v>
      </c>
      <c r="F123" s="248" t="s">
        <v>2360</v>
      </c>
      <c r="G123" s="249" t="s">
        <v>350</v>
      </c>
      <c r="H123" s="250">
        <v>30</v>
      </c>
      <c r="I123" s="251"/>
      <c r="J123" s="252">
        <f>ROUND(I123*H123,2)</f>
        <v>0</v>
      </c>
      <c r="K123" s="248" t="s">
        <v>19</v>
      </c>
      <c r="L123" s="253"/>
      <c r="M123" s="254" t="s">
        <v>19</v>
      </c>
      <c r="N123" s="255" t="s">
        <v>42</v>
      </c>
      <c r="O123" s="85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174</v>
      </c>
      <c r="AT123" s="216" t="s">
        <v>350</v>
      </c>
      <c r="AU123" s="216" t="s">
        <v>79</v>
      </c>
      <c r="AY123" s="18" t="s">
        <v>147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79</v>
      </c>
      <c r="BK123" s="217">
        <f>ROUND(I123*H123,2)</f>
        <v>0</v>
      </c>
      <c r="BL123" s="18" t="s">
        <v>154</v>
      </c>
      <c r="BM123" s="216" t="s">
        <v>358</v>
      </c>
    </row>
    <row r="124" spans="1:65" s="2" customFormat="1" ht="16.5" customHeight="1">
      <c r="A124" s="39"/>
      <c r="B124" s="40"/>
      <c r="C124" s="246" t="s">
        <v>259</v>
      </c>
      <c r="D124" s="246" t="s">
        <v>350</v>
      </c>
      <c r="E124" s="247" t="s">
        <v>2361</v>
      </c>
      <c r="F124" s="248" t="s">
        <v>2362</v>
      </c>
      <c r="G124" s="249" t="s">
        <v>441</v>
      </c>
      <c r="H124" s="250">
        <v>30</v>
      </c>
      <c r="I124" s="251"/>
      <c r="J124" s="252">
        <f>ROUND(I124*H124,2)</f>
        <v>0</v>
      </c>
      <c r="K124" s="248" t="s">
        <v>19</v>
      </c>
      <c r="L124" s="253"/>
      <c r="M124" s="254" t="s">
        <v>19</v>
      </c>
      <c r="N124" s="255" t="s">
        <v>42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174</v>
      </c>
      <c r="AT124" s="216" t="s">
        <v>350</v>
      </c>
      <c r="AU124" s="216" t="s">
        <v>79</v>
      </c>
      <c r="AY124" s="18" t="s">
        <v>147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79</v>
      </c>
      <c r="BK124" s="217">
        <f>ROUND(I124*H124,2)</f>
        <v>0</v>
      </c>
      <c r="BL124" s="18" t="s">
        <v>154</v>
      </c>
      <c r="BM124" s="216" t="s">
        <v>363</v>
      </c>
    </row>
    <row r="125" spans="1:65" s="2" customFormat="1" ht="16.5" customHeight="1">
      <c r="A125" s="39"/>
      <c r="B125" s="40"/>
      <c r="C125" s="246" t="s">
        <v>365</v>
      </c>
      <c r="D125" s="246" t="s">
        <v>350</v>
      </c>
      <c r="E125" s="247" t="s">
        <v>2363</v>
      </c>
      <c r="F125" s="248" t="s">
        <v>2364</v>
      </c>
      <c r="G125" s="249" t="s">
        <v>441</v>
      </c>
      <c r="H125" s="250">
        <v>20</v>
      </c>
      <c r="I125" s="251"/>
      <c r="J125" s="252">
        <f>ROUND(I125*H125,2)</f>
        <v>0</v>
      </c>
      <c r="K125" s="248" t="s">
        <v>19</v>
      </c>
      <c r="L125" s="253"/>
      <c r="M125" s="254" t="s">
        <v>19</v>
      </c>
      <c r="N125" s="255" t="s">
        <v>42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174</v>
      </c>
      <c r="AT125" s="216" t="s">
        <v>350</v>
      </c>
      <c r="AU125" s="216" t="s">
        <v>79</v>
      </c>
      <c r="AY125" s="18" t="s">
        <v>147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79</v>
      </c>
      <c r="BK125" s="217">
        <f>ROUND(I125*H125,2)</f>
        <v>0</v>
      </c>
      <c r="BL125" s="18" t="s">
        <v>154</v>
      </c>
      <c r="BM125" s="216" t="s">
        <v>368</v>
      </c>
    </row>
    <row r="126" spans="1:65" s="2" customFormat="1" ht="16.5" customHeight="1">
      <c r="A126" s="39"/>
      <c r="B126" s="40"/>
      <c r="C126" s="246" t="s">
        <v>265</v>
      </c>
      <c r="D126" s="246" t="s">
        <v>350</v>
      </c>
      <c r="E126" s="247" t="s">
        <v>2365</v>
      </c>
      <c r="F126" s="248" t="s">
        <v>2366</v>
      </c>
      <c r="G126" s="249" t="s">
        <v>441</v>
      </c>
      <c r="H126" s="250">
        <v>20</v>
      </c>
      <c r="I126" s="251"/>
      <c r="J126" s="252">
        <f>ROUND(I126*H126,2)</f>
        <v>0</v>
      </c>
      <c r="K126" s="248" t="s">
        <v>19</v>
      </c>
      <c r="L126" s="253"/>
      <c r="M126" s="254" t="s">
        <v>19</v>
      </c>
      <c r="N126" s="255" t="s">
        <v>42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174</v>
      </c>
      <c r="AT126" s="216" t="s">
        <v>350</v>
      </c>
      <c r="AU126" s="216" t="s">
        <v>79</v>
      </c>
      <c r="AY126" s="18" t="s">
        <v>147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79</v>
      </c>
      <c r="BK126" s="217">
        <f>ROUND(I126*H126,2)</f>
        <v>0</v>
      </c>
      <c r="BL126" s="18" t="s">
        <v>154</v>
      </c>
      <c r="BM126" s="216" t="s">
        <v>375</v>
      </c>
    </row>
    <row r="127" spans="1:65" s="2" customFormat="1" ht="16.5" customHeight="1">
      <c r="A127" s="39"/>
      <c r="B127" s="40"/>
      <c r="C127" s="246" t="s">
        <v>378</v>
      </c>
      <c r="D127" s="246" t="s">
        <v>350</v>
      </c>
      <c r="E127" s="247" t="s">
        <v>2367</v>
      </c>
      <c r="F127" s="248" t="s">
        <v>2368</v>
      </c>
      <c r="G127" s="249" t="s">
        <v>2290</v>
      </c>
      <c r="H127" s="250">
        <v>2</v>
      </c>
      <c r="I127" s="251"/>
      <c r="J127" s="252">
        <f>ROUND(I127*H127,2)</f>
        <v>0</v>
      </c>
      <c r="K127" s="248" t="s">
        <v>19</v>
      </c>
      <c r="L127" s="253"/>
      <c r="M127" s="254" t="s">
        <v>19</v>
      </c>
      <c r="N127" s="255" t="s">
        <v>42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174</v>
      </c>
      <c r="AT127" s="216" t="s">
        <v>350</v>
      </c>
      <c r="AU127" s="216" t="s">
        <v>79</v>
      </c>
      <c r="AY127" s="18" t="s">
        <v>147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79</v>
      </c>
      <c r="BK127" s="217">
        <f>ROUND(I127*H127,2)</f>
        <v>0</v>
      </c>
      <c r="BL127" s="18" t="s">
        <v>154</v>
      </c>
      <c r="BM127" s="216" t="s">
        <v>381</v>
      </c>
    </row>
    <row r="128" spans="1:65" s="2" customFormat="1" ht="16.5" customHeight="1">
      <c r="A128" s="39"/>
      <c r="B128" s="40"/>
      <c r="C128" s="246" t="s">
        <v>270</v>
      </c>
      <c r="D128" s="246" t="s">
        <v>350</v>
      </c>
      <c r="E128" s="247" t="s">
        <v>2369</v>
      </c>
      <c r="F128" s="248" t="s">
        <v>2370</v>
      </c>
      <c r="G128" s="249" t="s">
        <v>2290</v>
      </c>
      <c r="H128" s="250">
        <v>1</v>
      </c>
      <c r="I128" s="251"/>
      <c r="J128" s="252">
        <f>ROUND(I128*H128,2)</f>
        <v>0</v>
      </c>
      <c r="K128" s="248" t="s">
        <v>19</v>
      </c>
      <c r="L128" s="253"/>
      <c r="M128" s="254" t="s">
        <v>19</v>
      </c>
      <c r="N128" s="255" t="s">
        <v>42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174</v>
      </c>
      <c r="AT128" s="216" t="s">
        <v>350</v>
      </c>
      <c r="AU128" s="216" t="s">
        <v>79</v>
      </c>
      <c r="AY128" s="18" t="s">
        <v>147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79</v>
      </c>
      <c r="BK128" s="217">
        <f>ROUND(I128*H128,2)</f>
        <v>0</v>
      </c>
      <c r="BL128" s="18" t="s">
        <v>154</v>
      </c>
      <c r="BM128" s="216" t="s">
        <v>386</v>
      </c>
    </row>
    <row r="129" spans="1:65" s="2" customFormat="1" ht="16.5" customHeight="1">
      <c r="A129" s="39"/>
      <c r="B129" s="40"/>
      <c r="C129" s="246" t="s">
        <v>391</v>
      </c>
      <c r="D129" s="246" t="s">
        <v>350</v>
      </c>
      <c r="E129" s="247" t="s">
        <v>2371</v>
      </c>
      <c r="F129" s="248" t="s">
        <v>2372</v>
      </c>
      <c r="G129" s="249" t="s">
        <v>2290</v>
      </c>
      <c r="H129" s="250">
        <v>2</v>
      </c>
      <c r="I129" s="251"/>
      <c r="J129" s="252">
        <f>ROUND(I129*H129,2)</f>
        <v>0</v>
      </c>
      <c r="K129" s="248" t="s">
        <v>19</v>
      </c>
      <c r="L129" s="253"/>
      <c r="M129" s="254" t="s">
        <v>19</v>
      </c>
      <c r="N129" s="255" t="s">
        <v>42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174</v>
      </c>
      <c r="AT129" s="216" t="s">
        <v>350</v>
      </c>
      <c r="AU129" s="216" t="s">
        <v>79</v>
      </c>
      <c r="AY129" s="18" t="s">
        <v>147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79</v>
      </c>
      <c r="BK129" s="217">
        <f>ROUND(I129*H129,2)</f>
        <v>0</v>
      </c>
      <c r="BL129" s="18" t="s">
        <v>154</v>
      </c>
      <c r="BM129" s="216" t="s">
        <v>394</v>
      </c>
    </row>
    <row r="130" spans="1:65" s="2" customFormat="1" ht="16.5" customHeight="1">
      <c r="A130" s="39"/>
      <c r="B130" s="40"/>
      <c r="C130" s="246" t="s">
        <v>278</v>
      </c>
      <c r="D130" s="246" t="s">
        <v>350</v>
      </c>
      <c r="E130" s="247" t="s">
        <v>2373</v>
      </c>
      <c r="F130" s="248" t="s">
        <v>2374</v>
      </c>
      <c r="G130" s="249" t="s">
        <v>2290</v>
      </c>
      <c r="H130" s="250">
        <v>72</v>
      </c>
      <c r="I130" s="251"/>
      <c r="J130" s="252">
        <f>ROUND(I130*H130,2)</f>
        <v>0</v>
      </c>
      <c r="K130" s="248" t="s">
        <v>19</v>
      </c>
      <c r="L130" s="253"/>
      <c r="M130" s="254" t="s">
        <v>19</v>
      </c>
      <c r="N130" s="255" t="s">
        <v>42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174</v>
      </c>
      <c r="AT130" s="216" t="s">
        <v>350</v>
      </c>
      <c r="AU130" s="216" t="s">
        <v>79</v>
      </c>
      <c r="AY130" s="18" t="s">
        <v>147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79</v>
      </c>
      <c r="BK130" s="217">
        <f>ROUND(I130*H130,2)</f>
        <v>0</v>
      </c>
      <c r="BL130" s="18" t="s">
        <v>154</v>
      </c>
      <c r="BM130" s="216" t="s">
        <v>399</v>
      </c>
    </row>
    <row r="131" spans="1:65" s="2" customFormat="1" ht="16.5" customHeight="1">
      <c r="A131" s="39"/>
      <c r="B131" s="40"/>
      <c r="C131" s="246" t="s">
        <v>402</v>
      </c>
      <c r="D131" s="246" t="s">
        <v>350</v>
      </c>
      <c r="E131" s="247" t="s">
        <v>2375</v>
      </c>
      <c r="F131" s="248" t="s">
        <v>2376</v>
      </c>
      <c r="G131" s="249" t="s">
        <v>2290</v>
      </c>
      <c r="H131" s="250">
        <v>72</v>
      </c>
      <c r="I131" s="251"/>
      <c r="J131" s="252">
        <f>ROUND(I131*H131,2)</f>
        <v>0</v>
      </c>
      <c r="K131" s="248" t="s">
        <v>19</v>
      </c>
      <c r="L131" s="253"/>
      <c r="M131" s="254" t="s">
        <v>19</v>
      </c>
      <c r="N131" s="255" t="s">
        <v>42</v>
      </c>
      <c r="O131" s="85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174</v>
      </c>
      <c r="AT131" s="216" t="s">
        <v>350</v>
      </c>
      <c r="AU131" s="216" t="s">
        <v>79</v>
      </c>
      <c r="AY131" s="18" t="s">
        <v>147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79</v>
      </c>
      <c r="BK131" s="217">
        <f>ROUND(I131*H131,2)</f>
        <v>0</v>
      </c>
      <c r="BL131" s="18" t="s">
        <v>154</v>
      </c>
      <c r="BM131" s="216" t="s">
        <v>405</v>
      </c>
    </row>
    <row r="132" spans="1:65" s="2" customFormat="1" ht="16.5" customHeight="1">
      <c r="A132" s="39"/>
      <c r="B132" s="40"/>
      <c r="C132" s="246" t="s">
        <v>283</v>
      </c>
      <c r="D132" s="246" t="s">
        <v>350</v>
      </c>
      <c r="E132" s="247" t="s">
        <v>2377</v>
      </c>
      <c r="F132" s="248" t="s">
        <v>2378</v>
      </c>
      <c r="G132" s="249" t="s">
        <v>2290</v>
      </c>
      <c r="H132" s="250">
        <v>2</v>
      </c>
      <c r="I132" s="251"/>
      <c r="J132" s="252">
        <f>ROUND(I132*H132,2)</f>
        <v>0</v>
      </c>
      <c r="K132" s="248" t="s">
        <v>19</v>
      </c>
      <c r="L132" s="253"/>
      <c r="M132" s="254" t="s">
        <v>19</v>
      </c>
      <c r="N132" s="255" t="s">
        <v>42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174</v>
      </c>
      <c r="AT132" s="216" t="s">
        <v>350</v>
      </c>
      <c r="AU132" s="216" t="s">
        <v>79</v>
      </c>
      <c r="AY132" s="18" t="s">
        <v>147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79</v>
      </c>
      <c r="BK132" s="217">
        <f>ROUND(I132*H132,2)</f>
        <v>0</v>
      </c>
      <c r="BL132" s="18" t="s">
        <v>154</v>
      </c>
      <c r="BM132" s="216" t="s">
        <v>409</v>
      </c>
    </row>
    <row r="133" spans="1:65" s="2" customFormat="1" ht="16.5" customHeight="1">
      <c r="A133" s="39"/>
      <c r="B133" s="40"/>
      <c r="C133" s="246" t="s">
        <v>412</v>
      </c>
      <c r="D133" s="246" t="s">
        <v>350</v>
      </c>
      <c r="E133" s="247" t="s">
        <v>2379</v>
      </c>
      <c r="F133" s="248" t="s">
        <v>2380</v>
      </c>
      <c r="G133" s="249" t="s">
        <v>2290</v>
      </c>
      <c r="H133" s="250">
        <v>1</v>
      </c>
      <c r="I133" s="251"/>
      <c r="J133" s="252">
        <f>ROUND(I133*H133,2)</f>
        <v>0</v>
      </c>
      <c r="K133" s="248" t="s">
        <v>19</v>
      </c>
      <c r="L133" s="253"/>
      <c r="M133" s="254" t="s">
        <v>19</v>
      </c>
      <c r="N133" s="255" t="s">
        <v>42</v>
      </c>
      <c r="O133" s="85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174</v>
      </c>
      <c r="AT133" s="216" t="s">
        <v>350</v>
      </c>
      <c r="AU133" s="216" t="s">
        <v>79</v>
      </c>
      <c r="AY133" s="18" t="s">
        <v>147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79</v>
      </c>
      <c r="BK133" s="217">
        <f>ROUND(I133*H133,2)</f>
        <v>0</v>
      </c>
      <c r="BL133" s="18" t="s">
        <v>154</v>
      </c>
      <c r="BM133" s="216" t="s">
        <v>415</v>
      </c>
    </row>
    <row r="134" spans="1:65" s="2" customFormat="1" ht="16.5" customHeight="1">
      <c r="A134" s="39"/>
      <c r="B134" s="40"/>
      <c r="C134" s="246" t="s">
        <v>289</v>
      </c>
      <c r="D134" s="246" t="s">
        <v>350</v>
      </c>
      <c r="E134" s="247" t="s">
        <v>2381</v>
      </c>
      <c r="F134" s="248" t="s">
        <v>2382</v>
      </c>
      <c r="G134" s="249" t="s">
        <v>2290</v>
      </c>
      <c r="H134" s="250">
        <v>1</v>
      </c>
      <c r="I134" s="251"/>
      <c r="J134" s="252">
        <f>ROUND(I134*H134,2)</f>
        <v>0</v>
      </c>
      <c r="K134" s="248" t="s">
        <v>19</v>
      </c>
      <c r="L134" s="253"/>
      <c r="M134" s="254" t="s">
        <v>19</v>
      </c>
      <c r="N134" s="255" t="s">
        <v>42</v>
      </c>
      <c r="O134" s="85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174</v>
      </c>
      <c r="AT134" s="216" t="s">
        <v>350</v>
      </c>
      <c r="AU134" s="216" t="s">
        <v>79</v>
      </c>
      <c r="AY134" s="18" t="s">
        <v>147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79</v>
      </c>
      <c r="BK134" s="217">
        <f>ROUND(I134*H134,2)</f>
        <v>0</v>
      </c>
      <c r="BL134" s="18" t="s">
        <v>154</v>
      </c>
      <c r="BM134" s="216" t="s">
        <v>421</v>
      </c>
    </row>
    <row r="135" spans="1:65" s="2" customFormat="1" ht="16.5" customHeight="1">
      <c r="A135" s="39"/>
      <c r="B135" s="40"/>
      <c r="C135" s="246" t="s">
        <v>425</v>
      </c>
      <c r="D135" s="246" t="s">
        <v>350</v>
      </c>
      <c r="E135" s="247" t="s">
        <v>2383</v>
      </c>
      <c r="F135" s="248" t="s">
        <v>2384</v>
      </c>
      <c r="G135" s="249" t="s">
        <v>2290</v>
      </c>
      <c r="H135" s="250">
        <v>1</v>
      </c>
      <c r="I135" s="251"/>
      <c r="J135" s="252">
        <f>ROUND(I135*H135,2)</f>
        <v>0</v>
      </c>
      <c r="K135" s="248" t="s">
        <v>19</v>
      </c>
      <c r="L135" s="253"/>
      <c r="M135" s="254" t="s">
        <v>19</v>
      </c>
      <c r="N135" s="255" t="s">
        <v>42</v>
      </c>
      <c r="O135" s="85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174</v>
      </c>
      <c r="AT135" s="216" t="s">
        <v>350</v>
      </c>
      <c r="AU135" s="216" t="s">
        <v>79</v>
      </c>
      <c r="AY135" s="18" t="s">
        <v>147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79</v>
      </c>
      <c r="BK135" s="217">
        <f>ROUND(I135*H135,2)</f>
        <v>0</v>
      </c>
      <c r="BL135" s="18" t="s">
        <v>154</v>
      </c>
      <c r="BM135" s="216" t="s">
        <v>428</v>
      </c>
    </row>
    <row r="136" spans="1:65" s="2" customFormat="1" ht="16.5" customHeight="1">
      <c r="A136" s="39"/>
      <c r="B136" s="40"/>
      <c r="C136" s="246" t="s">
        <v>294</v>
      </c>
      <c r="D136" s="246" t="s">
        <v>350</v>
      </c>
      <c r="E136" s="247" t="s">
        <v>2375</v>
      </c>
      <c r="F136" s="248" t="s">
        <v>2376</v>
      </c>
      <c r="G136" s="249" t="s">
        <v>2290</v>
      </c>
      <c r="H136" s="250">
        <v>1</v>
      </c>
      <c r="I136" s="251"/>
      <c r="J136" s="252">
        <f>ROUND(I136*H136,2)</f>
        <v>0</v>
      </c>
      <c r="K136" s="248" t="s">
        <v>19</v>
      </c>
      <c r="L136" s="253"/>
      <c r="M136" s="254" t="s">
        <v>19</v>
      </c>
      <c r="N136" s="255" t="s">
        <v>42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174</v>
      </c>
      <c r="AT136" s="216" t="s">
        <v>350</v>
      </c>
      <c r="AU136" s="216" t="s">
        <v>79</v>
      </c>
      <c r="AY136" s="18" t="s">
        <v>147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79</v>
      </c>
      <c r="BK136" s="217">
        <f>ROUND(I136*H136,2)</f>
        <v>0</v>
      </c>
      <c r="BL136" s="18" t="s">
        <v>154</v>
      </c>
      <c r="BM136" s="216" t="s">
        <v>431</v>
      </c>
    </row>
    <row r="137" spans="1:65" s="2" customFormat="1" ht="16.5" customHeight="1">
      <c r="A137" s="39"/>
      <c r="B137" s="40"/>
      <c r="C137" s="246" t="s">
        <v>433</v>
      </c>
      <c r="D137" s="246" t="s">
        <v>350</v>
      </c>
      <c r="E137" s="247" t="s">
        <v>2385</v>
      </c>
      <c r="F137" s="248" t="s">
        <v>2386</v>
      </c>
      <c r="G137" s="249" t="s">
        <v>2290</v>
      </c>
      <c r="H137" s="250">
        <v>1</v>
      </c>
      <c r="I137" s="251"/>
      <c r="J137" s="252">
        <f>ROUND(I137*H137,2)</f>
        <v>0</v>
      </c>
      <c r="K137" s="248" t="s">
        <v>19</v>
      </c>
      <c r="L137" s="253"/>
      <c r="M137" s="254" t="s">
        <v>19</v>
      </c>
      <c r="N137" s="255" t="s">
        <v>42</v>
      </c>
      <c r="O137" s="85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174</v>
      </c>
      <c r="AT137" s="216" t="s">
        <v>350</v>
      </c>
      <c r="AU137" s="216" t="s">
        <v>79</v>
      </c>
      <c r="AY137" s="18" t="s">
        <v>147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79</v>
      </c>
      <c r="BK137" s="217">
        <f>ROUND(I137*H137,2)</f>
        <v>0</v>
      </c>
      <c r="BL137" s="18" t="s">
        <v>154</v>
      </c>
      <c r="BM137" s="216" t="s">
        <v>436</v>
      </c>
    </row>
    <row r="138" spans="1:65" s="2" customFormat="1" ht="16.5" customHeight="1">
      <c r="A138" s="39"/>
      <c r="B138" s="40"/>
      <c r="C138" s="246" t="s">
        <v>300</v>
      </c>
      <c r="D138" s="246" t="s">
        <v>350</v>
      </c>
      <c r="E138" s="247" t="s">
        <v>2387</v>
      </c>
      <c r="F138" s="248" t="s">
        <v>2388</v>
      </c>
      <c r="G138" s="249" t="s">
        <v>2290</v>
      </c>
      <c r="H138" s="250">
        <v>2</v>
      </c>
      <c r="I138" s="251"/>
      <c r="J138" s="252">
        <f>ROUND(I138*H138,2)</f>
        <v>0</v>
      </c>
      <c r="K138" s="248" t="s">
        <v>19</v>
      </c>
      <c r="L138" s="253"/>
      <c r="M138" s="254" t="s">
        <v>19</v>
      </c>
      <c r="N138" s="255" t="s">
        <v>42</v>
      </c>
      <c r="O138" s="85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174</v>
      </c>
      <c r="AT138" s="216" t="s">
        <v>350</v>
      </c>
      <c r="AU138" s="216" t="s">
        <v>79</v>
      </c>
      <c r="AY138" s="18" t="s">
        <v>147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79</v>
      </c>
      <c r="BK138" s="217">
        <f>ROUND(I138*H138,2)</f>
        <v>0</v>
      </c>
      <c r="BL138" s="18" t="s">
        <v>154</v>
      </c>
      <c r="BM138" s="216" t="s">
        <v>442</v>
      </c>
    </row>
    <row r="139" spans="1:65" s="2" customFormat="1" ht="16.5" customHeight="1">
      <c r="A139" s="39"/>
      <c r="B139" s="40"/>
      <c r="C139" s="246" t="s">
        <v>444</v>
      </c>
      <c r="D139" s="246" t="s">
        <v>350</v>
      </c>
      <c r="E139" s="247" t="s">
        <v>2389</v>
      </c>
      <c r="F139" s="248" t="s">
        <v>2390</v>
      </c>
      <c r="G139" s="249" t="s">
        <v>2290</v>
      </c>
      <c r="H139" s="250">
        <v>1</v>
      </c>
      <c r="I139" s="251"/>
      <c r="J139" s="252">
        <f>ROUND(I139*H139,2)</f>
        <v>0</v>
      </c>
      <c r="K139" s="248" t="s">
        <v>19</v>
      </c>
      <c r="L139" s="253"/>
      <c r="M139" s="254" t="s">
        <v>19</v>
      </c>
      <c r="N139" s="255" t="s">
        <v>42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174</v>
      </c>
      <c r="AT139" s="216" t="s">
        <v>350</v>
      </c>
      <c r="AU139" s="216" t="s">
        <v>79</v>
      </c>
      <c r="AY139" s="18" t="s">
        <v>147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79</v>
      </c>
      <c r="BK139" s="217">
        <f>ROUND(I139*H139,2)</f>
        <v>0</v>
      </c>
      <c r="BL139" s="18" t="s">
        <v>154</v>
      </c>
      <c r="BM139" s="216" t="s">
        <v>447</v>
      </c>
    </row>
    <row r="140" spans="1:65" s="2" customFormat="1" ht="16.5" customHeight="1">
      <c r="A140" s="39"/>
      <c r="B140" s="40"/>
      <c r="C140" s="246" t="s">
        <v>305</v>
      </c>
      <c r="D140" s="246" t="s">
        <v>350</v>
      </c>
      <c r="E140" s="247" t="s">
        <v>2336</v>
      </c>
      <c r="F140" s="248" t="s">
        <v>2337</v>
      </c>
      <c r="G140" s="249" t="s">
        <v>441</v>
      </c>
      <c r="H140" s="250">
        <v>210</v>
      </c>
      <c r="I140" s="251"/>
      <c r="J140" s="252">
        <f>ROUND(I140*H140,2)</f>
        <v>0</v>
      </c>
      <c r="K140" s="248" t="s">
        <v>19</v>
      </c>
      <c r="L140" s="253"/>
      <c r="M140" s="254" t="s">
        <v>19</v>
      </c>
      <c r="N140" s="255" t="s">
        <v>42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174</v>
      </c>
      <c r="AT140" s="216" t="s">
        <v>350</v>
      </c>
      <c r="AU140" s="216" t="s">
        <v>79</v>
      </c>
      <c r="AY140" s="18" t="s">
        <v>147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79</v>
      </c>
      <c r="BK140" s="217">
        <f>ROUND(I140*H140,2)</f>
        <v>0</v>
      </c>
      <c r="BL140" s="18" t="s">
        <v>154</v>
      </c>
      <c r="BM140" s="216" t="s">
        <v>452</v>
      </c>
    </row>
    <row r="141" spans="1:65" s="2" customFormat="1" ht="16.5" customHeight="1">
      <c r="A141" s="39"/>
      <c r="B141" s="40"/>
      <c r="C141" s="246" t="s">
        <v>455</v>
      </c>
      <c r="D141" s="246" t="s">
        <v>350</v>
      </c>
      <c r="E141" s="247" t="s">
        <v>2391</v>
      </c>
      <c r="F141" s="248" t="s">
        <v>2392</v>
      </c>
      <c r="G141" s="249" t="s">
        <v>441</v>
      </c>
      <c r="H141" s="250">
        <v>120</v>
      </c>
      <c r="I141" s="251"/>
      <c r="J141" s="252">
        <f>ROUND(I141*H141,2)</f>
        <v>0</v>
      </c>
      <c r="K141" s="248" t="s">
        <v>19</v>
      </c>
      <c r="L141" s="253"/>
      <c r="M141" s="254" t="s">
        <v>19</v>
      </c>
      <c r="N141" s="255" t="s">
        <v>42</v>
      </c>
      <c r="O141" s="85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174</v>
      </c>
      <c r="AT141" s="216" t="s">
        <v>350</v>
      </c>
      <c r="AU141" s="216" t="s">
        <v>79</v>
      </c>
      <c r="AY141" s="18" t="s">
        <v>147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79</v>
      </c>
      <c r="BK141" s="217">
        <f>ROUND(I141*H141,2)</f>
        <v>0</v>
      </c>
      <c r="BL141" s="18" t="s">
        <v>154</v>
      </c>
      <c r="BM141" s="216" t="s">
        <v>458</v>
      </c>
    </row>
    <row r="142" spans="1:65" s="2" customFormat="1" ht="16.5" customHeight="1">
      <c r="A142" s="39"/>
      <c r="B142" s="40"/>
      <c r="C142" s="246" t="s">
        <v>312</v>
      </c>
      <c r="D142" s="246" t="s">
        <v>350</v>
      </c>
      <c r="E142" s="247" t="s">
        <v>2393</v>
      </c>
      <c r="F142" s="248" t="s">
        <v>2394</v>
      </c>
      <c r="G142" s="249" t="s">
        <v>441</v>
      </c>
      <c r="H142" s="250">
        <v>280</v>
      </c>
      <c r="I142" s="251"/>
      <c r="J142" s="252">
        <f>ROUND(I142*H142,2)</f>
        <v>0</v>
      </c>
      <c r="K142" s="248" t="s">
        <v>19</v>
      </c>
      <c r="L142" s="253"/>
      <c r="M142" s="254" t="s">
        <v>19</v>
      </c>
      <c r="N142" s="255" t="s">
        <v>42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174</v>
      </c>
      <c r="AT142" s="216" t="s">
        <v>350</v>
      </c>
      <c r="AU142" s="216" t="s">
        <v>79</v>
      </c>
      <c r="AY142" s="18" t="s">
        <v>147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79</v>
      </c>
      <c r="BK142" s="217">
        <f>ROUND(I142*H142,2)</f>
        <v>0</v>
      </c>
      <c r="BL142" s="18" t="s">
        <v>154</v>
      </c>
      <c r="BM142" s="216" t="s">
        <v>463</v>
      </c>
    </row>
    <row r="143" spans="1:65" s="2" customFormat="1" ht="16.5" customHeight="1">
      <c r="A143" s="39"/>
      <c r="B143" s="40"/>
      <c r="C143" s="246" t="s">
        <v>467</v>
      </c>
      <c r="D143" s="246" t="s">
        <v>350</v>
      </c>
      <c r="E143" s="247" t="s">
        <v>2395</v>
      </c>
      <c r="F143" s="248" t="s">
        <v>2396</v>
      </c>
      <c r="G143" s="249" t="s">
        <v>2290</v>
      </c>
      <c r="H143" s="250">
        <v>200</v>
      </c>
      <c r="I143" s="251"/>
      <c r="J143" s="252">
        <f>ROUND(I143*H143,2)</f>
        <v>0</v>
      </c>
      <c r="K143" s="248" t="s">
        <v>19</v>
      </c>
      <c r="L143" s="253"/>
      <c r="M143" s="254" t="s">
        <v>19</v>
      </c>
      <c r="N143" s="255" t="s">
        <v>42</v>
      </c>
      <c r="O143" s="85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174</v>
      </c>
      <c r="AT143" s="216" t="s">
        <v>350</v>
      </c>
      <c r="AU143" s="216" t="s">
        <v>79</v>
      </c>
      <c r="AY143" s="18" t="s">
        <v>147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79</v>
      </c>
      <c r="BK143" s="217">
        <f>ROUND(I143*H143,2)</f>
        <v>0</v>
      </c>
      <c r="BL143" s="18" t="s">
        <v>154</v>
      </c>
      <c r="BM143" s="216" t="s">
        <v>470</v>
      </c>
    </row>
    <row r="144" spans="1:65" s="2" customFormat="1" ht="16.5" customHeight="1">
      <c r="A144" s="39"/>
      <c r="B144" s="40"/>
      <c r="C144" s="246" t="s">
        <v>317</v>
      </c>
      <c r="D144" s="246" t="s">
        <v>350</v>
      </c>
      <c r="E144" s="247" t="s">
        <v>2397</v>
      </c>
      <c r="F144" s="248" t="s">
        <v>2398</v>
      </c>
      <c r="G144" s="249" t="s">
        <v>2290</v>
      </c>
      <c r="H144" s="250">
        <v>150</v>
      </c>
      <c r="I144" s="251"/>
      <c r="J144" s="252">
        <f>ROUND(I144*H144,2)</f>
        <v>0</v>
      </c>
      <c r="K144" s="248" t="s">
        <v>19</v>
      </c>
      <c r="L144" s="253"/>
      <c r="M144" s="254" t="s">
        <v>19</v>
      </c>
      <c r="N144" s="255" t="s">
        <v>42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174</v>
      </c>
      <c r="AT144" s="216" t="s">
        <v>350</v>
      </c>
      <c r="AU144" s="216" t="s">
        <v>79</v>
      </c>
      <c r="AY144" s="18" t="s">
        <v>147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79</v>
      </c>
      <c r="BK144" s="217">
        <f>ROUND(I144*H144,2)</f>
        <v>0</v>
      </c>
      <c r="BL144" s="18" t="s">
        <v>154</v>
      </c>
      <c r="BM144" s="216" t="s">
        <v>476</v>
      </c>
    </row>
    <row r="145" spans="1:65" s="2" customFormat="1" ht="16.5" customHeight="1">
      <c r="A145" s="39"/>
      <c r="B145" s="40"/>
      <c r="C145" s="246" t="s">
        <v>478</v>
      </c>
      <c r="D145" s="246" t="s">
        <v>350</v>
      </c>
      <c r="E145" s="247" t="s">
        <v>2399</v>
      </c>
      <c r="F145" s="248" t="s">
        <v>2400</v>
      </c>
      <c r="G145" s="249" t="s">
        <v>2290</v>
      </c>
      <c r="H145" s="250">
        <v>10</v>
      </c>
      <c r="I145" s="251"/>
      <c r="J145" s="252">
        <f>ROUND(I145*H145,2)</f>
        <v>0</v>
      </c>
      <c r="K145" s="248" t="s">
        <v>19</v>
      </c>
      <c r="L145" s="253"/>
      <c r="M145" s="254" t="s">
        <v>19</v>
      </c>
      <c r="N145" s="255" t="s">
        <v>42</v>
      </c>
      <c r="O145" s="85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174</v>
      </c>
      <c r="AT145" s="216" t="s">
        <v>350</v>
      </c>
      <c r="AU145" s="216" t="s">
        <v>79</v>
      </c>
      <c r="AY145" s="18" t="s">
        <v>147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79</v>
      </c>
      <c r="BK145" s="217">
        <f>ROUND(I145*H145,2)</f>
        <v>0</v>
      </c>
      <c r="BL145" s="18" t="s">
        <v>154</v>
      </c>
      <c r="BM145" s="216" t="s">
        <v>481</v>
      </c>
    </row>
    <row r="146" spans="1:65" s="2" customFormat="1" ht="16.5" customHeight="1">
      <c r="A146" s="39"/>
      <c r="B146" s="40"/>
      <c r="C146" s="246" t="s">
        <v>323</v>
      </c>
      <c r="D146" s="246" t="s">
        <v>350</v>
      </c>
      <c r="E146" s="247" t="s">
        <v>2401</v>
      </c>
      <c r="F146" s="248" t="s">
        <v>2402</v>
      </c>
      <c r="G146" s="249" t="s">
        <v>2290</v>
      </c>
      <c r="H146" s="250">
        <v>21</v>
      </c>
      <c r="I146" s="251"/>
      <c r="J146" s="252">
        <f>ROUND(I146*H146,2)</f>
        <v>0</v>
      </c>
      <c r="K146" s="248" t="s">
        <v>19</v>
      </c>
      <c r="L146" s="253"/>
      <c r="M146" s="254" t="s">
        <v>19</v>
      </c>
      <c r="N146" s="255" t="s">
        <v>42</v>
      </c>
      <c r="O146" s="85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174</v>
      </c>
      <c r="AT146" s="216" t="s">
        <v>350</v>
      </c>
      <c r="AU146" s="216" t="s">
        <v>79</v>
      </c>
      <c r="AY146" s="18" t="s">
        <v>147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79</v>
      </c>
      <c r="BK146" s="217">
        <f>ROUND(I146*H146,2)</f>
        <v>0</v>
      </c>
      <c r="BL146" s="18" t="s">
        <v>154</v>
      </c>
      <c r="BM146" s="216" t="s">
        <v>489</v>
      </c>
    </row>
    <row r="147" spans="1:65" s="2" customFormat="1" ht="16.5" customHeight="1">
      <c r="A147" s="39"/>
      <c r="B147" s="40"/>
      <c r="C147" s="246" t="s">
        <v>494</v>
      </c>
      <c r="D147" s="246" t="s">
        <v>350</v>
      </c>
      <c r="E147" s="247" t="s">
        <v>2403</v>
      </c>
      <c r="F147" s="248" t="s">
        <v>2404</v>
      </c>
      <c r="G147" s="249" t="s">
        <v>2290</v>
      </c>
      <c r="H147" s="250">
        <v>19</v>
      </c>
      <c r="I147" s="251"/>
      <c r="J147" s="252">
        <f>ROUND(I147*H147,2)</f>
        <v>0</v>
      </c>
      <c r="K147" s="248" t="s">
        <v>19</v>
      </c>
      <c r="L147" s="253"/>
      <c r="M147" s="254" t="s">
        <v>19</v>
      </c>
      <c r="N147" s="255" t="s">
        <v>42</v>
      </c>
      <c r="O147" s="85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174</v>
      </c>
      <c r="AT147" s="216" t="s">
        <v>350</v>
      </c>
      <c r="AU147" s="216" t="s">
        <v>79</v>
      </c>
      <c r="AY147" s="18" t="s">
        <v>147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79</v>
      </c>
      <c r="BK147" s="217">
        <f>ROUND(I147*H147,2)</f>
        <v>0</v>
      </c>
      <c r="BL147" s="18" t="s">
        <v>154</v>
      </c>
      <c r="BM147" s="216" t="s">
        <v>497</v>
      </c>
    </row>
    <row r="148" spans="1:65" s="2" customFormat="1" ht="16.5" customHeight="1">
      <c r="A148" s="39"/>
      <c r="B148" s="40"/>
      <c r="C148" s="246" t="s">
        <v>330</v>
      </c>
      <c r="D148" s="246" t="s">
        <v>350</v>
      </c>
      <c r="E148" s="247" t="s">
        <v>2405</v>
      </c>
      <c r="F148" s="248" t="s">
        <v>2406</v>
      </c>
      <c r="G148" s="249" t="s">
        <v>2290</v>
      </c>
      <c r="H148" s="250">
        <v>19</v>
      </c>
      <c r="I148" s="251"/>
      <c r="J148" s="252">
        <f>ROUND(I148*H148,2)</f>
        <v>0</v>
      </c>
      <c r="K148" s="248" t="s">
        <v>19</v>
      </c>
      <c r="L148" s="253"/>
      <c r="M148" s="254" t="s">
        <v>19</v>
      </c>
      <c r="N148" s="255" t="s">
        <v>42</v>
      </c>
      <c r="O148" s="85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174</v>
      </c>
      <c r="AT148" s="216" t="s">
        <v>350</v>
      </c>
      <c r="AU148" s="216" t="s">
        <v>79</v>
      </c>
      <c r="AY148" s="18" t="s">
        <v>147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79</v>
      </c>
      <c r="BK148" s="217">
        <f>ROUND(I148*H148,2)</f>
        <v>0</v>
      </c>
      <c r="BL148" s="18" t="s">
        <v>154</v>
      </c>
      <c r="BM148" s="216" t="s">
        <v>503</v>
      </c>
    </row>
    <row r="149" spans="1:65" s="2" customFormat="1" ht="16.5" customHeight="1">
      <c r="A149" s="39"/>
      <c r="B149" s="40"/>
      <c r="C149" s="246" t="s">
        <v>508</v>
      </c>
      <c r="D149" s="246" t="s">
        <v>350</v>
      </c>
      <c r="E149" s="247" t="s">
        <v>2407</v>
      </c>
      <c r="F149" s="248" t="s">
        <v>2408</v>
      </c>
      <c r="G149" s="249" t="s">
        <v>2290</v>
      </c>
      <c r="H149" s="250">
        <v>19</v>
      </c>
      <c r="I149" s="251"/>
      <c r="J149" s="252">
        <f>ROUND(I149*H149,2)</f>
        <v>0</v>
      </c>
      <c r="K149" s="248" t="s">
        <v>19</v>
      </c>
      <c r="L149" s="253"/>
      <c r="M149" s="254" t="s">
        <v>19</v>
      </c>
      <c r="N149" s="255" t="s">
        <v>42</v>
      </c>
      <c r="O149" s="85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174</v>
      </c>
      <c r="AT149" s="216" t="s">
        <v>350</v>
      </c>
      <c r="AU149" s="216" t="s">
        <v>79</v>
      </c>
      <c r="AY149" s="18" t="s">
        <v>147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79</v>
      </c>
      <c r="BK149" s="217">
        <f>ROUND(I149*H149,2)</f>
        <v>0</v>
      </c>
      <c r="BL149" s="18" t="s">
        <v>154</v>
      </c>
      <c r="BM149" s="216" t="s">
        <v>511</v>
      </c>
    </row>
    <row r="150" spans="1:65" s="2" customFormat="1" ht="16.5" customHeight="1">
      <c r="A150" s="39"/>
      <c r="B150" s="40"/>
      <c r="C150" s="246" t="s">
        <v>336</v>
      </c>
      <c r="D150" s="246" t="s">
        <v>350</v>
      </c>
      <c r="E150" s="247" t="s">
        <v>2409</v>
      </c>
      <c r="F150" s="248" t="s">
        <v>2410</v>
      </c>
      <c r="G150" s="249" t="s">
        <v>2290</v>
      </c>
      <c r="H150" s="250">
        <v>19</v>
      </c>
      <c r="I150" s="251"/>
      <c r="J150" s="252">
        <f>ROUND(I150*H150,2)</f>
        <v>0</v>
      </c>
      <c r="K150" s="248" t="s">
        <v>19</v>
      </c>
      <c r="L150" s="253"/>
      <c r="M150" s="254" t="s">
        <v>19</v>
      </c>
      <c r="N150" s="255" t="s">
        <v>42</v>
      </c>
      <c r="O150" s="85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174</v>
      </c>
      <c r="AT150" s="216" t="s">
        <v>350</v>
      </c>
      <c r="AU150" s="216" t="s">
        <v>79</v>
      </c>
      <c r="AY150" s="18" t="s">
        <v>147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79</v>
      </c>
      <c r="BK150" s="217">
        <f>ROUND(I150*H150,2)</f>
        <v>0</v>
      </c>
      <c r="BL150" s="18" t="s">
        <v>154</v>
      </c>
      <c r="BM150" s="216" t="s">
        <v>515</v>
      </c>
    </row>
    <row r="151" spans="1:65" s="2" customFormat="1" ht="16.5" customHeight="1">
      <c r="A151" s="39"/>
      <c r="B151" s="40"/>
      <c r="C151" s="246" t="s">
        <v>519</v>
      </c>
      <c r="D151" s="246" t="s">
        <v>350</v>
      </c>
      <c r="E151" s="247" t="s">
        <v>2411</v>
      </c>
      <c r="F151" s="248" t="s">
        <v>2412</v>
      </c>
      <c r="G151" s="249" t="s">
        <v>2290</v>
      </c>
      <c r="H151" s="250">
        <v>2</v>
      </c>
      <c r="I151" s="251"/>
      <c r="J151" s="252">
        <f>ROUND(I151*H151,2)</f>
        <v>0</v>
      </c>
      <c r="K151" s="248" t="s">
        <v>19</v>
      </c>
      <c r="L151" s="253"/>
      <c r="M151" s="254" t="s">
        <v>19</v>
      </c>
      <c r="N151" s="255" t="s">
        <v>42</v>
      </c>
      <c r="O151" s="85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174</v>
      </c>
      <c r="AT151" s="216" t="s">
        <v>350</v>
      </c>
      <c r="AU151" s="216" t="s">
        <v>79</v>
      </c>
      <c r="AY151" s="18" t="s">
        <v>147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79</v>
      </c>
      <c r="BK151" s="217">
        <f>ROUND(I151*H151,2)</f>
        <v>0</v>
      </c>
      <c r="BL151" s="18" t="s">
        <v>154</v>
      </c>
      <c r="BM151" s="216" t="s">
        <v>522</v>
      </c>
    </row>
    <row r="152" spans="1:65" s="2" customFormat="1" ht="16.5" customHeight="1">
      <c r="A152" s="39"/>
      <c r="B152" s="40"/>
      <c r="C152" s="246" t="s">
        <v>341</v>
      </c>
      <c r="D152" s="246" t="s">
        <v>350</v>
      </c>
      <c r="E152" s="247" t="s">
        <v>2405</v>
      </c>
      <c r="F152" s="248" t="s">
        <v>2406</v>
      </c>
      <c r="G152" s="249" t="s">
        <v>2290</v>
      </c>
      <c r="H152" s="250">
        <v>2</v>
      </c>
      <c r="I152" s="251"/>
      <c r="J152" s="252">
        <f>ROUND(I152*H152,2)</f>
        <v>0</v>
      </c>
      <c r="K152" s="248" t="s">
        <v>19</v>
      </c>
      <c r="L152" s="253"/>
      <c r="M152" s="254" t="s">
        <v>19</v>
      </c>
      <c r="N152" s="255" t="s">
        <v>42</v>
      </c>
      <c r="O152" s="85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174</v>
      </c>
      <c r="AT152" s="216" t="s">
        <v>350</v>
      </c>
      <c r="AU152" s="216" t="s">
        <v>79</v>
      </c>
      <c r="AY152" s="18" t="s">
        <v>147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79</v>
      </c>
      <c r="BK152" s="217">
        <f>ROUND(I152*H152,2)</f>
        <v>0</v>
      </c>
      <c r="BL152" s="18" t="s">
        <v>154</v>
      </c>
      <c r="BM152" s="216" t="s">
        <v>528</v>
      </c>
    </row>
    <row r="153" spans="1:65" s="2" customFormat="1" ht="16.5" customHeight="1">
      <c r="A153" s="39"/>
      <c r="B153" s="40"/>
      <c r="C153" s="246" t="s">
        <v>531</v>
      </c>
      <c r="D153" s="246" t="s">
        <v>350</v>
      </c>
      <c r="E153" s="247" t="s">
        <v>2407</v>
      </c>
      <c r="F153" s="248" t="s">
        <v>2408</v>
      </c>
      <c r="G153" s="249" t="s">
        <v>2290</v>
      </c>
      <c r="H153" s="250">
        <v>2</v>
      </c>
      <c r="I153" s="251"/>
      <c r="J153" s="252">
        <f>ROUND(I153*H153,2)</f>
        <v>0</v>
      </c>
      <c r="K153" s="248" t="s">
        <v>19</v>
      </c>
      <c r="L153" s="253"/>
      <c r="M153" s="254" t="s">
        <v>19</v>
      </c>
      <c r="N153" s="255" t="s">
        <v>42</v>
      </c>
      <c r="O153" s="85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174</v>
      </c>
      <c r="AT153" s="216" t="s">
        <v>350</v>
      </c>
      <c r="AU153" s="216" t="s">
        <v>79</v>
      </c>
      <c r="AY153" s="18" t="s">
        <v>147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79</v>
      </c>
      <c r="BK153" s="217">
        <f>ROUND(I153*H153,2)</f>
        <v>0</v>
      </c>
      <c r="BL153" s="18" t="s">
        <v>154</v>
      </c>
      <c r="BM153" s="216" t="s">
        <v>534</v>
      </c>
    </row>
    <row r="154" spans="1:65" s="2" customFormat="1" ht="16.5" customHeight="1">
      <c r="A154" s="39"/>
      <c r="B154" s="40"/>
      <c r="C154" s="246" t="s">
        <v>347</v>
      </c>
      <c r="D154" s="246" t="s">
        <v>350</v>
      </c>
      <c r="E154" s="247" t="s">
        <v>2409</v>
      </c>
      <c r="F154" s="248" t="s">
        <v>2410</v>
      </c>
      <c r="G154" s="249" t="s">
        <v>2290</v>
      </c>
      <c r="H154" s="250">
        <v>2</v>
      </c>
      <c r="I154" s="251"/>
      <c r="J154" s="252">
        <f>ROUND(I154*H154,2)</f>
        <v>0</v>
      </c>
      <c r="K154" s="248" t="s">
        <v>19</v>
      </c>
      <c r="L154" s="253"/>
      <c r="M154" s="254" t="s">
        <v>19</v>
      </c>
      <c r="N154" s="255" t="s">
        <v>42</v>
      </c>
      <c r="O154" s="85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174</v>
      </c>
      <c r="AT154" s="216" t="s">
        <v>350</v>
      </c>
      <c r="AU154" s="216" t="s">
        <v>79</v>
      </c>
      <c r="AY154" s="18" t="s">
        <v>147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79</v>
      </c>
      <c r="BK154" s="217">
        <f>ROUND(I154*H154,2)</f>
        <v>0</v>
      </c>
      <c r="BL154" s="18" t="s">
        <v>154</v>
      </c>
      <c r="BM154" s="216" t="s">
        <v>538</v>
      </c>
    </row>
    <row r="155" spans="1:65" s="2" customFormat="1" ht="16.5" customHeight="1">
      <c r="A155" s="39"/>
      <c r="B155" s="40"/>
      <c r="C155" s="246" t="s">
        <v>540</v>
      </c>
      <c r="D155" s="246" t="s">
        <v>350</v>
      </c>
      <c r="E155" s="247" t="s">
        <v>2413</v>
      </c>
      <c r="F155" s="248" t="s">
        <v>2414</v>
      </c>
      <c r="G155" s="249" t="s">
        <v>2290</v>
      </c>
      <c r="H155" s="250">
        <v>60</v>
      </c>
      <c r="I155" s="251"/>
      <c r="J155" s="252">
        <f>ROUND(I155*H155,2)</f>
        <v>0</v>
      </c>
      <c r="K155" s="248" t="s">
        <v>19</v>
      </c>
      <c r="L155" s="253"/>
      <c r="M155" s="254" t="s">
        <v>19</v>
      </c>
      <c r="N155" s="255" t="s">
        <v>42</v>
      </c>
      <c r="O155" s="85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174</v>
      </c>
      <c r="AT155" s="216" t="s">
        <v>350</v>
      </c>
      <c r="AU155" s="216" t="s">
        <v>79</v>
      </c>
      <c r="AY155" s="18" t="s">
        <v>147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79</v>
      </c>
      <c r="BK155" s="217">
        <f>ROUND(I155*H155,2)</f>
        <v>0</v>
      </c>
      <c r="BL155" s="18" t="s">
        <v>154</v>
      </c>
      <c r="BM155" s="216" t="s">
        <v>543</v>
      </c>
    </row>
    <row r="156" spans="1:65" s="2" customFormat="1" ht="16.5" customHeight="1">
      <c r="A156" s="39"/>
      <c r="B156" s="40"/>
      <c r="C156" s="246" t="s">
        <v>353</v>
      </c>
      <c r="D156" s="246" t="s">
        <v>350</v>
      </c>
      <c r="E156" s="247" t="s">
        <v>2415</v>
      </c>
      <c r="F156" s="248" t="s">
        <v>2416</v>
      </c>
      <c r="G156" s="249" t="s">
        <v>2290</v>
      </c>
      <c r="H156" s="250">
        <v>41</v>
      </c>
      <c r="I156" s="251"/>
      <c r="J156" s="252">
        <f>ROUND(I156*H156,2)</f>
        <v>0</v>
      </c>
      <c r="K156" s="248" t="s">
        <v>19</v>
      </c>
      <c r="L156" s="253"/>
      <c r="M156" s="254" t="s">
        <v>19</v>
      </c>
      <c r="N156" s="255" t="s">
        <v>42</v>
      </c>
      <c r="O156" s="85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174</v>
      </c>
      <c r="AT156" s="216" t="s">
        <v>350</v>
      </c>
      <c r="AU156" s="216" t="s">
        <v>79</v>
      </c>
      <c r="AY156" s="18" t="s">
        <v>147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79</v>
      </c>
      <c r="BK156" s="217">
        <f>ROUND(I156*H156,2)</f>
        <v>0</v>
      </c>
      <c r="BL156" s="18" t="s">
        <v>154</v>
      </c>
      <c r="BM156" s="216" t="s">
        <v>548</v>
      </c>
    </row>
    <row r="157" spans="1:65" s="2" customFormat="1" ht="16.5" customHeight="1">
      <c r="A157" s="39"/>
      <c r="B157" s="40"/>
      <c r="C157" s="246" t="s">
        <v>552</v>
      </c>
      <c r="D157" s="246" t="s">
        <v>350</v>
      </c>
      <c r="E157" s="247" t="s">
        <v>2409</v>
      </c>
      <c r="F157" s="248" t="s">
        <v>2410</v>
      </c>
      <c r="G157" s="249" t="s">
        <v>2290</v>
      </c>
      <c r="H157" s="250">
        <v>21</v>
      </c>
      <c r="I157" s="251"/>
      <c r="J157" s="252">
        <f>ROUND(I157*H157,2)</f>
        <v>0</v>
      </c>
      <c r="K157" s="248" t="s">
        <v>19</v>
      </c>
      <c r="L157" s="253"/>
      <c r="M157" s="254" t="s">
        <v>19</v>
      </c>
      <c r="N157" s="255" t="s">
        <v>42</v>
      </c>
      <c r="O157" s="85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174</v>
      </c>
      <c r="AT157" s="216" t="s">
        <v>350</v>
      </c>
      <c r="AU157" s="216" t="s">
        <v>79</v>
      </c>
      <c r="AY157" s="18" t="s">
        <v>147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79</v>
      </c>
      <c r="BK157" s="217">
        <f>ROUND(I157*H157,2)</f>
        <v>0</v>
      </c>
      <c r="BL157" s="18" t="s">
        <v>154</v>
      </c>
      <c r="BM157" s="216" t="s">
        <v>555</v>
      </c>
    </row>
    <row r="158" spans="1:65" s="2" customFormat="1" ht="16.5" customHeight="1">
      <c r="A158" s="39"/>
      <c r="B158" s="40"/>
      <c r="C158" s="246" t="s">
        <v>358</v>
      </c>
      <c r="D158" s="246" t="s">
        <v>350</v>
      </c>
      <c r="E158" s="247" t="s">
        <v>2417</v>
      </c>
      <c r="F158" s="248" t="s">
        <v>2418</v>
      </c>
      <c r="G158" s="249" t="s">
        <v>2290</v>
      </c>
      <c r="H158" s="250">
        <v>10</v>
      </c>
      <c r="I158" s="251"/>
      <c r="J158" s="252">
        <f>ROUND(I158*H158,2)</f>
        <v>0</v>
      </c>
      <c r="K158" s="248" t="s">
        <v>19</v>
      </c>
      <c r="L158" s="253"/>
      <c r="M158" s="254" t="s">
        <v>19</v>
      </c>
      <c r="N158" s="255" t="s">
        <v>42</v>
      </c>
      <c r="O158" s="85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174</v>
      </c>
      <c r="AT158" s="216" t="s">
        <v>350</v>
      </c>
      <c r="AU158" s="216" t="s">
        <v>79</v>
      </c>
      <c r="AY158" s="18" t="s">
        <v>147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79</v>
      </c>
      <c r="BK158" s="217">
        <f>ROUND(I158*H158,2)</f>
        <v>0</v>
      </c>
      <c r="BL158" s="18" t="s">
        <v>154</v>
      </c>
      <c r="BM158" s="216" t="s">
        <v>560</v>
      </c>
    </row>
    <row r="159" spans="1:65" s="2" customFormat="1" ht="16.5" customHeight="1">
      <c r="A159" s="39"/>
      <c r="B159" s="40"/>
      <c r="C159" s="246" t="s">
        <v>563</v>
      </c>
      <c r="D159" s="246" t="s">
        <v>350</v>
      </c>
      <c r="E159" s="247" t="s">
        <v>2419</v>
      </c>
      <c r="F159" s="248" t="s">
        <v>2420</v>
      </c>
      <c r="G159" s="249" t="s">
        <v>2290</v>
      </c>
      <c r="H159" s="250">
        <v>20</v>
      </c>
      <c r="I159" s="251"/>
      <c r="J159" s="252">
        <f>ROUND(I159*H159,2)</f>
        <v>0</v>
      </c>
      <c r="K159" s="248" t="s">
        <v>19</v>
      </c>
      <c r="L159" s="253"/>
      <c r="M159" s="254" t="s">
        <v>19</v>
      </c>
      <c r="N159" s="255" t="s">
        <v>42</v>
      </c>
      <c r="O159" s="85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174</v>
      </c>
      <c r="AT159" s="216" t="s">
        <v>350</v>
      </c>
      <c r="AU159" s="216" t="s">
        <v>79</v>
      </c>
      <c r="AY159" s="18" t="s">
        <v>147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79</v>
      </c>
      <c r="BK159" s="217">
        <f>ROUND(I159*H159,2)</f>
        <v>0</v>
      </c>
      <c r="BL159" s="18" t="s">
        <v>154</v>
      </c>
      <c r="BM159" s="216" t="s">
        <v>566</v>
      </c>
    </row>
    <row r="160" spans="1:65" s="2" customFormat="1" ht="16.5" customHeight="1">
      <c r="A160" s="39"/>
      <c r="B160" s="40"/>
      <c r="C160" s="246" t="s">
        <v>363</v>
      </c>
      <c r="D160" s="246" t="s">
        <v>350</v>
      </c>
      <c r="E160" s="247" t="s">
        <v>2421</v>
      </c>
      <c r="F160" s="248" t="s">
        <v>2422</v>
      </c>
      <c r="G160" s="249" t="s">
        <v>2290</v>
      </c>
      <c r="H160" s="250">
        <v>10</v>
      </c>
      <c r="I160" s="251"/>
      <c r="J160" s="252">
        <f>ROUND(I160*H160,2)</f>
        <v>0</v>
      </c>
      <c r="K160" s="248" t="s">
        <v>19</v>
      </c>
      <c r="L160" s="253"/>
      <c r="M160" s="254" t="s">
        <v>19</v>
      </c>
      <c r="N160" s="255" t="s">
        <v>42</v>
      </c>
      <c r="O160" s="85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174</v>
      </c>
      <c r="AT160" s="216" t="s">
        <v>350</v>
      </c>
      <c r="AU160" s="216" t="s">
        <v>79</v>
      </c>
      <c r="AY160" s="18" t="s">
        <v>147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79</v>
      </c>
      <c r="BK160" s="217">
        <f>ROUND(I160*H160,2)</f>
        <v>0</v>
      </c>
      <c r="BL160" s="18" t="s">
        <v>154</v>
      </c>
      <c r="BM160" s="216" t="s">
        <v>570</v>
      </c>
    </row>
    <row r="161" spans="1:65" s="2" customFormat="1" ht="16.5" customHeight="1">
      <c r="A161" s="39"/>
      <c r="B161" s="40"/>
      <c r="C161" s="246" t="s">
        <v>574</v>
      </c>
      <c r="D161" s="246" t="s">
        <v>350</v>
      </c>
      <c r="E161" s="247" t="s">
        <v>2423</v>
      </c>
      <c r="F161" s="248" t="s">
        <v>2424</v>
      </c>
      <c r="G161" s="249" t="s">
        <v>2323</v>
      </c>
      <c r="H161" s="275"/>
      <c r="I161" s="251"/>
      <c r="J161" s="252">
        <f>ROUND(I161*H161,2)</f>
        <v>0</v>
      </c>
      <c r="K161" s="248" t="s">
        <v>19</v>
      </c>
      <c r="L161" s="253"/>
      <c r="M161" s="254" t="s">
        <v>19</v>
      </c>
      <c r="N161" s="255" t="s">
        <v>42</v>
      </c>
      <c r="O161" s="85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174</v>
      </c>
      <c r="AT161" s="216" t="s">
        <v>350</v>
      </c>
      <c r="AU161" s="216" t="s">
        <v>79</v>
      </c>
      <c r="AY161" s="18" t="s">
        <v>147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79</v>
      </c>
      <c r="BK161" s="217">
        <f>ROUND(I161*H161,2)</f>
        <v>0</v>
      </c>
      <c r="BL161" s="18" t="s">
        <v>154</v>
      </c>
      <c r="BM161" s="216" t="s">
        <v>577</v>
      </c>
    </row>
    <row r="162" spans="1:65" s="2" customFormat="1" ht="16.5" customHeight="1">
      <c r="A162" s="39"/>
      <c r="B162" s="40"/>
      <c r="C162" s="246" t="s">
        <v>368</v>
      </c>
      <c r="D162" s="246" t="s">
        <v>350</v>
      </c>
      <c r="E162" s="247" t="s">
        <v>2425</v>
      </c>
      <c r="F162" s="248" t="s">
        <v>2426</v>
      </c>
      <c r="G162" s="249" t="s">
        <v>2323</v>
      </c>
      <c r="H162" s="275"/>
      <c r="I162" s="251"/>
      <c r="J162" s="252">
        <f>ROUND(I162*H162,2)</f>
        <v>0</v>
      </c>
      <c r="K162" s="248" t="s">
        <v>19</v>
      </c>
      <c r="L162" s="253"/>
      <c r="M162" s="254" t="s">
        <v>19</v>
      </c>
      <c r="N162" s="255" t="s">
        <v>42</v>
      </c>
      <c r="O162" s="85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174</v>
      </c>
      <c r="AT162" s="216" t="s">
        <v>350</v>
      </c>
      <c r="AU162" s="216" t="s">
        <v>79</v>
      </c>
      <c r="AY162" s="18" t="s">
        <v>147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79</v>
      </c>
      <c r="BK162" s="217">
        <f>ROUND(I162*H162,2)</f>
        <v>0</v>
      </c>
      <c r="BL162" s="18" t="s">
        <v>154</v>
      </c>
      <c r="BM162" s="216" t="s">
        <v>582</v>
      </c>
    </row>
    <row r="163" spans="1:63" s="12" customFormat="1" ht="25.9" customHeight="1">
      <c r="A163" s="12"/>
      <c r="B163" s="189"/>
      <c r="C163" s="190"/>
      <c r="D163" s="191" t="s">
        <v>70</v>
      </c>
      <c r="E163" s="192" t="s">
        <v>2427</v>
      </c>
      <c r="F163" s="192" t="s">
        <v>2428</v>
      </c>
      <c r="G163" s="190"/>
      <c r="H163" s="190"/>
      <c r="I163" s="193"/>
      <c r="J163" s="194">
        <f>BK163</f>
        <v>0</v>
      </c>
      <c r="K163" s="190"/>
      <c r="L163" s="195"/>
      <c r="M163" s="196"/>
      <c r="N163" s="197"/>
      <c r="O163" s="197"/>
      <c r="P163" s="198">
        <f>SUM(P164:P172)</f>
        <v>0</v>
      </c>
      <c r="Q163" s="197"/>
      <c r="R163" s="198">
        <f>SUM(R164:R172)</f>
        <v>0</v>
      </c>
      <c r="S163" s="197"/>
      <c r="T163" s="199">
        <f>SUM(T164:T172)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0" t="s">
        <v>79</v>
      </c>
      <c r="AT163" s="201" t="s">
        <v>70</v>
      </c>
      <c r="AU163" s="201" t="s">
        <v>71</v>
      </c>
      <c r="AY163" s="200" t="s">
        <v>147</v>
      </c>
      <c r="BK163" s="202">
        <f>SUM(BK164:BK172)</f>
        <v>0</v>
      </c>
    </row>
    <row r="164" spans="1:65" s="2" customFormat="1" ht="16.5" customHeight="1">
      <c r="A164" s="39"/>
      <c r="B164" s="40"/>
      <c r="C164" s="246" t="s">
        <v>584</v>
      </c>
      <c r="D164" s="246" t="s">
        <v>350</v>
      </c>
      <c r="E164" s="247" t="s">
        <v>2429</v>
      </c>
      <c r="F164" s="248" t="s">
        <v>2430</v>
      </c>
      <c r="G164" s="249" t="s">
        <v>441</v>
      </c>
      <c r="H164" s="250">
        <v>60</v>
      </c>
      <c r="I164" s="251"/>
      <c r="J164" s="252">
        <f>ROUND(I164*H164,2)</f>
        <v>0</v>
      </c>
      <c r="K164" s="248" t="s">
        <v>19</v>
      </c>
      <c r="L164" s="253"/>
      <c r="M164" s="254" t="s">
        <v>19</v>
      </c>
      <c r="N164" s="255" t="s">
        <v>42</v>
      </c>
      <c r="O164" s="85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174</v>
      </c>
      <c r="AT164" s="216" t="s">
        <v>350</v>
      </c>
      <c r="AU164" s="216" t="s">
        <v>79</v>
      </c>
      <c r="AY164" s="18" t="s">
        <v>147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79</v>
      </c>
      <c r="BK164" s="217">
        <f>ROUND(I164*H164,2)</f>
        <v>0</v>
      </c>
      <c r="BL164" s="18" t="s">
        <v>154</v>
      </c>
      <c r="BM164" s="216" t="s">
        <v>587</v>
      </c>
    </row>
    <row r="165" spans="1:65" s="2" customFormat="1" ht="16.5" customHeight="1">
      <c r="A165" s="39"/>
      <c r="B165" s="40"/>
      <c r="C165" s="246" t="s">
        <v>375</v>
      </c>
      <c r="D165" s="246" t="s">
        <v>350</v>
      </c>
      <c r="E165" s="247" t="s">
        <v>2431</v>
      </c>
      <c r="F165" s="248" t="s">
        <v>2432</v>
      </c>
      <c r="G165" s="249" t="s">
        <v>441</v>
      </c>
      <c r="H165" s="250">
        <v>180</v>
      </c>
      <c r="I165" s="251"/>
      <c r="J165" s="252">
        <f>ROUND(I165*H165,2)</f>
        <v>0</v>
      </c>
      <c r="K165" s="248" t="s">
        <v>19</v>
      </c>
      <c r="L165" s="253"/>
      <c r="M165" s="254" t="s">
        <v>19</v>
      </c>
      <c r="N165" s="255" t="s">
        <v>42</v>
      </c>
      <c r="O165" s="85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174</v>
      </c>
      <c r="AT165" s="216" t="s">
        <v>350</v>
      </c>
      <c r="AU165" s="216" t="s">
        <v>79</v>
      </c>
      <c r="AY165" s="18" t="s">
        <v>147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79</v>
      </c>
      <c r="BK165" s="217">
        <f>ROUND(I165*H165,2)</f>
        <v>0</v>
      </c>
      <c r="BL165" s="18" t="s">
        <v>154</v>
      </c>
      <c r="BM165" s="216" t="s">
        <v>591</v>
      </c>
    </row>
    <row r="166" spans="1:65" s="2" customFormat="1" ht="16.5" customHeight="1">
      <c r="A166" s="39"/>
      <c r="B166" s="40"/>
      <c r="C166" s="246" t="s">
        <v>594</v>
      </c>
      <c r="D166" s="246" t="s">
        <v>350</v>
      </c>
      <c r="E166" s="247" t="s">
        <v>2433</v>
      </c>
      <c r="F166" s="248" t="s">
        <v>2434</v>
      </c>
      <c r="G166" s="249" t="s">
        <v>2290</v>
      </c>
      <c r="H166" s="250">
        <v>30</v>
      </c>
      <c r="I166" s="251"/>
      <c r="J166" s="252">
        <f>ROUND(I166*H166,2)</f>
        <v>0</v>
      </c>
      <c r="K166" s="248" t="s">
        <v>19</v>
      </c>
      <c r="L166" s="253"/>
      <c r="M166" s="254" t="s">
        <v>19</v>
      </c>
      <c r="N166" s="255" t="s">
        <v>42</v>
      </c>
      <c r="O166" s="85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6" t="s">
        <v>174</v>
      </c>
      <c r="AT166" s="216" t="s">
        <v>350</v>
      </c>
      <c r="AU166" s="216" t="s">
        <v>79</v>
      </c>
      <c r="AY166" s="18" t="s">
        <v>147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8" t="s">
        <v>79</v>
      </c>
      <c r="BK166" s="217">
        <f>ROUND(I166*H166,2)</f>
        <v>0</v>
      </c>
      <c r="BL166" s="18" t="s">
        <v>154</v>
      </c>
      <c r="BM166" s="216" t="s">
        <v>597</v>
      </c>
    </row>
    <row r="167" spans="1:65" s="2" customFormat="1" ht="16.5" customHeight="1">
      <c r="A167" s="39"/>
      <c r="B167" s="40"/>
      <c r="C167" s="246" t="s">
        <v>381</v>
      </c>
      <c r="D167" s="246" t="s">
        <v>350</v>
      </c>
      <c r="E167" s="247" t="s">
        <v>2435</v>
      </c>
      <c r="F167" s="248" t="s">
        <v>2436</v>
      </c>
      <c r="G167" s="249" t="s">
        <v>162</v>
      </c>
      <c r="H167" s="250">
        <v>38.08</v>
      </c>
      <c r="I167" s="251"/>
      <c r="J167" s="252">
        <f>ROUND(I167*H167,2)</f>
        <v>0</v>
      </c>
      <c r="K167" s="248" t="s">
        <v>19</v>
      </c>
      <c r="L167" s="253"/>
      <c r="M167" s="254" t="s">
        <v>19</v>
      </c>
      <c r="N167" s="255" t="s">
        <v>42</v>
      </c>
      <c r="O167" s="85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174</v>
      </c>
      <c r="AT167" s="216" t="s">
        <v>350</v>
      </c>
      <c r="AU167" s="216" t="s">
        <v>79</v>
      </c>
      <c r="AY167" s="18" t="s">
        <v>147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79</v>
      </c>
      <c r="BK167" s="217">
        <f>ROUND(I167*H167,2)</f>
        <v>0</v>
      </c>
      <c r="BL167" s="18" t="s">
        <v>154</v>
      </c>
      <c r="BM167" s="216" t="s">
        <v>601</v>
      </c>
    </row>
    <row r="168" spans="1:65" s="2" customFormat="1" ht="16.5" customHeight="1">
      <c r="A168" s="39"/>
      <c r="B168" s="40"/>
      <c r="C168" s="246" t="s">
        <v>605</v>
      </c>
      <c r="D168" s="246" t="s">
        <v>350</v>
      </c>
      <c r="E168" s="247" t="s">
        <v>2429</v>
      </c>
      <c r="F168" s="248" t="s">
        <v>2430</v>
      </c>
      <c r="G168" s="249" t="s">
        <v>441</v>
      </c>
      <c r="H168" s="250">
        <v>80</v>
      </c>
      <c r="I168" s="251"/>
      <c r="J168" s="252">
        <f>ROUND(I168*H168,2)</f>
        <v>0</v>
      </c>
      <c r="K168" s="248" t="s">
        <v>19</v>
      </c>
      <c r="L168" s="253"/>
      <c r="M168" s="254" t="s">
        <v>19</v>
      </c>
      <c r="N168" s="255" t="s">
        <v>42</v>
      </c>
      <c r="O168" s="85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174</v>
      </c>
      <c r="AT168" s="216" t="s">
        <v>350</v>
      </c>
      <c r="AU168" s="216" t="s">
        <v>79</v>
      </c>
      <c r="AY168" s="18" t="s">
        <v>147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79</v>
      </c>
      <c r="BK168" s="217">
        <f>ROUND(I168*H168,2)</f>
        <v>0</v>
      </c>
      <c r="BL168" s="18" t="s">
        <v>154</v>
      </c>
      <c r="BM168" s="216" t="s">
        <v>608</v>
      </c>
    </row>
    <row r="169" spans="1:65" s="2" customFormat="1" ht="16.5" customHeight="1">
      <c r="A169" s="39"/>
      <c r="B169" s="40"/>
      <c r="C169" s="246" t="s">
        <v>386</v>
      </c>
      <c r="D169" s="246" t="s">
        <v>350</v>
      </c>
      <c r="E169" s="247" t="s">
        <v>2431</v>
      </c>
      <c r="F169" s="248" t="s">
        <v>2432</v>
      </c>
      <c r="G169" s="249" t="s">
        <v>441</v>
      </c>
      <c r="H169" s="250">
        <v>160</v>
      </c>
      <c r="I169" s="251"/>
      <c r="J169" s="252">
        <f>ROUND(I169*H169,2)</f>
        <v>0</v>
      </c>
      <c r="K169" s="248" t="s">
        <v>19</v>
      </c>
      <c r="L169" s="253"/>
      <c r="M169" s="254" t="s">
        <v>19</v>
      </c>
      <c r="N169" s="255" t="s">
        <v>42</v>
      </c>
      <c r="O169" s="85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174</v>
      </c>
      <c r="AT169" s="216" t="s">
        <v>350</v>
      </c>
      <c r="AU169" s="216" t="s">
        <v>79</v>
      </c>
      <c r="AY169" s="18" t="s">
        <v>147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79</v>
      </c>
      <c r="BK169" s="217">
        <f>ROUND(I169*H169,2)</f>
        <v>0</v>
      </c>
      <c r="BL169" s="18" t="s">
        <v>154</v>
      </c>
      <c r="BM169" s="216" t="s">
        <v>612</v>
      </c>
    </row>
    <row r="170" spans="1:65" s="2" customFormat="1" ht="16.5" customHeight="1">
      <c r="A170" s="39"/>
      <c r="B170" s="40"/>
      <c r="C170" s="246" t="s">
        <v>615</v>
      </c>
      <c r="D170" s="246" t="s">
        <v>350</v>
      </c>
      <c r="E170" s="247" t="s">
        <v>2433</v>
      </c>
      <c r="F170" s="248" t="s">
        <v>2434</v>
      </c>
      <c r="G170" s="249" t="s">
        <v>2290</v>
      </c>
      <c r="H170" s="250">
        <v>26</v>
      </c>
      <c r="I170" s="251"/>
      <c r="J170" s="252">
        <f>ROUND(I170*H170,2)</f>
        <v>0</v>
      </c>
      <c r="K170" s="248" t="s">
        <v>19</v>
      </c>
      <c r="L170" s="253"/>
      <c r="M170" s="254" t="s">
        <v>19</v>
      </c>
      <c r="N170" s="255" t="s">
        <v>42</v>
      </c>
      <c r="O170" s="85"/>
      <c r="P170" s="214">
        <f>O170*H170</f>
        <v>0</v>
      </c>
      <c r="Q170" s="214">
        <v>0</v>
      </c>
      <c r="R170" s="214">
        <f>Q170*H170</f>
        <v>0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174</v>
      </c>
      <c r="AT170" s="216" t="s">
        <v>350</v>
      </c>
      <c r="AU170" s="216" t="s">
        <v>79</v>
      </c>
      <c r="AY170" s="18" t="s">
        <v>147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79</v>
      </c>
      <c r="BK170" s="217">
        <f>ROUND(I170*H170,2)</f>
        <v>0</v>
      </c>
      <c r="BL170" s="18" t="s">
        <v>154</v>
      </c>
      <c r="BM170" s="216" t="s">
        <v>616</v>
      </c>
    </row>
    <row r="171" spans="1:65" s="2" customFormat="1" ht="16.5" customHeight="1">
      <c r="A171" s="39"/>
      <c r="B171" s="40"/>
      <c r="C171" s="246" t="s">
        <v>394</v>
      </c>
      <c r="D171" s="246" t="s">
        <v>350</v>
      </c>
      <c r="E171" s="247" t="s">
        <v>2437</v>
      </c>
      <c r="F171" s="248" t="s">
        <v>2438</v>
      </c>
      <c r="G171" s="249" t="s">
        <v>162</v>
      </c>
      <c r="H171" s="250">
        <v>0.84</v>
      </c>
      <c r="I171" s="251"/>
      <c r="J171" s="252">
        <f>ROUND(I171*H171,2)</f>
        <v>0</v>
      </c>
      <c r="K171" s="248" t="s">
        <v>19</v>
      </c>
      <c r="L171" s="253"/>
      <c r="M171" s="254" t="s">
        <v>19</v>
      </c>
      <c r="N171" s="255" t="s">
        <v>42</v>
      </c>
      <c r="O171" s="85"/>
      <c r="P171" s="214">
        <f>O171*H171</f>
        <v>0</v>
      </c>
      <c r="Q171" s="214">
        <v>0</v>
      </c>
      <c r="R171" s="214">
        <f>Q171*H171</f>
        <v>0</v>
      </c>
      <c r="S171" s="214">
        <v>0</v>
      </c>
      <c r="T171" s="21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6" t="s">
        <v>174</v>
      </c>
      <c r="AT171" s="216" t="s">
        <v>350</v>
      </c>
      <c r="AU171" s="216" t="s">
        <v>79</v>
      </c>
      <c r="AY171" s="18" t="s">
        <v>147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8" t="s">
        <v>79</v>
      </c>
      <c r="BK171" s="217">
        <f>ROUND(I171*H171,2)</f>
        <v>0</v>
      </c>
      <c r="BL171" s="18" t="s">
        <v>154</v>
      </c>
      <c r="BM171" s="216" t="s">
        <v>620</v>
      </c>
    </row>
    <row r="172" spans="1:65" s="2" customFormat="1" ht="16.5" customHeight="1">
      <c r="A172" s="39"/>
      <c r="B172" s="40"/>
      <c r="C172" s="246" t="s">
        <v>622</v>
      </c>
      <c r="D172" s="246" t="s">
        <v>350</v>
      </c>
      <c r="E172" s="247" t="s">
        <v>2439</v>
      </c>
      <c r="F172" s="248" t="s">
        <v>2440</v>
      </c>
      <c r="G172" s="249" t="s">
        <v>2290</v>
      </c>
      <c r="H172" s="250">
        <v>4</v>
      </c>
      <c r="I172" s="251"/>
      <c r="J172" s="252">
        <f>ROUND(I172*H172,2)</f>
        <v>0</v>
      </c>
      <c r="K172" s="248" t="s">
        <v>19</v>
      </c>
      <c r="L172" s="253"/>
      <c r="M172" s="254" t="s">
        <v>19</v>
      </c>
      <c r="N172" s="255" t="s">
        <v>42</v>
      </c>
      <c r="O172" s="85"/>
      <c r="P172" s="214">
        <f>O172*H172</f>
        <v>0</v>
      </c>
      <c r="Q172" s="214">
        <v>0</v>
      </c>
      <c r="R172" s="214">
        <f>Q172*H172</f>
        <v>0</v>
      </c>
      <c r="S172" s="214">
        <v>0</v>
      </c>
      <c r="T172" s="21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6" t="s">
        <v>174</v>
      </c>
      <c r="AT172" s="216" t="s">
        <v>350</v>
      </c>
      <c r="AU172" s="216" t="s">
        <v>79</v>
      </c>
      <c r="AY172" s="18" t="s">
        <v>147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8" t="s">
        <v>79</v>
      </c>
      <c r="BK172" s="217">
        <f>ROUND(I172*H172,2)</f>
        <v>0</v>
      </c>
      <c r="BL172" s="18" t="s">
        <v>154</v>
      </c>
      <c r="BM172" s="216" t="s">
        <v>625</v>
      </c>
    </row>
    <row r="173" spans="1:63" s="12" customFormat="1" ht="25.9" customHeight="1">
      <c r="A173" s="12"/>
      <c r="B173" s="189"/>
      <c r="C173" s="190"/>
      <c r="D173" s="191" t="s">
        <v>70</v>
      </c>
      <c r="E173" s="192" t="s">
        <v>2441</v>
      </c>
      <c r="F173" s="192" t="s">
        <v>2442</v>
      </c>
      <c r="G173" s="190"/>
      <c r="H173" s="190"/>
      <c r="I173" s="193"/>
      <c r="J173" s="194">
        <f>BK173</f>
        <v>0</v>
      </c>
      <c r="K173" s="190"/>
      <c r="L173" s="195"/>
      <c r="M173" s="196"/>
      <c r="N173" s="197"/>
      <c r="O173" s="197"/>
      <c r="P173" s="198">
        <f>SUM(P174:P232)</f>
        <v>0</v>
      </c>
      <c r="Q173" s="197"/>
      <c r="R173" s="198">
        <f>SUM(R174:R232)</f>
        <v>0</v>
      </c>
      <c r="S173" s="197"/>
      <c r="T173" s="199">
        <f>SUM(T174:T232)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00" t="s">
        <v>79</v>
      </c>
      <c r="AT173" s="201" t="s">
        <v>70</v>
      </c>
      <c r="AU173" s="201" t="s">
        <v>71</v>
      </c>
      <c r="AY173" s="200" t="s">
        <v>147</v>
      </c>
      <c r="BK173" s="202">
        <f>SUM(BK174:BK232)</f>
        <v>0</v>
      </c>
    </row>
    <row r="174" spans="1:65" s="2" customFormat="1" ht="16.5" customHeight="1">
      <c r="A174" s="39"/>
      <c r="B174" s="40"/>
      <c r="C174" s="205" t="s">
        <v>399</v>
      </c>
      <c r="D174" s="205" t="s">
        <v>149</v>
      </c>
      <c r="E174" s="206" t="s">
        <v>2443</v>
      </c>
      <c r="F174" s="207" t="s">
        <v>2444</v>
      </c>
      <c r="G174" s="208" t="s">
        <v>441</v>
      </c>
      <c r="H174" s="209">
        <v>150</v>
      </c>
      <c r="I174" s="210"/>
      <c r="J174" s="211">
        <f>ROUND(I174*H174,2)</f>
        <v>0</v>
      </c>
      <c r="K174" s="207" t="s">
        <v>19</v>
      </c>
      <c r="L174" s="45"/>
      <c r="M174" s="212" t="s">
        <v>19</v>
      </c>
      <c r="N174" s="213" t="s">
        <v>42</v>
      </c>
      <c r="O174" s="85"/>
      <c r="P174" s="214">
        <f>O174*H174</f>
        <v>0</v>
      </c>
      <c r="Q174" s="214">
        <v>0</v>
      </c>
      <c r="R174" s="214">
        <f>Q174*H174</f>
        <v>0</v>
      </c>
      <c r="S174" s="214">
        <v>0</v>
      </c>
      <c r="T174" s="21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6" t="s">
        <v>154</v>
      </c>
      <c r="AT174" s="216" t="s">
        <v>149</v>
      </c>
      <c r="AU174" s="216" t="s">
        <v>79</v>
      </c>
      <c r="AY174" s="18" t="s">
        <v>147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8" t="s">
        <v>79</v>
      </c>
      <c r="BK174" s="217">
        <f>ROUND(I174*H174,2)</f>
        <v>0</v>
      </c>
      <c r="BL174" s="18" t="s">
        <v>154</v>
      </c>
      <c r="BM174" s="216" t="s">
        <v>631</v>
      </c>
    </row>
    <row r="175" spans="1:65" s="2" customFormat="1" ht="16.5" customHeight="1">
      <c r="A175" s="39"/>
      <c r="B175" s="40"/>
      <c r="C175" s="205" t="s">
        <v>634</v>
      </c>
      <c r="D175" s="205" t="s">
        <v>149</v>
      </c>
      <c r="E175" s="206" t="s">
        <v>2443</v>
      </c>
      <c r="F175" s="207" t="s">
        <v>2444</v>
      </c>
      <c r="G175" s="208" t="s">
        <v>441</v>
      </c>
      <c r="H175" s="209">
        <v>60</v>
      </c>
      <c r="I175" s="210"/>
      <c r="J175" s="211">
        <f>ROUND(I175*H175,2)</f>
        <v>0</v>
      </c>
      <c r="K175" s="207" t="s">
        <v>19</v>
      </c>
      <c r="L175" s="45"/>
      <c r="M175" s="212" t="s">
        <v>19</v>
      </c>
      <c r="N175" s="213" t="s">
        <v>42</v>
      </c>
      <c r="O175" s="85"/>
      <c r="P175" s="214">
        <f>O175*H175</f>
        <v>0</v>
      </c>
      <c r="Q175" s="214">
        <v>0</v>
      </c>
      <c r="R175" s="214">
        <f>Q175*H175</f>
        <v>0</v>
      </c>
      <c r="S175" s="214">
        <v>0</v>
      </c>
      <c r="T175" s="21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6" t="s">
        <v>154</v>
      </c>
      <c r="AT175" s="216" t="s">
        <v>149</v>
      </c>
      <c r="AU175" s="216" t="s">
        <v>79</v>
      </c>
      <c r="AY175" s="18" t="s">
        <v>147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8" t="s">
        <v>79</v>
      </c>
      <c r="BK175" s="217">
        <f>ROUND(I175*H175,2)</f>
        <v>0</v>
      </c>
      <c r="BL175" s="18" t="s">
        <v>154</v>
      </c>
      <c r="BM175" s="216" t="s">
        <v>635</v>
      </c>
    </row>
    <row r="176" spans="1:65" s="2" customFormat="1" ht="16.5" customHeight="1">
      <c r="A176" s="39"/>
      <c r="B176" s="40"/>
      <c r="C176" s="205" t="s">
        <v>405</v>
      </c>
      <c r="D176" s="205" t="s">
        <v>149</v>
      </c>
      <c r="E176" s="206" t="s">
        <v>2445</v>
      </c>
      <c r="F176" s="207" t="s">
        <v>2446</v>
      </c>
      <c r="G176" s="208" t="s">
        <v>441</v>
      </c>
      <c r="H176" s="209">
        <v>150</v>
      </c>
      <c r="I176" s="210"/>
      <c r="J176" s="211">
        <f>ROUND(I176*H176,2)</f>
        <v>0</v>
      </c>
      <c r="K176" s="207" t="s">
        <v>19</v>
      </c>
      <c r="L176" s="45"/>
      <c r="M176" s="212" t="s">
        <v>19</v>
      </c>
      <c r="N176" s="213" t="s">
        <v>42</v>
      </c>
      <c r="O176" s="85"/>
      <c r="P176" s="214">
        <f>O176*H176</f>
        <v>0</v>
      </c>
      <c r="Q176" s="214">
        <v>0</v>
      </c>
      <c r="R176" s="214">
        <f>Q176*H176</f>
        <v>0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154</v>
      </c>
      <c r="AT176" s="216" t="s">
        <v>149</v>
      </c>
      <c r="AU176" s="216" t="s">
        <v>79</v>
      </c>
      <c r="AY176" s="18" t="s">
        <v>147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79</v>
      </c>
      <c r="BK176" s="217">
        <f>ROUND(I176*H176,2)</f>
        <v>0</v>
      </c>
      <c r="BL176" s="18" t="s">
        <v>154</v>
      </c>
      <c r="BM176" s="216" t="s">
        <v>638</v>
      </c>
    </row>
    <row r="177" spans="1:65" s="2" customFormat="1" ht="16.5" customHeight="1">
      <c r="A177" s="39"/>
      <c r="B177" s="40"/>
      <c r="C177" s="205" t="s">
        <v>641</v>
      </c>
      <c r="D177" s="205" t="s">
        <v>149</v>
      </c>
      <c r="E177" s="206" t="s">
        <v>2447</v>
      </c>
      <c r="F177" s="207" t="s">
        <v>2448</v>
      </c>
      <c r="G177" s="208" t="s">
        <v>441</v>
      </c>
      <c r="H177" s="209">
        <v>90</v>
      </c>
      <c r="I177" s="210"/>
      <c r="J177" s="211">
        <f>ROUND(I177*H177,2)</f>
        <v>0</v>
      </c>
      <c r="K177" s="207" t="s">
        <v>19</v>
      </c>
      <c r="L177" s="45"/>
      <c r="M177" s="212" t="s">
        <v>19</v>
      </c>
      <c r="N177" s="213" t="s">
        <v>42</v>
      </c>
      <c r="O177" s="85"/>
      <c r="P177" s="214">
        <f>O177*H177</f>
        <v>0</v>
      </c>
      <c r="Q177" s="214">
        <v>0</v>
      </c>
      <c r="R177" s="214">
        <f>Q177*H177</f>
        <v>0</v>
      </c>
      <c r="S177" s="214">
        <v>0</v>
      </c>
      <c r="T177" s="21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6" t="s">
        <v>154</v>
      </c>
      <c r="AT177" s="216" t="s">
        <v>149</v>
      </c>
      <c r="AU177" s="216" t="s">
        <v>79</v>
      </c>
      <c r="AY177" s="18" t="s">
        <v>147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8" t="s">
        <v>79</v>
      </c>
      <c r="BK177" s="217">
        <f>ROUND(I177*H177,2)</f>
        <v>0</v>
      </c>
      <c r="BL177" s="18" t="s">
        <v>154</v>
      </c>
      <c r="BM177" s="216" t="s">
        <v>644</v>
      </c>
    </row>
    <row r="178" spans="1:65" s="2" customFormat="1" ht="24.15" customHeight="1">
      <c r="A178" s="39"/>
      <c r="B178" s="40"/>
      <c r="C178" s="205" t="s">
        <v>409</v>
      </c>
      <c r="D178" s="205" t="s">
        <v>149</v>
      </c>
      <c r="E178" s="206" t="s">
        <v>2449</v>
      </c>
      <c r="F178" s="207" t="s">
        <v>2450</v>
      </c>
      <c r="G178" s="208" t="s">
        <v>441</v>
      </c>
      <c r="H178" s="209">
        <v>90</v>
      </c>
      <c r="I178" s="210"/>
      <c r="J178" s="211">
        <f>ROUND(I178*H178,2)</f>
        <v>0</v>
      </c>
      <c r="K178" s="207" t="s">
        <v>153</v>
      </c>
      <c r="L178" s="45"/>
      <c r="M178" s="212" t="s">
        <v>19</v>
      </c>
      <c r="N178" s="213" t="s">
        <v>42</v>
      </c>
      <c r="O178" s="85"/>
      <c r="P178" s="214">
        <f>O178*H178</f>
        <v>0</v>
      </c>
      <c r="Q178" s="214">
        <v>0</v>
      </c>
      <c r="R178" s="214">
        <f>Q178*H178</f>
        <v>0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154</v>
      </c>
      <c r="AT178" s="216" t="s">
        <v>149</v>
      </c>
      <c r="AU178" s="216" t="s">
        <v>79</v>
      </c>
      <c r="AY178" s="18" t="s">
        <v>147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79</v>
      </c>
      <c r="BK178" s="217">
        <f>ROUND(I178*H178,2)</f>
        <v>0</v>
      </c>
      <c r="BL178" s="18" t="s">
        <v>154</v>
      </c>
      <c r="BM178" s="216" t="s">
        <v>647</v>
      </c>
    </row>
    <row r="179" spans="1:47" s="2" customFormat="1" ht="12">
      <c r="A179" s="39"/>
      <c r="B179" s="40"/>
      <c r="C179" s="41"/>
      <c r="D179" s="218" t="s">
        <v>155</v>
      </c>
      <c r="E179" s="41"/>
      <c r="F179" s="219" t="s">
        <v>2451</v>
      </c>
      <c r="G179" s="41"/>
      <c r="H179" s="41"/>
      <c r="I179" s="220"/>
      <c r="J179" s="41"/>
      <c r="K179" s="41"/>
      <c r="L179" s="45"/>
      <c r="M179" s="221"/>
      <c r="N179" s="222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155</v>
      </c>
      <c r="AU179" s="18" t="s">
        <v>79</v>
      </c>
    </row>
    <row r="180" spans="1:65" s="2" customFormat="1" ht="16.5" customHeight="1">
      <c r="A180" s="39"/>
      <c r="B180" s="40"/>
      <c r="C180" s="205" t="s">
        <v>651</v>
      </c>
      <c r="D180" s="205" t="s">
        <v>149</v>
      </c>
      <c r="E180" s="206" t="s">
        <v>2452</v>
      </c>
      <c r="F180" s="207" t="s">
        <v>2453</v>
      </c>
      <c r="G180" s="208" t="s">
        <v>2290</v>
      </c>
      <c r="H180" s="209">
        <v>4</v>
      </c>
      <c r="I180" s="210"/>
      <c r="J180" s="211">
        <f>ROUND(I180*H180,2)</f>
        <v>0</v>
      </c>
      <c r="K180" s="207" t="s">
        <v>19</v>
      </c>
      <c r="L180" s="45"/>
      <c r="M180" s="212" t="s">
        <v>19</v>
      </c>
      <c r="N180" s="213" t="s">
        <v>42</v>
      </c>
      <c r="O180" s="85"/>
      <c r="P180" s="214">
        <f>O180*H180</f>
        <v>0</v>
      </c>
      <c r="Q180" s="214">
        <v>0</v>
      </c>
      <c r="R180" s="214">
        <f>Q180*H180</f>
        <v>0</v>
      </c>
      <c r="S180" s="214">
        <v>0</v>
      </c>
      <c r="T180" s="21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154</v>
      </c>
      <c r="AT180" s="216" t="s">
        <v>149</v>
      </c>
      <c r="AU180" s="216" t="s">
        <v>79</v>
      </c>
      <c r="AY180" s="18" t="s">
        <v>147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79</v>
      </c>
      <c r="BK180" s="217">
        <f>ROUND(I180*H180,2)</f>
        <v>0</v>
      </c>
      <c r="BL180" s="18" t="s">
        <v>154</v>
      </c>
      <c r="BM180" s="216" t="s">
        <v>654</v>
      </c>
    </row>
    <row r="181" spans="1:65" s="2" customFormat="1" ht="16.5" customHeight="1">
      <c r="A181" s="39"/>
      <c r="B181" s="40"/>
      <c r="C181" s="205" t="s">
        <v>415</v>
      </c>
      <c r="D181" s="205" t="s">
        <v>149</v>
      </c>
      <c r="E181" s="206" t="s">
        <v>2454</v>
      </c>
      <c r="F181" s="207" t="s">
        <v>2455</v>
      </c>
      <c r="G181" s="208" t="s">
        <v>2290</v>
      </c>
      <c r="H181" s="209">
        <v>4</v>
      </c>
      <c r="I181" s="210"/>
      <c r="J181" s="211">
        <f>ROUND(I181*H181,2)</f>
        <v>0</v>
      </c>
      <c r="K181" s="207" t="s">
        <v>19</v>
      </c>
      <c r="L181" s="45"/>
      <c r="M181" s="212" t="s">
        <v>19</v>
      </c>
      <c r="N181" s="213" t="s">
        <v>42</v>
      </c>
      <c r="O181" s="85"/>
      <c r="P181" s="214">
        <f>O181*H181</f>
        <v>0</v>
      </c>
      <c r="Q181" s="214">
        <v>0</v>
      </c>
      <c r="R181" s="214">
        <f>Q181*H181</f>
        <v>0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154</v>
      </c>
      <c r="AT181" s="216" t="s">
        <v>149</v>
      </c>
      <c r="AU181" s="216" t="s">
        <v>79</v>
      </c>
      <c r="AY181" s="18" t="s">
        <v>147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79</v>
      </c>
      <c r="BK181" s="217">
        <f>ROUND(I181*H181,2)</f>
        <v>0</v>
      </c>
      <c r="BL181" s="18" t="s">
        <v>154</v>
      </c>
      <c r="BM181" s="216" t="s">
        <v>657</v>
      </c>
    </row>
    <row r="182" spans="1:65" s="2" customFormat="1" ht="16.5" customHeight="1">
      <c r="A182" s="39"/>
      <c r="B182" s="40"/>
      <c r="C182" s="205" t="s">
        <v>658</v>
      </c>
      <c r="D182" s="205" t="s">
        <v>149</v>
      </c>
      <c r="E182" s="206" t="s">
        <v>2456</v>
      </c>
      <c r="F182" s="207" t="s">
        <v>2457</v>
      </c>
      <c r="G182" s="208" t="s">
        <v>2290</v>
      </c>
      <c r="H182" s="209">
        <v>1</v>
      </c>
      <c r="I182" s="210"/>
      <c r="J182" s="211">
        <f>ROUND(I182*H182,2)</f>
        <v>0</v>
      </c>
      <c r="K182" s="207" t="s">
        <v>19</v>
      </c>
      <c r="L182" s="45"/>
      <c r="M182" s="212" t="s">
        <v>19</v>
      </c>
      <c r="N182" s="213" t="s">
        <v>42</v>
      </c>
      <c r="O182" s="85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154</v>
      </c>
      <c r="AT182" s="216" t="s">
        <v>149</v>
      </c>
      <c r="AU182" s="216" t="s">
        <v>79</v>
      </c>
      <c r="AY182" s="18" t="s">
        <v>147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79</v>
      </c>
      <c r="BK182" s="217">
        <f>ROUND(I182*H182,2)</f>
        <v>0</v>
      </c>
      <c r="BL182" s="18" t="s">
        <v>154</v>
      </c>
      <c r="BM182" s="216" t="s">
        <v>661</v>
      </c>
    </row>
    <row r="183" spans="1:65" s="2" customFormat="1" ht="16.5" customHeight="1">
      <c r="A183" s="39"/>
      <c r="B183" s="40"/>
      <c r="C183" s="205" t="s">
        <v>421</v>
      </c>
      <c r="D183" s="205" t="s">
        <v>149</v>
      </c>
      <c r="E183" s="206" t="s">
        <v>2458</v>
      </c>
      <c r="F183" s="207" t="s">
        <v>2459</v>
      </c>
      <c r="G183" s="208" t="s">
        <v>2290</v>
      </c>
      <c r="H183" s="209">
        <v>1</v>
      </c>
      <c r="I183" s="210"/>
      <c r="J183" s="211">
        <f>ROUND(I183*H183,2)</f>
        <v>0</v>
      </c>
      <c r="K183" s="207" t="s">
        <v>19</v>
      </c>
      <c r="L183" s="45"/>
      <c r="M183" s="212" t="s">
        <v>19</v>
      </c>
      <c r="N183" s="213" t="s">
        <v>42</v>
      </c>
      <c r="O183" s="85"/>
      <c r="P183" s="214">
        <f>O183*H183</f>
        <v>0</v>
      </c>
      <c r="Q183" s="214">
        <v>0</v>
      </c>
      <c r="R183" s="214">
        <f>Q183*H183</f>
        <v>0</v>
      </c>
      <c r="S183" s="214">
        <v>0</v>
      </c>
      <c r="T183" s="21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6" t="s">
        <v>154</v>
      </c>
      <c r="AT183" s="216" t="s">
        <v>149</v>
      </c>
      <c r="AU183" s="216" t="s">
        <v>79</v>
      </c>
      <c r="AY183" s="18" t="s">
        <v>147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79</v>
      </c>
      <c r="BK183" s="217">
        <f>ROUND(I183*H183,2)</f>
        <v>0</v>
      </c>
      <c r="BL183" s="18" t="s">
        <v>154</v>
      </c>
      <c r="BM183" s="216" t="s">
        <v>669</v>
      </c>
    </row>
    <row r="184" spans="1:65" s="2" customFormat="1" ht="16.5" customHeight="1">
      <c r="A184" s="39"/>
      <c r="B184" s="40"/>
      <c r="C184" s="205" t="s">
        <v>671</v>
      </c>
      <c r="D184" s="205" t="s">
        <v>149</v>
      </c>
      <c r="E184" s="206" t="s">
        <v>2460</v>
      </c>
      <c r="F184" s="207" t="s">
        <v>2461</v>
      </c>
      <c r="G184" s="208" t="s">
        <v>2290</v>
      </c>
      <c r="H184" s="209">
        <v>1</v>
      </c>
      <c r="I184" s="210"/>
      <c r="J184" s="211">
        <f>ROUND(I184*H184,2)</f>
        <v>0</v>
      </c>
      <c r="K184" s="207" t="s">
        <v>19</v>
      </c>
      <c r="L184" s="45"/>
      <c r="M184" s="212" t="s">
        <v>19</v>
      </c>
      <c r="N184" s="213" t="s">
        <v>42</v>
      </c>
      <c r="O184" s="85"/>
      <c r="P184" s="214">
        <f>O184*H184</f>
        <v>0</v>
      </c>
      <c r="Q184" s="214">
        <v>0</v>
      </c>
      <c r="R184" s="214">
        <f>Q184*H184</f>
        <v>0</v>
      </c>
      <c r="S184" s="214">
        <v>0</v>
      </c>
      <c r="T184" s="21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6" t="s">
        <v>154</v>
      </c>
      <c r="AT184" s="216" t="s">
        <v>149</v>
      </c>
      <c r="AU184" s="216" t="s">
        <v>79</v>
      </c>
      <c r="AY184" s="18" t="s">
        <v>147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79</v>
      </c>
      <c r="BK184" s="217">
        <f>ROUND(I184*H184,2)</f>
        <v>0</v>
      </c>
      <c r="BL184" s="18" t="s">
        <v>154</v>
      </c>
      <c r="BM184" s="216" t="s">
        <v>674</v>
      </c>
    </row>
    <row r="185" spans="1:65" s="2" customFormat="1" ht="16.5" customHeight="1">
      <c r="A185" s="39"/>
      <c r="B185" s="40"/>
      <c r="C185" s="205" t="s">
        <v>428</v>
      </c>
      <c r="D185" s="205" t="s">
        <v>149</v>
      </c>
      <c r="E185" s="206" t="s">
        <v>2443</v>
      </c>
      <c r="F185" s="207" t="s">
        <v>2444</v>
      </c>
      <c r="G185" s="208" t="s">
        <v>441</v>
      </c>
      <c r="H185" s="209">
        <v>150</v>
      </c>
      <c r="I185" s="210"/>
      <c r="J185" s="211">
        <f>ROUND(I185*H185,2)</f>
        <v>0</v>
      </c>
      <c r="K185" s="207" t="s">
        <v>19</v>
      </c>
      <c r="L185" s="45"/>
      <c r="M185" s="212" t="s">
        <v>19</v>
      </c>
      <c r="N185" s="213" t="s">
        <v>42</v>
      </c>
      <c r="O185" s="85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154</v>
      </c>
      <c r="AT185" s="216" t="s">
        <v>149</v>
      </c>
      <c r="AU185" s="216" t="s">
        <v>79</v>
      </c>
      <c r="AY185" s="18" t="s">
        <v>147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79</v>
      </c>
      <c r="BK185" s="217">
        <f>ROUND(I185*H185,2)</f>
        <v>0</v>
      </c>
      <c r="BL185" s="18" t="s">
        <v>154</v>
      </c>
      <c r="BM185" s="216" t="s">
        <v>679</v>
      </c>
    </row>
    <row r="186" spans="1:65" s="2" customFormat="1" ht="16.5" customHeight="1">
      <c r="A186" s="39"/>
      <c r="B186" s="40"/>
      <c r="C186" s="205" t="s">
        <v>681</v>
      </c>
      <c r="D186" s="205" t="s">
        <v>149</v>
      </c>
      <c r="E186" s="206" t="s">
        <v>2443</v>
      </c>
      <c r="F186" s="207" t="s">
        <v>2444</v>
      </c>
      <c r="G186" s="208" t="s">
        <v>441</v>
      </c>
      <c r="H186" s="209">
        <v>250</v>
      </c>
      <c r="I186" s="210"/>
      <c r="J186" s="211">
        <f>ROUND(I186*H186,2)</f>
        <v>0</v>
      </c>
      <c r="K186" s="207" t="s">
        <v>19</v>
      </c>
      <c r="L186" s="45"/>
      <c r="M186" s="212" t="s">
        <v>19</v>
      </c>
      <c r="N186" s="213" t="s">
        <v>42</v>
      </c>
      <c r="O186" s="85"/>
      <c r="P186" s="214">
        <f>O186*H186</f>
        <v>0</v>
      </c>
      <c r="Q186" s="214">
        <v>0</v>
      </c>
      <c r="R186" s="214">
        <f>Q186*H186</f>
        <v>0</v>
      </c>
      <c r="S186" s="214">
        <v>0</v>
      </c>
      <c r="T186" s="21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6" t="s">
        <v>154</v>
      </c>
      <c r="AT186" s="216" t="s">
        <v>149</v>
      </c>
      <c r="AU186" s="216" t="s">
        <v>79</v>
      </c>
      <c r="AY186" s="18" t="s">
        <v>147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79</v>
      </c>
      <c r="BK186" s="217">
        <f>ROUND(I186*H186,2)</f>
        <v>0</v>
      </c>
      <c r="BL186" s="18" t="s">
        <v>154</v>
      </c>
      <c r="BM186" s="216" t="s">
        <v>688</v>
      </c>
    </row>
    <row r="187" spans="1:65" s="2" customFormat="1" ht="16.5" customHeight="1">
      <c r="A187" s="39"/>
      <c r="B187" s="40"/>
      <c r="C187" s="205" t="s">
        <v>431</v>
      </c>
      <c r="D187" s="205" t="s">
        <v>149</v>
      </c>
      <c r="E187" s="206" t="s">
        <v>2462</v>
      </c>
      <c r="F187" s="207" t="s">
        <v>2463</v>
      </c>
      <c r="G187" s="208" t="s">
        <v>441</v>
      </c>
      <c r="H187" s="209">
        <v>210</v>
      </c>
      <c r="I187" s="210"/>
      <c r="J187" s="211">
        <f>ROUND(I187*H187,2)</f>
        <v>0</v>
      </c>
      <c r="K187" s="207" t="s">
        <v>19</v>
      </c>
      <c r="L187" s="45"/>
      <c r="M187" s="212" t="s">
        <v>19</v>
      </c>
      <c r="N187" s="213" t="s">
        <v>42</v>
      </c>
      <c r="O187" s="85"/>
      <c r="P187" s="214">
        <f>O187*H187</f>
        <v>0</v>
      </c>
      <c r="Q187" s="214">
        <v>0</v>
      </c>
      <c r="R187" s="214">
        <f>Q187*H187</f>
        <v>0</v>
      </c>
      <c r="S187" s="214">
        <v>0</v>
      </c>
      <c r="T187" s="215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6" t="s">
        <v>154</v>
      </c>
      <c r="AT187" s="216" t="s">
        <v>149</v>
      </c>
      <c r="AU187" s="216" t="s">
        <v>79</v>
      </c>
      <c r="AY187" s="18" t="s">
        <v>147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8" t="s">
        <v>79</v>
      </c>
      <c r="BK187" s="217">
        <f>ROUND(I187*H187,2)</f>
        <v>0</v>
      </c>
      <c r="BL187" s="18" t="s">
        <v>154</v>
      </c>
      <c r="BM187" s="216" t="s">
        <v>693</v>
      </c>
    </row>
    <row r="188" spans="1:65" s="2" customFormat="1" ht="16.5" customHeight="1">
      <c r="A188" s="39"/>
      <c r="B188" s="40"/>
      <c r="C188" s="205" t="s">
        <v>690</v>
      </c>
      <c r="D188" s="205" t="s">
        <v>149</v>
      </c>
      <c r="E188" s="206" t="s">
        <v>2464</v>
      </c>
      <c r="F188" s="207" t="s">
        <v>2465</v>
      </c>
      <c r="G188" s="208" t="s">
        <v>441</v>
      </c>
      <c r="H188" s="209">
        <v>50</v>
      </c>
      <c r="I188" s="210"/>
      <c r="J188" s="211">
        <f>ROUND(I188*H188,2)</f>
        <v>0</v>
      </c>
      <c r="K188" s="207" t="s">
        <v>19</v>
      </c>
      <c r="L188" s="45"/>
      <c r="M188" s="212" t="s">
        <v>19</v>
      </c>
      <c r="N188" s="213" t="s">
        <v>42</v>
      </c>
      <c r="O188" s="85"/>
      <c r="P188" s="214">
        <f>O188*H188</f>
        <v>0</v>
      </c>
      <c r="Q188" s="214">
        <v>0</v>
      </c>
      <c r="R188" s="214">
        <f>Q188*H188</f>
        <v>0</v>
      </c>
      <c r="S188" s="214">
        <v>0</v>
      </c>
      <c r="T188" s="215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6" t="s">
        <v>154</v>
      </c>
      <c r="AT188" s="216" t="s">
        <v>149</v>
      </c>
      <c r="AU188" s="216" t="s">
        <v>79</v>
      </c>
      <c r="AY188" s="18" t="s">
        <v>147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8" t="s">
        <v>79</v>
      </c>
      <c r="BK188" s="217">
        <f>ROUND(I188*H188,2)</f>
        <v>0</v>
      </c>
      <c r="BL188" s="18" t="s">
        <v>154</v>
      </c>
      <c r="BM188" s="216" t="s">
        <v>697</v>
      </c>
    </row>
    <row r="189" spans="1:65" s="2" customFormat="1" ht="16.5" customHeight="1">
      <c r="A189" s="39"/>
      <c r="B189" s="40"/>
      <c r="C189" s="205" t="s">
        <v>436</v>
      </c>
      <c r="D189" s="205" t="s">
        <v>149</v>
      </c>
      <c r="E189" s="206" t="s">
        <v>2466</v>
      </c>
      <c r="F189" s="207" t="s">
        <v>2467</v>
      </c>
      <c r="G189" s="208" t="s">
        <v>441</v>
      </c>
      <c r="H189" s="209">
        <v>130</v>
      </c>
      <c r="I189" s="210"/>
      <c r="J189" s="211">
        <f>ROUND(I189*H189,2)</f>
        <v>0</v>
      </c>
      <c r="K189" s="207" t="s">
        <v>19</v>
      </c>
      <c r="L189" s="45"/>
      <c r="M189" s="212" t="s">
        <v>19</v>
      </c>
      <c r="N189" s="213" t="s">
        <v>42</v>
      </c>
      <c r="O189" s="85"/>
      <c r="P189" s="214">
        <f>O189*H189</f>
        <v>0</v>
      </c>
      <c r="Q189" s="214">
        <v>0</v>
      </c>
      <c r="R189" s="214">
        <f>Q189*H189</f>
        <v>0</v>
      </c>
      <c r="S189" s="214">
        <v>0</v>
      </c>
      <c r="T189" s="21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6" t="s">
        <v>154</v>
      </c>
      <c r="AT189" s="216" t="s">
        <v>149</v>
      </c>
      <c r="AU189" s="216" t="s">
        <v>79</v>
      </c>
      <c r="AY189" s="18" t="s">
        <v>147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8" t="s">
        <v>79</v>
      </c>
      <c r="BK189" s="217">
        <f>ROUND(I189*H189,2)</f>
        <v>0</v>
      </c>
      <c r="BL189" s="18" t="s">
        <v>154</v>
      </c>
      <c r="BM189" s="216" t="s">
        <v>703</v>
      </c>
    </row>
    <row r="190" spans="1:65" s="2" customFormat="1" ht="16.5" customHeight="1">
      <c r="A190" s="39"/>
      <c r="B190" s="40"/>
      <c r="C190" s="205" t="s">
        <v>700</v>
      </c>
      <c r="D190" s="205" t="s">
        <v>149</v>
      </c>
      <c r="E190" s="206" t="s">
        <v>2468</v>
      </c>
      <c r="F190" s="207" t="s">
        <v>2469</v>
      </c>
      <c r="G190" s="208" t="s">
        <v>441</v>
      </c>
      <c r="H190" s="209">
        <v>30</v>
      </c>
      <c r="I190" s="210"/>
      <c r="J190" s="211">
        <f>ROUND(I190*H190,2)</f>
        <v>0</v>
      </c>
      <c r="K190" s="207" t="s">
        <v>19</v>
      </c>
      <c r="L190" s="45"/>
      <c r="M190" s="212" t="s">
        <v>19</v>
      </c>
      <c r="N190" s="213" t="s">
        <v>42</v>
      </c>
      <c r="O190" s="85"/>
      <c r="P190" s="214">
        <f>O190*H190</f>
        <v>0</v>
      </c>
      <c r="Q190" s="214">
        <v>0</v>
      </c>
      <c r="R190" s="214">
        <f>Q190*H190</f>
        <v>0</v>
      </c>
      <c r="S190" s="214">
        <v>0</v>
      </c>
      <c r="T190" s="215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6" t="s">
        <v>154</v>
      </c>
      <c r="AT190" s="216" t="s">
        <v>149</v>
      </c>
      <c r="AU190" s="216" t="s">
        <v>79</v>
      </c>
      <c r="AY190" s="18" t="s">
        <v>147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8" t="s">
        <v>79</v>
      </c>
      <c r="BK190" s="217">
        <f>ROUND(I190*H190,2)</f>
        <v>0</v>
      </c>
      <c r="BL190" s="18" t="s">
        <v>154</v>
      </c>
      <c r="BM190" s="216" t="s">
        <v>707</v>
      </c>
    </row>
    <row r="191" spans="1:65" s="2" customFormat="1" ht="16.5" customHeight="1">
      <c r="A191" s="39"/>
      <c r="B191" s="40"/>
      <c r="C191" s="205" t="s">
        <v>442</v>
      </c>
      <c r="D191" s="205" t="s">
        <v>149</v>
      </c>
      <c r="E191" s="206" t="s">
        <v>2470</v>
      </c>
      <c r="F191" s="207" t="s">
        <v>2471</v>
      </c>
      <c r="G191" s="208" t="s">
        <v>441</v>
      </c>
      <c r="H191" s="209">
        <v>90</v>
      </c>
      <c r="I191" s="210"/>
      <c r="J191" s="211">
        <f>ROUND(I191*H191,2)</f>
        <v>0</v>
      </c>
      <c r="K191" s="207" t="s">
        <v>19</v>
      </c>
      <c r="L191" s="45"/>
      <c r="M191" s="212" t="s">
        <v>19</v>
      </c>
      <c r="N191" s="213" t="s">
        <v>42</v>
      </c>
      <c r="O191" s="85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6" t="s">
        <v>154</v>
      </c>
      <c r="AT191" s="216" t="s">
        <v>149</v>
      </c>
      <c r="AU191" s="216" t="s">
        <v>79</v>
      </c>
      <c r="AY191" s="18" t="s">
        <v>147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8" t="s">
        <v>79</v>
      </c>
      <c r="BK191" s="217">
        <f>ROUND(I191*H191,2)</f>
        <v>0</v>
      </c>
      <c r="BL191" s="18" t="s">
        <v>154</v>
      </c>
      <c r="BM191" s="216" t="s">
        <v>713</v>
      </c>
    </row>
    <row r="192" spans="1:65" s="2" customFormat="1" ht="16.5" customHeight="1">
      <c r="A192" s="39"/>
      <c r="B192" s="40"/>
      <c r="C192" s="205" t="s">
        <v>710</v>
      </c>
      <c r="D192" s="205" t="s">
        <v>149</v>
      </c>
      <c r="E192" s="206" t="s">
        <v>2472</v>
      </c>
      <c r="F192" s="207" t="s">
        <v>2473</v>
      </c>
      <c r="G192" s="208" t="s">
        <v>441</v>
      </c>
      <c r="H192" s="209">
        <v>100</v>
      </c>
      <c r="I192" s="210"/>
      <c r="J192" s="211">
        <f>ROUND(I192*H192,2)</f>
        <v>0</v>
      </c>
      <c r="K192" s="207" t="s">
        <v>19</v>
      </c>
      <c r="L192" s="45"/>
      <c r="M192" s="212" t="s">
        <v>19</v>
      </c>
      <c r="N192" s="213" t="s">
        <v>42</v>
      </c>
      <c r="O192" s="85"/>
      <c r="P192" s="214">
        <f>O192*H192</f>
        <v>0</v>
      </c>
      <c r="Q192" s="214">
        <v>0</v>
      </c>
      <c r="R192" s="214">
        <f>Q192*H192</f>
        <v>0</v>
      </c>
      <c r="S192" s="214">
        <v>0</v>
      </c>
      <c r="T192" s="215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6" t="s">
        <v>154</v>
      </c>
      <c r="AT192" s="216" t="s">
        <v>149</v>
      </c>
      <c r="AU192" s="216" t="s">
        <v>79</v>
      </c>
      <c r="AY192" s="18" t="s">
        <v>147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8" t="s">
        <v>79</v>
      </c>
      <c r="BK192" s="217">
        <f>ROUND(I192*H192,2)</f>
        <v>0</v>
      </c>
      <c r="BL192" s="18" t="s">
        <v>154</v>
      </c>
      <c r="BM192" s="216" t="s">
        <v>717</v>
      </c>
    </row>
    <row r="193" spans="1:65" s="2" customFormat="1" ht="16.5" customHeight="1">
      <c r="A193" s="39"/>
      <c r="B193" s="40"/>
      <c r="C193" s="205" t="s">
        <v>447</v>
      </c>
      <c r="D193" s="205" t="s">
        <v>149</v>
      </c>
      <c r="E193" s="206" t="s">
        <v>2472</v>
      </c>
      <c r="F193" s="207" t="s">
        <v>2473</v>
      </c>
      <c r="G193" s="208" t="s">
        <v>441</v>
      </c>
      <c r="H193" s="209">
        <v>20</v>
      </c>
      <c r="I193" s="210"/>
      <c r="J193" s="211">
        <f>ROUND(I193*H193,2)</f>
        <v>0</v>
      </c>
      <c r="K193" s="207" t="s">
        <v>19</v>
      </c>
      <c r="L193" s="45"/>
      <c r="M193" s="212" t="s">
        <v>19</v>
      </c>
      <c r="N193" s="213" t="s">
        <v>42</v>
      </c>
      <c r="O193" s="85"/>
      <c r="P193" s="214">
        <f>O193*H193</f>
        <v>0</v>
      </c>
      <c r="Q193" s="214">
        <v>0</v>
      </c>
      <c r="R193" s="214">
        <f>Q193*H193</f>
        <v>0</v>
      </c>
      <c r="S193" s="214">
        <v>0</v>
      </c>
      <c r="T193" s="215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6" t="s">
        <v>154</v>
      </c>
      <c r="AT193" s="216" t="s">
        <v>149</v>
      </c>
      <c r="AU193" s="216" t="s">
        <v>79</v>
      </c>
      <c r="AY193" s="18" t="s">
        <v>147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8" t="s">
        <v>79</v>
      </c>
      <c r="BK193" s="217">
        <f>ROUND(I193*H193,2)</f>
        <v>0</v>
      </c>
      <c r="BL193" s="18" t="s">
        <v>154</v>
      </c>
      <c r="BM193" s="216" t="s">
        <v>723</v>
      </c>
    </row>
    <row r="194" spans="1:65" s="2" customFormat="1" ht="16.5" customHeight="1">
      <c r="A194" s="39"/>
      <c r="B194" s="40"/>
      <c r="C194" s="205" t="s">
        <v>720</v>
      </c>
      <c r="D194" s="205" t="s">
        <v>149</v>
      </c>
      <c r="E194" s="206" t="s">
        <v>2472</v>
      </c>
      <c r="F194" s="207" t="s">
        <v>2473</v>
      </c>
      <c r="G194" s="208" t="s">
        <v>441</v>
      </c>
      <c r="H194" s="209">
        <v>30</v>
      </c>
      <c r="I194" s="210"/>
      <c r="J194" s="211">
        <f>ROUND(I194*H194,2)</f>
        <v>0</v>
      </c>
      <c r="K194" s="207" t="s">
        <v>19</v>
      </c>
      <c r="L194" s="45"/>
      <c r="M194" s="212" t="s">
        <v>19</v>
      </c>
      <c r="N194" s="213" t="s">
        <v>42</v>
      </c>
      <c r="O194" s="85"/>
      <c r="P194" s="214">
        <f>O194*H194</f>
        <v>0</v>
      </c>
      <c r="Q194" s="214">
        <v>0</v>
      </c>
      <c r="R194" s="214">
        <f>Q194*H194</f>
        <v>0</v>
      </c>
      <c r="S194" s="214">
        <v>0</v>
      </c>
      <c r="T194" s="215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6" t="s">
        <v>154</v>
      </c>
      <c r="AT194" s="216" t="s">
        <v>149</v>
      </c>
      <c r="AU194" s="216" t="s">
        <v>79</v>
      </c>
      <c r="AY194" s="18" t="s">
        <v>147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8" t="s">
        <v>79</v>
      </c>
      <c r="BK194" s="217">
        <f>ROUND(I194*H194,2)</f>
        <v>0</v>
      </c>
      <c r="BL194" s="18" t="s">
        <v>154</v>
      </c>
      <c r="BM194" s="216" t="s">
        <v>727</v>
      </c>
    </row>
    <row r="195" spans="1:65" s="2" customFormat="1" ht="16.5" customHeight="1">
      <c r="A195" s="39"/>
      <c r="B195" s="40"/>
      <c r="C195" s="205" t="s">
        <v>452</v>
      </c>
      <c r="D195" s="205" t="s">
        <v>149</v>
      </c>
      <c r="E195" s="206" t="s">
        <v>2474</v>
      </c>
      <c r="F195" s="207" t="s">
        <v>2475</v>
      </c>
      <c r="G195" s="208" t="s">
        <v>441</v>
      </c>
      <c r="H195" s="209">
        <v>30</v>
      </c>
      <c r="I195" s="210"/>
      <c r="J195" s="211">
        <f>ROUND(I195*H195,2)</f>
        <v>0</v>
      </c>
      <c r="K195" s="207" t="s">
        <v>19</v>
      </c>
      <c r="L195" s="45"/>
      <c r="M195" s="212" t="s">
        <v>19</v>
      </c>
      <c r="N195" s="213" t="s">
        <v>42</v>
      </c>
      <c r="O195" s="85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154</v>
      </c>
      <c r="AT195" s="216" t="s">
        <v>149</v>
      </c>
      <c r="AU195" s="216" t="s">
        <v>79</v>
      </c>
      <c r="AY195" s="18" t="s">
        <v>147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79</v>
      </c>
      <c r="BK195" s="217">
        <f>ROUND(I195*H195,2)</f>
        <v>0</v>
      </c>
      <c r="BL195" s="18" t="s">
        <v>154</v>
      </c>
      <c r="BM195" s="216" t="s">
        <v>733</v>
      </c>
    </row>
    <row r="196" spans="1:65" s="2" customFormat="1" ht="16.5" customHeight="1">
      <c r="A196" s="39"/>
      <c r="B196" s="40"/>
      <c r="C196" s="205" t="s">
        <v>730</v>
      </c>
      <c r="D196" s="205" t="s">
        <v>149</v>
      </c>
      <c r="E196" s="206" t="s">
        <v>2474</v>
      </c>
      <c r="F196" s="207" t="s">
        <v>2475</v>
      </c>
      <c r="G196" s="208" t="s">
        <v>441</v>
      </c>
      <c r="H196" s="209">
        <v>20</v>
      </c>
      <c r="I196" s="210"/>
      <c r="J196" s="211">
        <f>ROUND(I196*H196,2)</f>
        <v>0</v>
      </c>
      <c r="K196" s="207" t="s">
        <v>19</v>
      </c>
      <c r="L196" s="45"/>
      <c r="M196" s="212" t="s">
        <v>19</v>
      </c>
      <c r="N196" s="213" t="s">
        <v>42</v>
      </c>
      <c r="O196" s="85"/>
      <c r="P196" s="214">
        <f>O196*H196</f>
        <v>0</v>
      </c>
      <c r="Q196" s="214">
        <v>0</v>
      </c>
      <c r="R196" s="214">
        <f>Q196*H196</f>
        <v>0</v>
      </c>
      <c r="S196" s="214">
        <v>0</v>
      </c>
      <c r="T196" s="215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6" t="s">
        <v>154</v>
      </c>
      <c r="AT196" s="216" t="s">
        <v>149</v>
      </c>
      <c r="AU196" s="216" t="s">
        <v>79</v>
      </c>
      <c r="AY196" s="18" t="s">
        <v>147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8" t="s">
        <v>79</v>
      </c>
      <c r="BK196" s="217">
        <f>ROUND(I196*H196,2)</f>
        <v>0</v>
      </c>
      <c r="BL196" s="18" t="s">
        <v>154</v>
      </c>
      <c r="BM196" s="216" t="s">
        <v>738</v>
      </c>
    </row>
    <row r="197" spans="1:65" s="2" customFormat="1" ht="16.5" customHeight="1">
      <c r="A197" s="39"/>
      <c r="B197" s="40"/>
      <c r="C197" s="205" t="s">
        <v>458</v>
      </c>
      <c r="D197" s="205" t="s">
        <v>149</v>
      </c>
      <c r="E197" s="206" t="s">
        <v>2476</v>
      </c>
      <c r="F197" s="207" t="s">
        <v>2477</v>
      </c>
      <c r="G197" s="208" t="s">
        <v>441</v>
      </c>
      <c r="H197" s="209">
        <v>20</v>
      </c>
      <c r="I197" s="210"/>
      <c r="J197" s="211">
        <f>ROUND(I197*H197,2)</f>
        <v>0</v>
      </c>
      <c r="K197" s="207" t="s">
        <v>19</v>
      </c>
      <c r="L197" s="45"/>
      <c r="M197" s="212" t="s">
        <v>19</v>
      </c>
      <c r="N197" s="213" t="s">
        <v>42</v>
      </c>
      <c r="O197" s="85"/>
      <c r="P197" s="214">
        <f>O197*H197</f>
        <v>0</v>
      </c>
      <c r="Q197" s="214">
        <v>0</v>
      </c>
      <c r="R197" s="214">
        <f>Q197*H197</f>
        <v>0</v>
      </c>
      <c r="S197" s="214">
        <v>0</v>
      </c>
      <c r="T197" s="215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6" t="s">
        <v>154</v>
      </c>
      <c r="AT197" s="216" t="s">
        <v>149</v>
      </c>
      <c r="AU197" s="216" t="s">
        <v>79</v>
      </c>
      <c r="AY197" s="18" t="s">
        <v>147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8" t="s">
        <v>79</v>
      </c>
      <c r="BK197" s="217">
        <f>ROUND(I197*H197,2)</f>
        <v>0</v>
      </c>
      <c r="BL197" s="18" t="s">
        <v>154</v>
      </c>
      <c r="BM197" s="216" t="s">
        <v>744</v>
      </c>
    </row>
    <row r="198" spans="1:65" s="2" customFormat="1" ht="16.5" customHeight="1">
      <c r="A198" s="39"/>
      <c r="B198" s="40"/>
      <c r="C198" s="205" t="s">
        <v>741</v>
      </c>
      <c r="D198" s="205" t="s">
        <v>149</v>
      </c>
      <c r="E198" s="206" t="s">
        <v>2478</v>
      </c>
      <c r="F198" s="207" t="s">
        <v>2479</v>
      </c>
      <c r="G198" s="208" t="s">
        <v>2290</v>
      </c>
      <c r="H198" s="209">
        <v>4</v>
      </c>
      <c r="I198" s="210"/>
      <c r="J198" s="211">
        <f>ROUND(I198*H198,2)</f>
        <v>0</v>
      </c>
      <c r="K198" s="207" t="s">
        <v>19</v>
      </c>
      <c r="L198" s="45"/>
      <c r="M198" s="212" t="s">
        <v>19</v>
      </c>
      <c r="N198" s="213" t="s">
        <v>42</v>
      </c>
      <c r="O198" s="85"/>
      <c r="P198" s="214">
        <f>O198*H198</f>
        <v>0</v>
      </c>
      <c r="Q198" s="214">
        <v>0</v>
      </c>
      <c r="R198" s="214">
        <f>Q198*H198</f>
        <v>0</v>
      </c>
      <c r="S198" s="214">
        <v>0</v>
      </c>
      <c r="T198" s="21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6" t="s">
        <v>154</v>
      </c>
      <c r="AT198" s="216" t="s">
        <v>149</v>
      </c>
      <c r="AU198" s="216" t="s">
        <v>79</v>
      </c>
      <c r="AY198" s="18" t="s">
        <v>147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8" t="s">
        <v>79</v>
      </c>
      <c r="BK198" s="217">
        <f>ROUND(I198*H198,2)</f>
        <v>0</v>
      </c>
      <c r="BL198" s="18" t="s">
        <v>154</v>
      </c>
      <c r="BM198" s="216" t="s">
        <v>749</v>
      </c>
    </row>
    <row r="199" spans="1:65" s="2" customFormat="1" ht="16.5" customHeight="1">
      <c r="A199" s="39"/>
      <c r="B199" s="40"/>
      <c r="C199" s="205" t="s">
        <v>463</v>
      </c>
      <c r="D199" s="205" t="s">
        <v>149</v>
      </c>
      <c r="E199" s="206" t="s">
        <v>2480</v>
      </c>
      <c r="F199" s="207" t="s">
        <v>2481</v>
      </c>
      <c r="G199" s="208" t="s">
        <v>2290</v>
      </c>
      <c r="H199" s="209">
        <v>2</v>
      </c>
      <c r="I199" s="210"/>
      <c r="J199" s="211">
        <f>ROUND(I199*H199,2)</f>
        <v>0</v>
      </c>
      <c r="K199" s="207" t="s">
        <v>19</v>
      </c>
      <c r="L199" s="45"/>
      <c r="M199" s="212" t="s">
        <v>19</v>
      </c>
      <c r="N199" s="213" t="s">
        <v>42</v>
      </c>
      <c r="O199" s="85"/>
      <c r="P199" s="214">
        <f>O199*H199</f>
        <v>0</v>
      </c>
      <c r="Q199" s="214">
        <v>0</v>
      </c>
      <c r="R199" s="214">
        <f>Q199*H199</f>
        <v>0</v>
      </c>
      <c r="S199" s="214">
        <v>0</v>
      </c>
      <c r="T199" s="21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154</v>
      </c>
      <c r="AT199" s="216" t="s">
        <v>149</v>
      </c>
      <c r="AU199" s="216" t="s">
        <v>79</v>
      </c>
      <c r="AY199" s="18" t="s">
        <v>147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79</v>
      </c>
      <c r="BK199" s="217">
        <f>ROUND(I199*H199,2)</f>
        <v>0</v>
      </c>
      <c r="BL199" s="18" t="s">
        <v>154</v>
      </c>
      <c r="BM199" s="216" t="s">
        <v>754</v>
      </c>
    </row>
    <row r="200" spans="1:65" s="2" customFormat="1" ht="16.5" customHeight="1">
      <c r="A200" s="39"/>
      <c r="B200" s="40"/>
      <c r="C200" s="205" t="s">
        <v>751</v>
      </c>
      <c r="D200" s="205" t="s">
        <v>149</v>
      </c>
      <c r="E200" s="206" t="s">
        <v>2482</v>
      </c>
      <c r="F200" s="207" t="s">
        <v>2483</v>
      </c>
      <c r="G200" s="208" t="s">
        <v>2290</v>
      </c>
      <c r="H200" s="209">
        <v>9</v>
      </c>
      <c r="I200" s="210"/>
      <c r="J200" s="211">
        <f>ROUND(I200*H200,2)</f>
        <v>0</v>
      </c>
      <c r="K200" s="207" t="s">
        <v>19</v>
      </c>
      <c r="L200" s="45"/>
      <c r="M200" s="212" t="s">
        <v>19</v>
      </c>
      <c r="N200" s="213" t="s">
        <v>42</v>
      </c>
      <c r="O200" s="85"/>
      <c r="P200" s="214">
        <f>O200*H200</f>
        <v>0</v>
      </c>
      <c r="Q200" s="214">
        <v>0</v>
      </c>
      <c r="R200" s="214">
        <f>Q200*H200</f>
        <v>0</v>
      </c>
      <c r="S200" s="214">
        <v>0</v>
      </c>
      <c r="T200" s="215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6" t="s">
        <v>154</v>
      </c>
      <c r="AT200" s="216" t="s">
        <v>149</v>
      </c>
      <c r="AU200" s="216" t="s">
        <v>79</v>
      </c>
      <c r="AY200" s="18" t="s">
        <v>147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8" t="s">
        <v>79</v>
      </c>
      <c r="BK200" s="217">
        <f>ROUND(I200*H200,2)</f>
        <v>0</v>
      </c>
      <c r="BL200" s="18" t="s">
        <v>154</v>
      </c>
      <c r="BM200" s="216" t="s">
        <v>760</v>
      </c>
    </row>
    <row r="201" spans="1:65" s="2" customFormat="1" ht="16.5" customHeight="1">
      <c r="A201" s="39"/>
      <c r="B201" s="40"/>
      <c r="C201" s="205" t="s">
        <v>470</v>
      </c>
      <c r="D201" s="205" t="s">
        <v>149</v>
      </c>
      <c r="E201" s="206" t="s">
        <v>2484</v>
      </c>
      <c r="F201" s="207" t="s">
        <v>2485</v>
      </c>
      <c r="G201" s="208" t="s">
        <v>2290</v>
      </c>
      <c r="H201" s="209">
        <v>9</v>
      </c>
      <c r="I201" s="210"/>
      <c r="J201" s="211">
        <f>ROUND(I201*H201,2)</f>
        <v>0</v>
      </c>
      <c r="K201" s="207" t="s">
        <v>19</v>
      </c>
      <c r="L201" s="45"/>
      <c r="M201" s="212" t="s">
        <v>19</v>
      </c>
      <c r="N201" s="213" t="s">
        <v>42</v>
      </c>
      <c r="O201" s="85"/>
      <c r="P201" s="214">
        <f>O201*H201</f>
        <v>0</v>
      </c>
      <c r="Q201" s="214">
        <v>0</v>
      </c>
      <c r="R201" s="214">
        <f>Q201*H201</f>
        <v>0</v>
      </c>
      <c r="S201" s="214">
        <v>0</v>
      </c>
      <c r="T201" s="21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6" t="s">
        <v>154</v>
      </c>
      <c r="AT201" s="216" t="s">
        <v>149</v>
      </c>
      <c r="AU201" s="216" t="s">
        <v>79</v>
      </c>
      <c r="AY201" s="18" t="s">
        <v>147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8" t="s">
        <v>79</v>
      </c>
      <c r="BK201" s="217">
        <f>ROUND(I201*H201,2)</f>
        <v>0</v>
      </c>
      <c r="BL201" s="18" t="s">
        <v>154</v>
      </c>
      <c r="BM201" s="216" t="s">
        <v>766</v>
      </c>
    </row>
    <row r="202" spans="1:65" s="2" customFormat="1" ht="16.5" customHeight="1">
      <c r="A202" s="39"/>
      <c r="B202" s="40"/>
      <c r="C202" s="205" t="s">
        <v>763</v>
      </c>
      <c r="D202" s="205" t="s">
        <v>149</v>
      </c>
      <c r="E202" s="206" t="s">
        <v>2486</v>
      </c>
      <c r="F202" s="207" t="s">
        <v>2487</v>
      </c>
      <c r="G202" s="208" t="s">
        <v>2290</v>
      </c>
      <c r="H202" s="209">
        <v>2</v>
      </c>
      <c r="I202" s="210"/>
      <c r="J202" s="211">
        <f>ROUND(I202*H202,2)</f>
        <v>0</v>
      </c>
      <c r="K202" s="207" t="s">
        <v>19</v>
      </c>
      <c r="L202" s="45"/>
      <c r="M202" s="212" t="s">
        <v>19</v>
      </c>
      <c r="N202" s="213" t="s">
        <v>42</v>
      </c>
      <c r="O202" s="85"/>
      <c r="P202" s="214">
        <f>O202*H202</f>
        <v>0</v>
      </c>
      <c r="Q202" s="214">
        <v>0</v>
      </c>
      <c r="R202" s="214">
        <f>Q202*H202</f>
        <v>0</v>
      </c>
      <c r="S202" s="214">
        <v>0</v>
      </c>
      <c r="T202" s="215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6" t="s">
        <v>154</v>
      </c>
      <c r="AT202" s="216" t="s">
        <v>149</v>
      </c>
      <c r="AU202" s="216" t="s">
        <v>79</v>
      </c>
      <c r="AY202" s="18" t="s">
        <v>147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8" t="s">
        <v>79</v>
      </c>
      <c r="BK202" s="217">
        <f>ROUND(I202*H202,2)</f>
        <v>0</v>
      </c>
      <c r="BL202" s="18" t="s">
        <v>154</v>
      </c>
      <c r="BM202" s="216" t="s">
        <v>774</v>
      </c>
    </row>
    <row r="203" spans="1:65" s="2" customFormat="1" ht="16.5" customHeight="1">
      <c r="A203" s="39"/>
      <c r="B203" s="40"/>
      <c r="C203" s="205" t="s">
        <v>476</v>
      </c>
      <c r="D203" s="205" t="s">
        <v>149</v>
      </c>
      <c r="E203" s="206" t="s">
        <v>2488</v>
      </c>
      <c r="F203" s="207" t="s">
        <v>2489</v>
      </c>
      <c r="G203" s="208" t="s">
        <v>2290</v>
      </c>
      <c r="H203" s="209">
        <v>1</v>
      </c>
      <c r="I203" s="210"/>
      <c r="J203" s="211">
        <f>ROUND(I203*H203,2)</f>
        <v>0</v>
      </c>
      <c r="K203" s="207" t="s">
        <v>19</v>
      </c>
      <c r="L203" s="45"/>
      <c r="M203" s="212" t="s">
        <v>19</v>
      </c>
      <c r="N203" s="213" t="s">
        <v>42</v>
      </c>
      <c r="O203" s="85"/>
      <c r="P203" s="214">
        <f>O203*H203</f>
        <v>0</v>
      </c>
      <c r="Q203" s="214">
        <v>0</v>
      </c>
      <c r="R203" s="214">
        <f>Q203*H203</f>
        <v>0</v>
      </c>
      <c r="S203" s="214">
        <v>0</v>
      </c>
      <c r="T203" s="215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6" t="s">
        <v>154</v>
      </c>
      <c r="AT203" s="216" t="s">
        <v>149</v>
      </c>
      <c r="AU203" s="216" t="s">
        <v>79</v>
      </c>
      <c r="AY203" s="18" t="s">
        <v>147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8" t="s">
        <v>79</v>
      </c>
      <c r="BK203" s="217">
        <f>ROUND(I203*H203,2)</f>
        <v>0</v>
      </c>
      <c r="BL203" s="18" t="s">
        <v>154</v>
      </c>
      <c r="BM203" s="216" t="s">
        <v>778</v>
      </c>
    </row>
    <row r="204" spans="1:65" s="2" customFormat="1" ht="16.5" customHeight="1">
      <c r="A204" s="39"/>
      <c r="B204" s="40"/>
      <c r="C204" s="205" t="s">
        <v>775</v>
      </c>
      <c r="D204" s="205" t="s">
        <v>149</v>
      </c>
      <c r="E204" s="206" t="s">
        <v>2490</v>
      </c>
      <c r="F204" s="207" t="s">
        <v>2491</v>
      </c>
      <c r="G204" s="208" t="s">
        <v>2290</v>
      </c>
      <c r="H204" s="209">
        <v>2</v>
      </c>
      <c r="I204" s="210"/>
      <c r="J204" s="211">
        <f>ROUND(I204*H204,2)</f>
        <v>0</v>
      </c>
      <c r="K204" s="207" t="s">
        <v>19</v>
      </c>
      <c r="L204" s="45"/>
      <c r="M204" s="212" t="s">
        <v>19</v>
      </c>
      <c r="N204" s="213" t="s">
        <v>42</v>
      </c>
      <c r="O204" s="85"/>
      <c r="P204" s="214">
        <f>O204*H204</f>
        <v>0</v>
      </c>
      <c r="Q204" s="214">
        <v>0</v>
      </c>
      <c r="R204" s="214">
        <f>Q204*H204</f>
        <v>0</v>
      </c>
      <c r="S204" s="214">
        <v>0</v>
      </c>
      <c r="T204" s="215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6" t="s">
        <v>154</v>
      </c>
      <c r="AT204" s="216" t="s">
        <v>149</v>
      </c>
      <c r="AU204" s="216" t="s">
        <v>79</v>
      </c>
      <c r="AY204" s="18" t="s">
        <v>147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8" t="s">
        <v>79</v>
      </c>
      <c r="BK204" s="217">
        <f>ROUND(I204*H204,2)</f>
        <v>0</v>
      </c>
      <c r="BL204" s="18" t="s">
        <v>154</v>
      </c>
      <c r="BM204" s="216" t="s">
        <v>782</v>
      </c>
    </row>
    <row r="205" spans="1:65" s="2" customFormat="1" ht="16.5" customHeight="1">
      <c r="A205" s="39"/>
      <c r="B205" s="40"/>
      <c r="C205" s="205" t="s">
        <v>481</v>
      </c>
      <c r="D205" s="205" t="s">
        <v>149</v>
      </c>
      <c r="E205" s="206" t="s">
        <v>2492</v>
      </c>
      <c r="F205" s="207" t="s">
        <v>2493</v>
      </c>
      <c r="G205" s="208" t="s">
        <v>2290</v>
      </c>
      <c r="H205" s="209">
        <v>72</v>
      </c>
      <c r="I205" s="210"/>
      <c r="J205" s="211">
        <f>ROUND(I205*H205,2)</f>
        <v>0</v>
      </c>
      <c r="K205" s="207" t="s">
        <v>19</v>
      </c>
      <c r="L205" s="45"/>
      <c r="M205" s="212" t="s">
        <v>19</v>
      </c>
      <c r="N205" s="213" t="s">
        <v>42</v>
      </c>
      <c r="O205" s="85"/>
      <c r="P205" s="214">
        <f>O205*H205</f>
        <v>0</v>
      </c>
      <c r="Q205" s="214">
        <v>0</v>
      </c>
      <c r="R205" s="214">
        <f>Q205*H205</f>
        <v>0</v>
      </c>
      <c r="S205" s="214">
        <v>0</v>
      </c>
      <c r="T205" s="215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6" t="s">
        <v>154</v>
      </c>
      <c r="AT205" s="216" t="s">
        <v>149</v>
      </c>
      <c r="AU205" s="216" t="s">
        <v>79</v>
      </c>
      <c r="AY205" s="18" t="s">
        <v>147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8" t="s">
        <v>79</v>
      </c>
      <c r="BK205" s="217">
        <f>ROUND(I205*H205,2)</f>
        <v>0</v>
      </c>
      <c r="BL205" s="18" t="s">
        <v>154</v>
      </c>
      <c r="BM205" s="216" t="s">
        <v>787</v>
      </c>
    </row>
    <row r="206" spans="1:65" s="2" customFormat="1" ht="16.5" customHeight="1">
      <c r="A206" s="39"/>
      <c r="B206" s="40"/>
      <c r="C206" s="205" t="s">
        <v>784</v>
      </c>
      <c r="D206" s="205" t="s">
        <v>149</v>
      </c>
      <c r="E206" s="206" t="s">
        <v>2494</v>
      </c>
      <c r="F206" s="207" t="s">
        <v>2495</v>
      </c>
      <c r="G206" s="208" t="s">
        <v>2290</v>
      </c>
      <c r="H206" s="209">
        <v>2</v>
      </c>
      <c r="I206" s="210"/>
      <c r="J206" s="211">
        <f>ROUND(I206*H206,2)</f>
        <v>0</v>
      </c>
      <c r="K206" s="207" t="s">
        <v>19</v>
      </c>
      <c r="L206" s="45"/>
      <c r="M206" s="212" t="s">
        <v>19</v>
      </c>
      <c r="N206" s="213" t="s">
        <v>42</v>
      </c>
      <c r="O206" s="85"/>
      <c r="P206" s="214">
        <f>O206*H206</f>
        <v>0</v>
      </c>
      <c r="Q206" s="214">
        <v>0</v>
      </c>
      <c r="R206" s="214">
        <f>Q206*H206</f>
        <v>0</v>
      </c>
      <c r="S206" s="214">
        <v>0</v>
      </c>
      <c r="T206" s="215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6" t="s">
        <v>154</v>
      </c>
      <c r="AT206" s="216" t="s">
        <v>149</v>
      </c>
      <c r="AU206" s="216" t="s">
        <v>79</v>
      </c>
      <c r="AY206" s="18" t="s">
        <v>147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8" t="s">
        <v>79</v>
      </c>
      <c r="BK206" s="217">
        <f>ROUND(I206*H206,2)</f>
        <v>0</v>
      </c>
      <c r="BL206" s="18" t="s">
        <v>154</v>
      </c>
      <c r="BM206" s="216" t="s">
        <v>791</v>
      </c>
    </row>
    <row r="207" spans="1:65" s="2" customFormat="1" ht="16.5" customHeight="1">
      <c r="A207" s="39"/>
      <c r="B207" s="40"/>
      <c r="C207" s="205" t="s">
        <v>489</v>
      </c>
      <c r="D207" s="205" t="s">
        <v>149</v>
      </c>
      <c r="E207" s="206" t="s">
        <v>2496</v>
      </c>
      <c r="F207" s="207" t="s">
        <v>2497</v>
      </c>
      <c r="G207" s="208" t="s">
        <v>2290</v>
      </c>
      <c r="H207" s="209">
        <v>1</v>
      </c>
      <c r="I207" s="210"/>
      <c r="J207" s="211">
        <f>ROUND(I207*H207,2)</f>
        <v>0</v>
      </c>
      <c r="K207" s="207" t="s">
        <v>19</v>
      </c>
      <c r="L207" s="45"/>
      <c r="M207" s="212" t="s">
        <v>19</v>
      </c>
      <c r="N207" s="213" t="s">
        <v>42</v>
      </c>
      <c r="O207" s="85"/>
      <c r="P207" s="214">
        <f>O207*H207</f>
        <v>0</v>
      </c>
      <c r="Q207" s="214">
        <v>0</v>
      </c>
      <c r="R207" s="214">
        <f>Q207*H207</f>
        <v>0</v>
      </c>
      <c r="S207" s="214">
        <v>0</v>
      </c>
      <c r="T207" s="215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6" t="s">
        <v>154</v>
      </c>
      <c r="AT207" s="216" t="s">
        <v>149</v>
      </c>
      <c r="AU207" s="216" t="s">
        <v>79</v>
      </c>
      <c r="AY207" s="18" t="s">
        <v>147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8" t="s">
        <v>79</v>
      </c>
      <c r="BK207" s="217">
        <f>ROUND(I207*H207,2)</f>
        <v>0</v>
      </c>
      <c r="BL207" s="18" t="s">
        <v>154</v>
      </c>
      <c r="BM207" s="216" t="s">
        <v>796</v>
      </c>
    </row>
    <row r="208" spans="1:65" s="2" customFormat="1" ht="16.5" customHeight="1">
      <c r="A208" s="39"/>
      <c r="B208" s="40"/>
      <c r="C208" s="205" t="s">
        <v>793</v>
      </c>
      <c r="D208" s="205" t="s">
        <v>149</v>
      </c>
      <c r="E208" s="206" t="s">
        <v>2498</v>
      </c>
      <c r="F208" s="207" t="s">
        <v>2499</v>
      </c>
      <c r="G208" s="208" t="s">
        <v>2290</v>
      </c>
      <c r="H208" s="209">
        <v>1</v>
      </c>
      <c r="I208" s="210"/>
      <c r="J208" s="211">
        <f>ROUND(I208*H208,2)</f>
        <v>0</v>
      </c>
      <c r="K208" s="207" t="s">
        <v>19</v>
      </c>
      <c r="L208" s="45"/>
      <c r="M208" s="212" t="s">
        <v>19</v>
      </c>
      <c r="N208" s="213" t="s">
        <v>42</v>
      </c>
      <c r="O208" s="85"/>
      <c r="P208" s="214">
        <f>O208*H208</f>
        <v>0</v>
      </c>
      <c r="Q208" s="214">
        <v>0</v>
      </c>
      <c r="R208" s="214">
        <f>Q208*H208</f>
        <v>0</v>
      </c>
      <c r="S208" s="214">
        <v>0</v>
      </c>
      <c r="T208" s="215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6" t="s">
        <v>154</v>
      </c>
      <c r="AT208" s="216" t="s">
        <v>149</v>
      </c>
      <c r="AU208" s="216" t="s">
        <v>79</v>
      </c>
      <c r="AY208" s="18" t="s">
        <v>147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8" t="s">
        <v>79</v>
      </c>
      <c r="BK208" s="217">
        <f>ROUND(I208*H208,2)</f>
        <v>0</v>
      </c>
      <c r="BL208" s="18" t="s">
        <v>154</v>
      </c>
      <c r="BM208" s="216" t="s">
        <v>801</v>
      </c>
    </row>
    <row r="209" spans="1:65" s="2" customFormat="1" ht="16.5" customHeight="1">
      <c r="A209" s="39"/>
      <c r="B209" s="40"/>
      <c r="C209" s="205" t="s">
        <v>497</v>
      </c>
      <c r="D209" s="205" t="s">
        <v>149</v>
      </c>
      <c r="E209" s="206" t="s">
        <v>2500</v>
      </c>
      <c r="F209" s="207" t="s">
        <v>2501</v>
      </c>
      <c r="G209" s="208" t="s">
        <v>2290</v>
      </c>
      <c r="H209" s="209">
        <v>2</v>
      </c>
      <c r="I209" s="210"/>
      <c r="J209" s="211">
        <f>ROUND(I209*H209,2)</f>
        <v>0</v>
      </c>
      <c r="K209" s="207" t="s">
        <v>19</v>
      </c>
      <c r="L209" s="45"/>
      <c r="M209" s="212" t="s">
        <v>19</v>
      </c>
      <c r="N209" s="213" t="s">
        <v>42</v>
      </c>
      <c r="O209" s="85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6" t="s">
        <v>154</v>
      </c>
      <c r="AT209" s="216" t="s">
        <v>149</v>
      </c>
      <c r="AU209" s="216" t="s">
        <v>79</v>
      </c>
      <c r="AY209" s="18" t="s">
        <v>147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79</v>
      </c>
      <c r="BK209" s="217">
        <f>ROUND(I209*H209,2)</f>
        <v>0</v>
      </c>
      <c r="BL209" s="18" t="s">
        <v>154</v>
      </c>
      <c r="BM209" s="216" t="s">
        <v>807</v>
      </c>
    </row>
    <row r="210" spans="1:65" s="2" customFormat="1" ht="16.5" customHeight="1">
      <c r="A210" s="39"/>
      <c r="B210" s="40"/>
      <c r="C210" s="205" t="s">
        <v>804</v>
      </c>
      <c r="D210" s="205" t="s">
        <v>149</v>
      </c>
      <c r="E210" s="206" t="s">
        <v>2502</v>
      </c>
      <c r="F210" s="207" t="s">
        <v>2503</v>
      </c>
      <c r="G210" s="208" t="s">
        <v>2290</v>
      </c>
      <c r="H210" s="209">
        <v>1</v>
      </c>
      <c r="I210" s="210"/>
      <c r="J210" s="211">
        <f>ROUND(I210*H210,2)</f>
        <v>0</v>
      </c>
      <c r="K210" s="207" t="s">
        <v>19</v>
      </c>
      <c r="L210" s="45"/>
      <c r="M210" s="212" t="s">
        <v>19</v>
      </c>
      <c r="N210" s="213" t="s">
        <v>42</v>
      </c>
      <c r="O210" s="85"/>
      <c r="P210" s="214">
        <f>O210*H210</f>
        <v>0</v>
      </c>
      <c r="Q210" s="214">
        <v>0</v>
      </c>
      <c r="R210" s="214">
        <f>Q210*H210</f>
        <v>0</v>
      </c>
      <c r="S210" s="214">
        <v>0</v>
      </c>
      <c r="T210" s="215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6" t="s">
        <v>154</v>
      </c>
      <c r="AT210" s="216" t="s">
        <v>149</v>
      </c>
      <c r="AU210" s="216" t="s">
        <v>79</v>
      </c>
      <c r="AY210" s="18" t="s">
        <v>147</v>
      </c>
      <c r="BE210" s="217">
        <f>IF(N210="základní",J210,0)</f>
        <v>0</v>
      </c>
      <c r="BF210" s="217">
        <f>IF(N210="snížená",J210,0)</f>
        <v>0</v>
      </c>
      <c r="BG210" s="217">
        <f>IF(N210="zákl. přenesená",J210,0)</f>
        <v>0</v>
      </c>
      <c r="BH210" s="217">
        <f>IF(N210="sníž. přenesená",J210,0)</f>
        <v>0</v>
      </c>
      <c r="BI210" s="217">
        <f>IF(N210="nulová",J210,0)</f>
        <v>0</v>
      </c>
      <c r="BJ210" s="18" t="s">
        <v>79</v>
      </c>
      <c r="BK210" s="217">
        <f>ROUND(I210*H210,2)</f>
        <v>0</v>
      </c>
      <c r="BL210" s="18" t="s">
        <v>154</v>
      </c>
      <c r="BM210" s="216" t="s">
        <v>812</v>
      </c>
    </row>
    <row r="211" spans="1:65" s="2" customFormat="1" ht="16.5" customHeight="1">
      <c r="A211" s="39"/>
      <c r="B211" s="40"/>
      <c r="C211" s="205" t="s">
        <v>503</v>
      </c>
      <c r="D211" s="205" t="s">
        <v>149</v>
      </c>
      <c r="E211" s="206" t="s">
        <v>2504</v>
      </c>
      <c r="F211" s="207" t="s">
        <v>2505</v>
      </c>
      <c r="G211" s="208" t="s">
        <v>2290</v>
      </c>
      <c r="H211" s="209">
        <v>1</v>
      </c>
      <c r="I211" s="210"/>
      <c r="J211" s="211">
        <f>ROUND(I211*H211,2)</f>
        <v>0</v>
      </c>
      <c r="K211" s="207" t="s">
        <v>19</v>
      </c>
      <c r="L211" s="45"/>
      <c r="M211" s="212" t="s">
        <v>19</v>
      </c>
      <c r="N211" s="213" t="s">
        <v>42</v>
      </c>
      <c r="O211" s="85"/>
      <c r="P211" s="214">
        <f>O211*H211</f>
        <v>0</v>
      </c>
      <c r="Q211" s="214">
        <v>0</v>
      </c>
      <c r="R211" s="214">
        <f>Q211*H211</f>
        <v>0</v>
      </c>
      <c r="S211" s="214">
        <v>0</v>
      </c>
      <c r="T211" s="215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6" t="s">
        <v>154</v>
      </c>
      <c r="AT211" s="216" t="s">
        <v>149</v>
      </c>
      <c r="AU211" s="216" t="s">
        <v>79</v>
      </c>
      <c r="AY211" s="18" t="s">
        <v>147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8" t="s">
        <v>79</v>
      </c>
      <c r="BK211" s="217">
        <f>ROUND(I211*H211,2)</f>
        <v>0</v>
      </c>
      <c r="BL211" s="18" t="s">
        <v>154</v>
      </c>
      <c r="BM211" s="216" t="s">
        <v>818</v>
      </c>
    </row>
    <row r="212" spans="1:65" s="2" customFormat="1" ht="16.5" customHeight="1">
      <c r="A212" s="39"/>
      <c r="B212" s="40"/>
      <c r="C212" s="205" t="s">
        <v>815</v>
      </c>
      <c r="D212" s="205" t="s">
        <v>149</v>
      </c>
      <c r="E212" s="206" t="s">
        <v>2504</v>
      </c>
      <c r="F212" s="207" t="s">
        <v>2505</v>
      </c>
      <c r="G212" s="208" t="s">
        <v>2290</v>
      </c>
      <c r="H212" s="209">
        <v>1</v>
      </c>
      <c r="I212" s="210"/>
      <c r="J212" s="211">
        <f>ROUND(I212*H212,2)</f>
        <v>0</v>
      </c>
      <c r="K212" s="207" t="s">
        <v>19</v>
      </c>
      <c r="L212" s="45"/>
      <c r="M212" s="212" t="s">
        <v>19</v>
      </c>
      <c r="N212" s="213" t="s">
        <v>42</v>
      </c>
      <c r="O212" s="85"/>
      <c r="P212" s="214">
        <f>O212*H212</f>
        <v>0</v>
      </c>
      <c r="Q212" s="214">
        <v>0</v>
      </c>
      <c r="R212" s="214">
        <f>Q212*H212</f>
        <v>0</v>
      </c>
      <c r="S212" s="214">
        <v>0</v>
      </c>
      <c r="T212" s="215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6" t="s">
        <v>154</v>
      </c>
      <c r="AT212" s="216" t="s">
        <v>149</v>
      </c>
      <c r="AU212" s="216" t="s">
        <v>79</v>
      </c>
      <c r="AY212" s="18" t="s">
        <v>147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8" t="s">
        <v>79</v>
      </c>
      <c r="BK212" s="217">
        <f>ROUND(I212*H212,2)</f>
        <v>0</v>
      </c>
      <c r="BL212" s="18" t="s">
        <v>154</v>
      </c>
      <c r="BM212" s="216" t="s">
        <v>823</v>
      </c>
    </row>
    <row r="213" spans="1:65" s="2" customFormat="1" ht="16.5" customHeight="1">
      <c r="A213" s="39"/>
      <c r="B213" s="40"/>
      <c r="C213" s="205" t="s">
        <v>511</v>
      </c>
      <c r="D213" s="205" t="s">
        <v>149</v>
      </c>
      <c r="E213" s="206" t="s">
        <v>2506</v>
      </c>
      <c r="F213" s="207" t="s">
        <v>2507</v>
      </c>
      <c r="G213" s="208" t="s">
        <v>2290</v>
      </c>
      <c r="H213" s="209">
        <v>1</v>
      </c>
      <c r="I213" s="210"/>
      <c r="J213" s="211">
        <f>ROUND(I213*H213,2)</f>
        <v>0</v>
      </c>
      <c r="K213" s="207" t="s">
        <v>19</v>
      </c>
      <c r="L213" s="45"/>
      <c r="M213" s="212" t="s">
        <v>19</v>
      </c>
      <c r="N213" s="213" t="s">
        <v>42</v>
      </c>
      <c r="O213" s="85"/>
      <c r="P213" s="214">
        <f>O213*H213</f>
        <v>0</v>
      </c>
      <c r="Q213" s="214">
        <v>0</v>
      </c>
      <c r="R213" s="214">
        <f>Q213*H213</f>
        <v>0</v>
      </c>
      <c r="S213" s="214">
        <v>0</v>
      </c>
      <c r="T213" s="21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6" t="s">
        <v>154</v>
      </c>
      <c r="AT213" s="216" t="s">
        <v>149</v>
      </c>
      <c r="AU213" s="216" t="s">
        <v>79</v>
      </c>
      <c r="AY213" s="18" t="s">
        <v>147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79</v>
      </c>
      <c r="BK213" s="217">
        <f>ROUND(I213*H213,2)</f>
        <v>0</v>
      </c>
      <c r="BL213" s="18" t="s">
        <v>154</v>
      </c>
      <c r="BM213" s="216" t="s">
        <v>830</v>
      </c>
    </row>
    <row r="214" spans="1:65" s="2" customFormat="1" ht="16.5" customHeight="1">
      <c r="A214" s="39"/>
      <c r="B214" s="40"/>
      <c r="C214" s="205" t="s">
        <v>827</v>
      </c>
      <c r="D214" s="205" t="s">
        <v>149</v>
      </c>
      <c r="E214" s="206" t="s">
        <v>2506</v>
      </c>
      <c r="F214" s="207" t="s">
        <v>2507</v>
      </c>
      <c r="G214" s="208" t="s">
        <v>2290</v>
      </c>
      <c r="H214" s="209">
        <v>1</v>
      </c>
      <c r="I214" s="210"/>
      <c r="J214" s="211">
        <f>ROUND(I214*H214,2)</f>
        <v>0</v>
      </c>
      <c r="K214" s="207" t="s">
        <v>19</v>
      </c>
      <c r="L214" s="45"/>
      <c r="M214" s="212" t="s">
        <v>19</v>
      </c>
      <c r="N214" s="213" t="s">
        <v>42</v>
      </c>
      <c r="O214" s="85"/>
      <c r="P214" s="214">
        <f>O214*H214</f>
        <v>0</v>
      </c>
      <c r="Q214" s="214">
        <v>0</v>
      </c>
      <c r="R214" s="214">
        <f>Q214*H214</f>
        <v>0</v>
      </c>
      <c r="S214" s="214">
        <v>0</v>
      </c>
      <c r="T214" s="215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6" t="s">
        <v>154</v>
      </c>
      <c r="AT214" s="216" t="s">
        <v>149</v>
      </c>
      <c r="AU214" s="216" t="s">
        <v>79</v>
      </c>
      <c r="AY214" s="18" t="s">
        <v>147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8" t="s">
        <v>79</v>
      </c>
      <c r="BK214" s="217">
        <f>ROUND(I214*H214,2)</f>
        <v>0</v>
      </c>
      <c r="BL214" s="18" t="s">
        <v>154</v>
      </c>
      <c r="BM214" s="216" t="s">
        <v>836</v>
      </c>
    </row>
    <row r="215" spans="1:65" s="2" customFormat="1" ht="16.5" customHeight="1">
      <c r="A215" s="39"/>
      <c r="B215" s="40"/>
      <c r="C215" s="205" t="s">
        <v>515</v>
      </c>
      <c r="D215" s="205" t="s">
        <v>149</v>
      </c>
      <c r="E215" s="206" t="s">
        <v>2504</v>
      </c>
      <c r="F215" s="207" t="s">
        <v>2505</v>
      </c>
      <c r="G215" s="208" t="s">
        <v>2290</v>
      </c>
      <c r="H215" s="209">
        <v>1</v>
      </c>
      <c r="I215" s="210"/>
      <c r="J215" s="211">
        <f>ROUND(I215*H215,2)</f>
        <v>0</v>
      </c>
      <c r="K215" s="207" t="s">
        <v>19</v>
      </c>
      <c r="L215" s="45"/>
      <c r="M215" s="212" t="s">
        <v>19</v>
      </c>
      <c r="N215" s="213" t="s">
        <v>42</v>
      </c>
      <c r="O215" s="85"/>
      <c r="P215" s="214">
        <f>O215*H215</f>
        <v>0</v>
      </c>
      <c r="Q215" s="214">
        <v>0</v>
      </c>
      <c r="R215" s="214">
        <f>Q215*H215</f>
        <v>0</v>
      </c>
      <c r="S215" s="214">
        <v>0</v>
      </c>
      <c r="T215" s="21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6" t="s">
        <v>154</v>
      </c>
      <c r="AT215" s="216" t="s">
        <v>149</v>
      </c>
      <c r="AU215" s="216" t="s">
        <v>79</v>
      </c>
      <c r="AY215" s="18" t="s">
        <v>147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8" t="s">
        <v>79</v>
      </c>
      <c r="BK215" s="217">
        <f>ROUND(I215*H215,2)</f>
        <v>0</v>
      </c>
      <c r="BL215" s="18" t="s">
        <v>154</v>
      </c>
      <c r="BM215" s="216" t="s">
        <v>842</v>
      </c>
    </row>
    <row r="216" spans="1:65" s="2" customFormat="1" ht="16.5" customHeight="1">
      <c r="A216" s="39"/>
      <c r="B216" s="40"/>
      <c r="C216" s="205" t="s">
        <v>839</v>
      </c>
      <c r="D216" s="205" t="s">
        <v>149</v>
      </c>
      <c r="E216" s="206" t="s">
        <v>2504</v>
      </c>
      <c r="F216" s="207" t="s">
        <v>2505</v>
      </c>
      <c r="G216" s="208" t="s">
        <v>2290</v>
      </c>
      <c r="H216" s="209">
        <v>1</v>
      </c>
      <c r="I216" s="210"/>
      <c r="J216" s="211">
        <f>ROUND(I216*H216,2)</f>
        <v>0</v>
      </c>
      <c r="K216" s="207" t="s">
        <v>19</v>
      </c>
      <c r="L216" s="45"/>
      <c r="M216" s="212" t="s">
        <v>19</v>
      </c>
      <c r="N216" s="213" t="s">
        <v>42</v>
      </c>
      <c r="O216" s="85"/>
      <c r="P216" s="214">
        <f>O216*H216</f>
        <v>0</v>
      </c>
      <c r="Q216" s="214">
        <v>0</v>
      </c>
      <c r="R216" s="214">
        <f>Q216*H216</f>
        <v>0</v>
      </c>
      <c r="S216" s="214">
        <v>0</v>
      </c>
      <c r="T216" s="215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6" t="s">
        <v>154</v>
      </c>
      <c r="AT216" s="216" t="s">
        <v>149</v>
      </c>
      <c r="AU216" s="216" t="s">
        <v>79</v>
      </c>
      <c r="AY216" s="18" t="s">
        <v>147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8" t="s">
        <v>79</v>
      </c>
      <c r="BK216" s="217">
        <f>ROUND(I216*H216,2)</f>
        <v>0</v>
      </c>
      <c r="BL216" s="18" t="s">
        <v>154</v>
      </c>
      <c r="BM216" s="216" t="s">
        <v>848</v>
      </c>
    </row>
    <row r="217" spans="1:65" s="2" customFormat="1" ht="24.15" customHeight="1">
      <c r="A217" s="39"/>
      <c r="B217" s="40"/>
      <c r="C217" s="205" t="s">
        <v>522</v>
      </c>
      <c r="D217" s="205" t="s">
        <v>149</v>
      </c>
      <c r="E217" s="206" t="s">
        <v>2449</v>
      </c>
      <c r="F217" s="207" t="s">
        <v>2450</v>
      </c>
      <c r="G217" s="208" t="s">
        <v>441</v>
      </c>
      <c r="H217" s="209">
        <v>210</v>
      </c>
      <c r="I217" s="210"/>
      <c r="J217" s="211">
        <f>ROUND(I217*H217,2)</f>
        <v>0</v>
      </c>
      <c r="K217" s="207" t="s">
        <v>153</v>
      </c>
      <c r="L217" s="45"/>
      <c r="M217" s="212" t="s">
        <v>19</v>
      </c>
      <c r="N217" s="213" t="s">
        <v>42</v>
      </c>
      <c r="O217" s="85"/>
      <c r="P217" s="214">
        <f>O217*H217</f>
        <v>0</v>
      </c>
      <c r="Q217" s="214">
        <v>0</v>
      </c>
      <c r="R217" s="214">
        <f>Q217*H217</f>
        <v>0</v>
      </c>
      <c r="S217" s="214">
        <v>0</v>
      </c>
      <c r="T217" s="21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154</v>
      </c>
      <c r="AT217" s="216" t="s">
        <v>149</v>
      </c>
      <c r="AU217" s="216" t="s">
        <v>79</v>
      </c>
      <c r="AY217" s="18" t="s">
        <v>147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79</v>
      </c>
      <c r="BK217" s="217">
        <f>ROUND(I217*H217,2)</f>
        <v>0</v>
      </c>
      <c r="BL217" s="18" t="s">
        <v>154</v>
      </c>
      <c r="BM217" s="216" t="s">
        <v>854</v>
      </c>
    </row>
    <row r="218" spans="1:47" s="2" customFormat="1" ht="12">
      <c r="A218" s="39"/>
      <c r="B218" s="40"/>
      <c r="C218" s="41"/>
      <c r="D218" s="218" t="s">
        <v>155</v>
      </c>
      <c r="E218" s="41"/>
      <c r="F218" s="219" t="s">
        <v>2451</v>
      </c>
      <c r="G218" s="41"/>
      <c r="H218" s="41"/>
      <c r="I218" s="220"/>
      <c r="J218" s="41"/>
      <c r="K218" s="41"/>
      <c r="L218" s="45"/>
      <c r="M218" s="221"/>
      <c r="N218" s="222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155</v>
      </c>
      <c r="AU218" s="18" t="s">
        <v>79</v>
      </c>
    </row>
    <row r="219" spans="1:65" s="2" customFormat="1" ht="24.15" customHeight="1">
      <c r="A219" s="39"/>
      <c r="B219" s="40"/>
      <c r="C219" s="205" t="s">
        <v>851</v>
      </c>
      <c r="D219" s="205" t="s">
        <v>149</v>
      </c>
      <c r="E219" s="206" t="s">
        <v>2508</v>
      </c>
      <c r="F219" s="207" t="s">
        <v>2509</v>
      </c>
      <c r="G219" s="208" t="s">
        <v>441</v>
      </c>
      <c r="H219" s="209">
        <v>120</v>
      </c>
      <c r="I219" s="210"/>
      <c r="J219" s="211">
        <f>ROUND(I219*H219,2)</f>
        <v>0</v>
      </c>
      <c r="K219" s="207" t="s">
        <v>153</v>
      </c>
      <c r="L219" s="45"/>
      <c r="M219" s="212" t="s">
        <v>19</v>
      </c>
      <c r="N219" s="213" t="s">
        <v>42</v>
      </c>
      <c r="O219" s="85"/>
      <c r="P219" s="214">
        <f>O219*H219</f>
        <v>0</v>
      </c>
      <c r="Q219" s="214">
        <v>0</v>
      </c>
      <c r="R219" s="214">
        <f>Q219*H219</f>
        <v>0</v>
      </c>
      <c r="S219" s="214">
        <v>0</v>
      </c>
      <c r="T219" s="21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6" t="s">
        <v>154</v>
      </c>
      <c r="AT219" s="216" t="s">
        <v>149</v>
      </c>
      <c r="AU219" s="216" t="s">
        <v>79</v>
      </c>
      <c r="AY219" s="18" t="s">
        <v>147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8" t="s">
        <v>79</v>
      </c>
      <c r="BK219" s="217">
        <f>ROUND(I219*H219,2)</f>
        <v>0</v>
      </c>
      <c r="BL219" s="18" t="s">
        <v>154</v>
      </c>
      <c r="BM219" s="216" t="s">
        <v>860</v>
      </c>
    </row>
    <row r="220" spans="1:47" s="2" customFormat="1" ht="12">
      <c r="A220" s="39"/>
      <c r="B220" s="40"/>
      <c r="C220" s="41"/>
      <c r="D220" s="218" t="s">
        <v>155</v>
      </c>
      <c r="E220" s="41"/>
      <c r="F220" s="219" t="s">
        <v>2510</v>
      </c>
      <c r="G220" s="41"/>
      <c r="H220" s="41"/>
      <c r="I220" s="220"/>
      <c r="J220" s="41"/>
      <c r="K220" s="41"/>
      <c r="L220" s="45"/>
      <c r="M220" s="221"/>
      <c r="N220" s="222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155</v>
      </c>
      <c r="AU220" s="18" t="s">
        <v>79</v>
      </c>
    </row>
    <row r="221" spans="1:65" s="2" customFormat="1" ht="16.5" customHeight="1">
      <c r="A221" s="39"/>
      <c r="B221" s="40"/>
      <c r="C221" s="205" t="s">
        <v>528</v>
      </c>
      <c r="D221" s="205" t="s">
        <v>149</v>
      </c>
      <c r="E221" s="206" t="s">
        <v>2511</v>
      </c>
      <c r="F221" s="207" t="s">
        <v>2512</v>
      </c>
      <c r="G221" s="208" t="s">
        <v>441</v>
      </c>
      <c r="H221" s="209">
        <v>280</v>
      </c>
      <c r="I221" s="210"/>
      <c r="J221" s="211">
        <f>ROUND(I221*H221,2)</f>
        <v>0</v>
      </c>
      <c r="K221" s="207" t="s">
        <v>153</v>
      </c>
      <c r="L221" s="45"/>
      <c r="M221" s="212" t="s">
        <v>19</v>
      </c>
      <c r="N221" s="213" t="s">
        <v>42</v>
      </c>
      <c r="O221" s="85"/>
      <c r="P221" s="214">
        <f>O221*H221</f>
        <v>0</v>
      </c>
      <c r="Q221" s="214">
        <v>0</v>
      </c>
      <c r="R221" s="214">
        <f>Q221*H221</f>
        <v>0</v>
      </c>
      <c r="S221" s="214">
        <v>0</v>
      </c>
      <c r="T221" s="21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6" t="s">
        <v>154</v>
      </c>
      <c r="AT221" s="216" t="s">
        <v>149</v>
      </c>
      <c r="AU221" s="216" t="s">
        <v>79</v>
      </c>
      <c r="AY221" s="18" t="s">
        <v>147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8" t="s">
        <v>79</v>
      </c>
      <c r="BK221" s="217">
        <f>ROUND(I221*H221,2)</f>
        <v>0</v>
      </c>
      <c r="BL221" s="18" t="s">
        <v>154</v>
      </c>
      <c r="BM221" s="216" t="s">
        <v>867</v>
      </c>
    </row>
    <row r="222" spans="1:47" s="2" customFormat="1" ht="12">
      <c r="A222" s="39"/>
      <c r="B222" s="40"/>
      <c r="C222" s="41"/>
      <c r="D222" s="218" t="s">
        <v>155</v>
      </c>
      <c r="E222" s="41"/>
      <c r="F222" s="219" t="s">
        <v>2513</v>
      </c>
      <c r="G222" s="41"/>
      <c r="H222" s="41"/>
      <c r="I222" s="220"/>
      <c r="J222" s="41"/>
      <c r="K222" s="41"/>
      <c r="L222" s="45"/>
      <c r="M222" s="221"/>
      <c r="N222" s="222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155</v>
      </c>
      <c r="AU222" s="18" t="s">
        <v>79</v>
      </c>
    </row>
    <row r="223" spans="1:65" s="2" customFormat="1" ht="16.5" customHeight="1">
      <c r="A223" s="39"/>
      <c r="B223" s="40"/>
      <c r="C223" s="205" t="s">
        <v>864</v>
      </c>
      <c r="D223" s="205" t="s">
        <v>149</v>
      </c>
      <c r="E223" s="206" t="s">
        <v>2514</v>
      </c>
      <c r="F223" s="207" t="s">
        <v>2515</v>
      </c>
      <c r="G223" s="208" t="s">
        <v>2290</v>
      </c>
      <c r="H223" s="209">
        <v>10</v>
      </c>
      <c r="I223" s="210"/>
      <c r="J223" s="211">
        <f>ROUND(I223*H223,2)</f>
        <v>0</v>
      </c>
      <c r="K223" s="207" t="s">
        <v>19</v>
      </c>
      <c r="L223" s="45"/>
      <c r="M223" s="212" t="s">
        <v>19</v>
      </c>
      <c r="N223" s="213" t="s">
        <v>42</v>
      </c>
      <c r="O223" s="85"/>
      <c r="P223" s="214">
        <f>O223*H223</f>
        <v>0</v>
      </c>
      <c r="Q223" s="214">
        <v>0</v>
      </c>
      <c r="R223" s="214">
        <f>Q223*H223</f>
        <v>0</v>
      </c>
      <c r="S223" s="214">
        <v>0</v>
      </c>
      <c r="T223" s="215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6" t="s">
        <v>154</v>
      </c>
      <c r="AT223" s="216" t="s">
        <v>149</v>
      </c>
      <c r="AU223" s="216" t="s">
        <v>79</v>
      </c>
      <c r="AY223" s="18" t="s">
        <v>147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79</v>
      </c>
      <c r="BK223" s="217">
        <f>ROUND(I223*H223,2)</f>
        <v>0</v>
      </c>
      <c r="BL223" s="18" t="s">
        <v>154</v>
      </c>
      <c r="BM223" s="216" t="s">
        <v>873</v>
      </c>
    </row>
    <row r="224" spans="1:65" s="2" customFormat="1" ht="16.5" customHeight="1">
      <c r="A224" s="39"/>
      <c r="B224" s="40"/>
      <c r="C224" s="205" t="s">
        <v>534</v>
      </c>
      <c r="D224" s="205" t="s">
        <v>149</v>
      </c>
      <c r="E224" s="206" t="s">
        <v>2514</v>
      </c>
      <c r="F224" s="207" t="s">
        <v>2515</v>
      </c>
      <c r="G224" s="208" t="s">
        <v>2290</v>
      </c>
      <c r="H224" s="209">
        <v>21</v>
      </c>
      <c r="I224" s="210"/>
      <c r="J224" s="211">
        <f>ROUND(I224*H224,2)</f>
        <v>0</v>
      </c>
      <c r="K224" s="207" t="s">
        <v>19</v>
      </c>
      <c r="L224" s="45"/>
      <c r="M224" s="212" t="s">
        <v>19</v>
      </c>
      <c r="N224" s="213" t="s">
        <v>42</v>
      </c>
      <c r="O224" s="85"/>
      <c r="P224" s="214">
        <f>O224*H224</f>
        <v>0</v>
      </c>
      <c r="Q224" s="214">
        <v>0</v>
      </c>
      <c r="R224" s="214">
        <f>Q224*H224</f>
        <v>0</v>
      </c>
      <c r="S224" s="214">
        <v>0</v>
      </c>
      <c r="T224" s="215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6" t="s">
        <v>154</v>
      </c>
      <c r="AT224" s="216" t="s">
        <v>149</v>
      </c>
      <c r="AU224" s="216" t="s">
        <v>79</v>
      </c>
      <c r="AY224" s="18" t="s">
        <v>147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8" t="s">
        <v>79</v>
      </c>
      <c r="BK224" s="217">
        <f>ROUND(I224*H224,2)</f>
        <v>0</v>
      </c>
      <c r="BL224" s="18" t="s">
        <v>154</v>
      </c>
      <c r="BM224" s="216" t="s">
        <v>879</v>
      </c>
    </row>
    <row r="225" spans="1:65" s="2" customFormat="1" ht="16.5" customHeight="1">
      <c r="A225" s="39"/>
      <c r="B225" s="40"/>
      <c r="C225" s="205" t="s">
        <v>876</v>
      </c>
      <c r="D225" s="205" t="s">
        <v>149</v>
      </c>
      <c r="E225" s="206" t="s">
        <v>2516</v>
      </c>
      <c r="F225" s="207" t="s">
        <v>2517</v>
      </c>
      <c r="G225" s="208" t="s">
        <v>2290</v>
      </c>
      <c r="H225" s="209">
        <v>19</v>
      </c>
      <c r="I225" s="210"/>
      <c r="J225" s="211">
        <f>ROUND(I225*H225,2)</f>
        <v>0</v>
      </c>
      <c r="K225" s="207" t="s">
        <v>19</v>
      </c>
      <c r="L225" s="45"/>
      <c r="M225" s="212" t="s">
        <v>19</v>
      </c>
      <c r="N225" s="213" t="s">
        <v>42</v>
      </c>
      <c r="O225" s="85"/>
      <c r="P225" s="214">
        <f>O225*H225</f>
        <v>0</v>
      </c>
      <c r="Q225" s="214">
        <v>0</v>
      </c>
      <c r="R225" s="214">
        <f>Q225*H225</f>
        <v>0</v>
      </c>
      <c r="S225" s="214">
        <v>0</v>
      </c>
      <c r="T225" s="215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6" t="s">
        <v>154</v>
      </c>
      <c r="AT225" s="216" t="s">
        <v>149</v>
      </c>
      <c r="AU225" s="216" t="s">
        <v>79</v>
      </c>
      <c r="AY225" s="18" t="s">
        <v>147</v>
      </c>
      <c r="BE225" s="217">
        <f>IF(N225="základní",J225,0)</f>
        <v>0</v>
      </c>
      <c r="BF225" s="217">
        <f>IF(N225="snížená",J225,0)</f>
        <v>0</v>
      </c>
      <c r="BG225" s="217">
        <f>IF(N225="zákl. přenesená",J225,0)</f>
        <v>0</v>
      </c>
      <c r="BH225" s="217">
        <f>IF(N225="sníž. přenesená",J225,0)</f>
        <v>0</v>
      </c>
      <c r="BI225" s="217">
        <f>IF(N225="nulová",J225,0)</f>
        <v>0</v>
      </c>
      <c r="BJ225" s="18" t="s">
        <v>79</v>
      </c>
      <c r="BK225" s="217">
        <f>ROUND(I225*H225,2)</f>
        <v>0</v>
      </c>
      <c r="BL225" s="18" t="s">
        <v>154</v>
      </c>
      <c r="BM225" s="216" t="s">
        <v>884</v>
      </c>
    </row>
    <row r="226" spans="1:65" s="2" customFormat="1" ht="16.5" customHeight="1">
      <c r="A226" s="39"/>
      <c r="B226" s="40"/>
      <c r="C226" s="205" t="s">
        <v>538</v>
      </c>
      <c r="D226" s="205" t="s">
        <v>149</v>
      </c>
      <c r="E226" s="206" t="s">
        <v>2518</v>
      </c>
      <c r="F226" s="207" t="s">
        <v>2519</v>
      </c>
      <c r="G226" s="208" t="s">
        <v>2290</v>
      </c>
      <c r="H226" s="209">
        <v>2</v>
      </c>
      <c r="I226" s="210"/>
      <c r="J226" s="211">
        <f>ROUND(I226*H226,2)</f>
        <v>0</v>
      </c>
      <c r="K226" s="207" t="s">
        <v>19</v>
      </c>
      <c r="L226" s="45"/>
      <c r="M226" s="212" t="s">
        <v>19</v>
      </c>
      <c r="N226" s="213" t="s">
        <v>42</v>
      </c>
      <c r="O226" s="85"/>
      <c r="P226" s="214">
        <f>O226*H226</f>
        <v>0</v>
      </c>
      <c r="Q226" s="214">
        <v>0</v>
      </c>
      <c r="R226" s="214">
        <f>Q226*H226</f>
        <v>0</v>
      </c>
      <c r="S226" s="214">
        <v>0</v>
      </c>
      <c r="T226" s="215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6" t="s">
        <v>154</v>
      </c>
      <c r="AT226" s="216" t="s">
        <v>149</v>
      </c>
      <c r="AU226" s="216" t="s">
        <v>79</v>
      </c>
      <c r="AY226" s="18" t="s">
        <v>147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8" t="s">
        <v>79</v>
      </c>
      <c r="BK226" s="217">
        <f>ROUND(I226*H226,2)</f>
        <v>0</v>
      </c>
      <c r="BL226" s="18" t="s">
        <v>154</v>
      </c>
      <c r="BM226" s="216" t="s">
        <v>890</v>
      </c>
    </row>
    <row r="227" spans="1:65" s="2" customFormat="1" ht="16.5" customHeight="1">
      <c r="A227" s="39"/>
      <c r="B227" s="40"/>
      <c r="C227" s="205" t="s">
        <v>887</v>
      </c>
      <c r="D227" s="205" t="s">
        <v>149</v>
      </c>
      <c r="E227" s="206" t="s">
        <v>2514</v>
      </c>
      <c r="F227" s="207" t="s">
        <v>2515</v>
      </c>
      <c r="G227" s="208" t="s">
        <v>2290</v>
      </c>
      <c r="H227" s="209">
        <v>60</v>
      </c>
      <c r="I227" s="210"/>
      <c r="J227" s="211">
        <f>ROUND(I227*H227,2)</f>
        <v>0</v>
      </c>
      <c r="K227" s="207" t="s">
        <v>19</v>
      </c>
      <c r="L227" s="45"/>
      <c r="M227" s="212" t="s">
        <v>19</v>
      </c>
      <c r="N227" s="213" t="s">
        <v>42</v>
      </c>
      <c r="O227" s="85"/>
      <c r="P227" s="214">
        <f>O227*H227</f>
        <v>0</v>
      </c>
      <c r="Q227" s="214">
        <v>0</v>
      </c>
      <c r="R227" s="214">
        <f>Q227*H227</f>
        <v>0</v>
      </c>
      <c r="S227" s="214">
        <v>0</v>
      </c>
      <c r="T227" s="215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6" t="s">
        <v>154</v>
      </c>
      <c r="AT227" s="216" t="s">
        <v>149</v>
      </c>
      <c r="AU227" s="216" t="s">
        <v>79</v>
      </c>
      <c r="AY227" s="18" t="s">
        <v>147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8" t="s">
        <v>79</v>
      </c>
      <c r="BK227" s="217">
        <f>ROUND(I227*H227,2)</f>
        <v>0</v>
      </c>
      <c r="BL227" s="18" t="s">
        <v>154</v>
      </c>
      <c r="BM227" s="216" t="s">
        <v>895</v>
      </c>
    </row>
    <row r="228" spans="1:65" s="2" customFormat="1" ht="16.5" customHeight="1">
      <c r="A228" s="39"/>
      <c r="B228" s="40"/>
      <c r="C228" s="205" t="s">
        <v>543</v>
      </c>
      <c r="D228" s="205" t="s">
        <v>149</v>
      </c>
      <c r="E228" s="206" t="s">
        <v>2514</v>
      </c>
      <c r="F228" s="207" t="s">
        <v>2515</v>
      </c>
      <c r="G228" s="208" t="s">
        <v>2290</v>
      </c>
      <c r="H228" s="209">
        <v>41</v>
      </c>
      <c r="I228" s="210"/>
      <c r="J228" s="211">
        <f>ROUND(I228*H228,2)</f>
        <v>0</v>
      </c>
      <c r="K228" s="207" t="s">
        <v>19</v>
      </c>
      <c r="L228" s="45"/>
      <c r="M228" s="212" t="s">
        <v>19</v>
      </c>
      <c r="N228" s="213" t="s">
        <v>42</v>
      </c>
      <c r="O228" s="85"/>
      <c r="P228" s="214">
        <f>O228*H228</f>
        <v>0</v>
      </c>
      <c r="Q228" s="214">
        <v>0</v>
      </c>
      <c r="R228" s="214">
        <f>Q228*H228</f>
        <v>0</v>
      </c>
      <c r="S228" s="214">
        <v>0</v>
      </c>
      <c r="T228" s="215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6" t="s">
        <v>154</v>
      </c>
      <c r="AT228" s="216" t="s">
        <v>149</v>
      </c>
      <c r="AU228" s="216" t="s">
        <v>79</v>
      </c>
      <c r="AY228" s="18" t="s">
        <v>147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8" t="s">
        <v>79</v>
      </c>
      <c r="BK228" s="217">
        <f>ROUND(I228*H228,2)</f>
        <v>0</v>
      </c>
      <c r="BL228" s="18" t="s">
        <v>154</v>
      </c>
      <c r="BM228" s="216" t="s">
        <v>901</v>
      </c>
    </row>
    <row r="229" spans="1:65" s="2" customFormat="1" ht="16.5" customHeight="1">
      <c r="A229" s="39"/>
      <c r="B229" s="40"/>
      <c r="C229" s="205" t="s">
        <v>898</v>
      </c>
      <c r="D229" s="205" t="s">
        <v>149</v>
      </c>
      <c r="E229" s="206" t="s">
        <v>2520</v>
      </c>
      <c r="F229" s="207" t="s">
        <v>2521</v>
      </c>
      <c r="G229" s="208" t="s">
        <v>2290</v>
      </c>
      <c r="H229" s="209">
        <v>21</v>
      </c>
      <c r="I229" s="210"/>
      <c r="J229" s="211">
        <f>ROUND(I229*H229,2)</f>
        <v>0</v>
      </c>
      <c r="K229" s="207" t="s">
        <v>19</v>
      </c>
      <c r="L229" s="45"/>
      <c r="M229" s="212" t="s">
        <v>19</v>
      </c>
      <c r="N229" s="213" t="s">
        <v>42</v>
      </c>
      <c r="O229" s="85"/>
      <c r="P229" s="214">
        <f>O229*H229</f>
        <v>0</v>
      </c>
      <c r="Q229" s="214">
        <v>0</v>
      </c>
      <c r="R229" s="214">
        <f>Q229*H229</f>
        <v>0</v>
      </c>
      <c r="S229" s="214">
        <v>0</v>
      </c>
      <c r="T229" s="215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6" t="s">
        <v>154</v>
      </c>
      <c r="AT229" s="216" t="s">
        <v>149</v>
      </c>
      <c r="AU229" s="216" t="s">
        <v>79</v>
      </c>
      <c r="AY229" s="18" t="s">
        <v>147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18" t="s">
        <v>79</v>
      </c>
      <c r="BK229" s="217">
        <f>ROUND(I229*H229,2)</f>
        <v>0</v>
      </c>
      <c r="BL229" s="18" t="s">
        <v>154</v>
      </c>
      <c r="BM229" s="216" t="s">
        <v>905</v>
      </c>
    </row>
    <row r="230" spans="1:65" s="2" customFormat="1" ht="16.5" customHeight="1">
      <c r="A230" s="39"/>
      <c r="B230" s="40"/>
      <c r="C230" s="205" t="s">
        <v>548</v>
      </c>
      <c r="D230" s="205" t="s">
        <v>149</v>
      </c>
      <c r="E230" s="206" t="s">
        <v>2522</v>
      </c>
      <c r="F230" s="207" t="s">
        <v>2523</v>
      </c>
      <c r="G230" s="208" t="s">
        <v>2290</v>
      </c>
      <c r="H230" s="209">
        <v>10</v>
      </c>
      <c r="I230" s="210"/>
      <c r="J230" s="211">
        <f>ROUND(I230*H230,2)</f>
        <v>0</v>
      </c>
      <c r="K230" s="207" t="s">
        <v>19</v>
      </c>
      <c r="L230" s="45"/>
      <c r="M230" s="212" t="s">
        <v>19</v>
      </c>
      <c r="N230" s="213" t="s">
        <v>42</v>
      </c>
      <c r="O230" s="85"/>
      <c r="P230" s="214">
        <f>O230*H230</f>
        <v>0</v>
      </c>
      <c r="Q230" s="214">
        <v>0</v>
      </c>
      <c r="R230" s="214">
        <f>Q230*H230</f>
        <v>0</v>
      </c>
      <c r="S230" s="214">
        <v>0</v>
      </c>
      <c r="T230" s="215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6" t="s">
        <v>154</v>
      </c>
      <c r="AT230" s="216" t="s">
        <v>149</v>
      </c>
      <c r="AU230" s="216" t="s">
        <v>79</v>
      </c>
      <c r="AY230" s="18" t="s">
        <v>147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8" t="s">
        <v>79</v>
      </c>
      <c r="BK230" s="217">
        <f>ROUND(I230*H230,2)</f>
        <v>0</v>
      </c>
      <c r="BL230" s="18" t="s">
        <v>154</v>
      </c>
      <c r="BM230" s="216" t="s">
        <v>911</v>
      </c>
    </row>
    <row r="231" spans="1:65" s="2" customFormat="1" ht="16.5" customHeight="1">
      <c r="A231" s="39"/>
      <c r="B231" s="40"/>
      <c r="C231" s="205" t="s">
        <v>908</v>
      </c>
      <c r="D231" s="205" t="s">
        <v>149</v>
      </c>
      <c r="E231" s="206" t="s">
        <v>2524</v>
      </c>
      <c r="F231" s="207" t="s">
        <v>2525</v>
      </c>
      <c r="G231" s="208" t="s">
        <v>2290</v>
      </c>
      <c r="H231" s="209">
        <v>10</v>
      </c>
      <c r="I231" s="210"/>
      <c r="J231" s="211">
        <f>ROUND(I231*H231,2)</f>
        <v>0</v>
      </c>
      <c r="K231" s="207" t="s">
        <v>19</v>
      </c>
      <c r="L231" s="45"/>
      <c r="M231" s="212" t="s">
        <v>19</v>
      </c>
      <c r="N231" s="213" t="s">
        <v>42</v>
      </c>
      <c r="O231" s="85"/>
      <c r="P231" s="214">
        <f>O231*H231</f>
        <v>0</v>
      </c>
      <c r="Q231" s="214">
        <v>0</v>
      </c>
      <c r="R231" s="214">
        <f>Q231*H231</f>
        <v>0</v>
      </c>
      <c r="S231" s="214">
        <v>0</v>
      </c>
      <c r="T231" s="215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6" t="s">
        <v>154</v>
      </c>
      <c r="AT231" s="216" t="s">
        <v>149</v>
      </c>
      <c r="AU231" s="216" t="s">
        <v>79</v>
      </c>
      <c r="AY231" s="18" t="s">
        <v>147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8" t="s">
        <v>79</v>
      </c>
      <c r="BK231" s="217">
        <f>ROUND(I231*H231,2)</f>
        <v>0</v>
      </c>
      <c r="BL231" s="18" t="s">
        <v>154</v>
      </c>
      <c r="BM231" s="216" t="s">
        <v>916</v>
      </c>
    </row>
    <row r="232" spans="1:65" s="2" customFormat="1" ht="16.5" customHeight="1">
      <c r="A232" s="39"/>
      <c r="B232" s="40"/>
      <c r="C232" s="205" t="s">
        <v>555</v>
      </c>
      <c r="D232" s="205" t="s">
        <v>149</v>
      </c>
      <c r="E232" s="206" t="s">
        <v>2526</v>
      </c>
      <c r="F232" s="207" t="s">
        <v>2527</v>
      </c>
      <c r="G232" s="208" t="s">
        <v>2323</v>
      </c>
      <c r="H232" s="274"/>
      <c r="I232" s="210"/>
      <c r="J232" s="211">
        <f>ROUND(I232*H232,2)</f>
        <v>0</v>
      </c>
      <c r="K232" s="207" t="s">
        <v>19</v>
      </c>
      <c r="L232" s="45"/>
      <c r="M232" s="212" t="s">
        <v>19</v>
      </c>
      <c r="N232" s="213" t="s">
        <v>42</v>
      </c>
      <c r="O232" s="85"/>
      <c r="P232" s="214">
        <f>O232*H232</f>
        <v>0</v>
      </c>
      <c r="Q232" s="214">
        <v>0</v>
      </c>
      <c r="R232" s="214">
        <f>Q232*H232</f>
        <v>0</v>
      </c>
      <c r="S232" s="214">
        <v>0</v>
      </c>
      <c r="T232" s="215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6" t="s">
        <v>154</v>
      </c>
      <c r="AT232" s="216" t="s">
        <v>149</v>
      </c>
      <c r="AU232" s="216" t="s">
        <v>79</v>
      </c>
      <c r="AY232" s="18" t="s">
        <v>147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8" t="s">
        <v>79</v>
      </c>
      <c r="BK232" s="217">
        <f>ROUND(I232*H232,2)</f>
        <v>0</v>
      </c>
      <c r="BL232" s="18" t="s">
        <v>154</v>
      </c>
      <c r="BM232" s="216" t="s">
        <v>922</v>
      </c>
    </row>
    <row r="233" spans="1:63" s="12" customFormat="1" ht="25.9" customHeight="1">
      <c r="A233" s="12"/>
      <c r="B233" s="189"/>
      <c r="C233" s="190"/>
      <c r="D233" s="191" t="s">
        <v>70</v>
      </c>
      <c r="E233" s="192" t="s">
        <v>2528</v>
      </c>
      <c r="F233" s="192" t="s">
        <v>2529</v>
      </c>
      <c r="G233" s="190"/>
      <c r="H233" s="190"/>
      <c r="I233" s="193"/>
      <c r="J233" s="194">
        <f>BK233</f>
        <v>0</v>
      </c>
      <c r="K233" s="190"/>
      <c r="L233" s="195"/>
      <c r="M233" s="196"/>
      <c r="N233" s="197"/>
      <c r="O233" s="197"/>
      <c r="P233" s="198">
        <f>SUM(P234:P235)</f>
        <v>0</v>
      </c>
      <c r="Q233" s="197"/>
      <c r="R233" s="198">
        <f>SUM(R234:R235)</f>
        <v>0</v>
      </c>
      <c r="S233" s="197"/>
      <c r="T233" s="199">
        <f>SUM(T234:T235)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00" t="s">
        <v>79</v>
      </c>
      <c r="AT233" s="201" t="s">
        <v>70</v>
      </c>
      <c r="AU233" s="201" t="s">
        <v>71</v>
      </c>
      <c r="AY233" s="200" t="s">
        <v>147</v>
      </c>
      <c r="BK233" s="202">
        <f>SUM(BK234:BK235)</f>
        <v>0</v>
      </c>
    </row>
    <row r="234" spans="1:65" s="2" customFormat="1" ht="16.5" customHeight="1">
      <c r="A234" s="39"/>
      <c r="B234" s="40"/>
      <c r="C234" s="205" t="s">
        <v>919</v>
      </c>
      <c r="D234" s="205" t="s">
        <v>149</v>
      </c>
      <c r="E234" s="206" t="s">
        <v>2530</v>
      </c>
      <c r="F234" s="207" t="s">
        <v>2531</v>
      </c>
      <c r="G234" s="208" t="s">
        <v>2290</v>
      </c>
      <c r="H234" s="209">
        <v>3</v>
      </c>
      <c r="I234" s="210"/>
      <c r="J234" s="211">
        <f>ROUND(I234*H234,2)</f>
        <v>0</v>
      </c>
      <c r="K234" s="207" t="s">
        <v>19</v>
      </c>
      <c r="L234" s="45"/>
      <c r="M234" s="212" t="s">
        <v>19</v>
      </c>
      <c r="N234" s="213" t="s">
        <v>42</v>
      </c>
      <c r="O234" s="85"/>
      <c r="P234" s="214">
        <f>O234*H234</f>
        <v>0</v>
      </c>
      <c r="Q234" s="214">
        <v>0</v>
      </c>
      <c r="R234" s="214">
        <f>Q234*H234</f>
        <v>0</v>
      </c>
      <c r="S234" s="214">
        <v>0</v>
      </c>
      <c r="T234" s="21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154</v>
      </c>
      <c r="AT234" s="216" t="s">
        <v>149</v>
      </c>
      <c r="AU234" s="216" t="s">
        <v>79</v>
      </c>
      <c r="AY234" s="18" t="s">
        <v>147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79</v>
      </c>
      <c r="BK234" s="217">
        <f>ROUND(I234*H234,2)</f>
        <v>0</v>
      </c>
      <c r="BL234" s="18" t="s">
        <v>154</v>
      </c>
      <c r="BM234" s="216" t="s">
        <v>927</v>
      </c>
    </row>
    <row r="235" spans="1:65" s="2" customFormat="1" ht="16.5" customHeight="1">
      <c r="A235" s="39"/>
      <c r="B235" s="40"/>
      <c r="C235" s="205" t="s">
        <v>560</v>
      </c>
      <c r="D235" s="205" t="s">
        <v>149</v>
      </c>
      <c r="E235" s="206" t="s">
        <v>2532</v>
      </c>
      <c r="F235" s="207" t="s">
        <v>2533</v>
      </c>
      <c r="G235" s="208" t="s">
        <v>2290</v>
      </c>
      <c r="H235" s="209">
        <v>2</v>
      </c>
      <c r="I235" s="210"/>
      <c r="J235" s="211">
        <f>ROUND(I235*H235,2)</f>
        <v>0</v>
      </c>
      <c r="K235" s="207" t="s">
        <v>19</v>
      </c>
      <c r="L235" s="45"/>
      <c r="M235" s="212" t="s">
        <v>19</v>
      </c>
      <c r="N235" s="213" t="s">
        <v>42</v>
      </c>
      <c r="O235" s="85"/>
      <c r="P235" s="214">
        <f>O235*H235</f>
        <v>0</v>
      </c>
      <c r="Q235" s="214">
        <v>0</v>
      </c>
      <c r="R235" s="214">
        <f>Q235*H235</f>
        <v>0</v>
      </c>
      <c r="S235" s="214">
        <v>0</v>
      </c>
      <c r="T235" s="215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6" t="s">
        <v>154</v>
      </c>
      <c r="AT235" s="216" t="s">
        <v>149</v>
      </c>
      <c r="AU235" s="216" t="s">
        <v>79</v>
      </c>
      <c r="AY235" s="18" t="s">
        <v>147</v>
      </c>
      <c r="BE235" s="217">
        <f>IF(N235="základní",J235,0)</f>
        <v>0</v>
      </c>
      <c r="BF235" s="217">
        <f>IF(N235="snížená",J235,0)</f>
        <v>0</v>
      </c>
      <c r="BG235" s="217">
        <f>IF(N235="zákl. přenesená",J235,0)</f>
        <v>0</v>
      </c>
      <c r="BH235" s="217">
        <f>IF(N235="sníž. přenesená",J235,0)</f>
        <v>0</v>
      </c>
      <c r="BI235" s="217">
        <f>IF(N235="nulová",J235,0)</f>
        <v>0</v>
      </c>
      <c r="BJ235" s="18" t="s">
        <v>79</v>
      </c>
      <c r="BK235" s="217">
        <f>ROUND(I235*H235,2)</f>
        <v>0</v>
      </c>
      <c r="BL235" s="18" t="s">
        <v>154</v>
      </c>
      <c r="BM235" s="216" t="s">
        <v>934</v>
      </c>
    </row>
    <row r="236" spans="1:63" s="12" customFormat="1" ht="25.9" customHeight="1">
      <c r="A236" s="12"/>
      <c r="B236" s="189"/>
      <c r="C236" s="190"/>
      <c r="D236" s="191" t="s">
        <v>70</v>
      </c>
      <c r="E236" s="192" t="s">
        <v>2534</v>
      </c>
      <c r="F236" s="192" t="s">
        <v>148</v>
      </c>
      <c r="G236" s="190"/>
      <c r="H236" s="190"/>
      <c r="I236" s="193"/>
      <c r="J236" s="194">
        <f>BK236</f>
        <v>0</v>
      </c>
      <c r="K236" s="190"/>
      <c r="L236" s="195"/>
      <c r="M236" s="196"/>
      <c r="N236" s="197"/>
      <c r="O236" s="197"/>
      <c r="P236" s="198">
        <f>SUM(P237:P257)</f>
        <v>0</v>
      </c>
      <c r="Q236" s="197"/>
      <c r="R236" s="198">
        <f>SUM(R237:R257)</f>
        <v>0</v>
      </c>
      <c r="S236" s="197"/>
      <c r="T236" s="199">
        <f>SUM(T237:T257)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00" t="s">
        <v>79</v>
      </c>
      <c r="AT236" s="201" t="s">
        <v>70</v>
      </c>
      <c r="AU236" s="201" t="s">
        <v>71</v>
      </c>
      <c r="AY236" s="200" t="s">
        <v>147</v>
      </c>
      <c r="BK236" s="202">
        <f>SUM(BK237:BK257)</f>
        <v>0</v>
      </c>
    </row>
    <row r="237" spans="1:65" s="2" customFormat="1" ht="16.5" customHeight="1">
      <c r="A237" s="39"/>
      <c r="B237" s="40"/>
      <c r="C237" s="205" t="s">
        <v>931</v>
      </c>
      <c r="D237" s="205" t="s">
        <v>149</v>
      </c>
      <c r="E237" s="206" t="s">
        <v>2535</v>
      </c>
      <c r="F237" s="207" t="s">
        <v>2536</v>
      </c>
      <c r="G237" s="208" t="s">
        <v>441</v>
      </c>
      <c r="H237" s="209">
        <v>60</v>
      </c>
      <c r="I237" s="210"/>
      <c r="J237" s="211">
        <f>ROUND(I237*H237,2)</f>
        <v>0</v>
      </c>
      <c r="K237" s="207" t="s">
        <v>19</v>
      </c>
      <c r="L237" s="45"/>
      <c r="M237" s="212" t="s">
        <v>19</v>
      </c>
      <c r="N237" s="213" t="s">
        <v>42</v>
      </c>
      <c r="O237" s="85"/>
      <c r="P237" s="214">
        <f>O237*H237</f>
        <v>0</v>
      </c>
      <c r="Q237" s="214">
        <v>0</v>
      </c>
      <c r="R237" s="214">
        <f>Q237*H237</f>
        <v>0</v>
      </c>
      <c r="S237" s="214">
        <v>0</v>
      </c>
      <c r="T237" s="215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6" t="s">
        <v>154</v>
      </c>
      <c r="AT237" s="216" t="s">
        <v>149</v>
      </c>
      <c r="AU237" s="216" t="s">
        <v>79</v>
      </c>
      <c r="AY237" s="18" t="s">
        <v>147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8" t="s">
        <v>79</v>
      </c>
      <c r="BK237" s="217">
        <f>ROUND(I237*H237,2)</f>
        <v>0</v>
      </c>
      <c r="BL237" s="18" t="s">
        <v>154</v>
      </c>
      <c r="BM237" s="216" t="s">
        <v>941</v>
      </c>
    </row>
    <row r="238" spans="1:65" s="2" customFormat="1" ht="16.5" customHeight="1">
      <c r="A238" s="39"/>
      <c r="B238" s="40"/>
      <c r="C238" s="205" t="s">
        <v>566</v>
      </c>
      <c r="D238" s="205" t="s">
        <v>149</v>
      </c>
      <c r="E238" s="206" t="s">
        <v>2537</v>
      </c>
      <c r="F238" s="207" t="s">
        <v>2538</v>
      </c>
      <c r="G238" s="208" t="s">
        <v>441</v>
      </c>
      <c r="H238" s="209">
        <v>60</v>
      </c>
      <c r="I238" s="210"/>
      <c r="J238" s="211">
        <f>ROUND(I238*H238,2)</f>
        <v>0</v>
      </c>
      <c r="K238" s="207" t="s">
        <v>19</v>
      </c>
      <c r="L238" s="45"/>
      <c r="M238" s="212" t="s">
        <v>19</v>
      </c>
      <c r="N238" s="213" t="s">
        <v>42</v>
      </c>
      <c r="O238" s="85"/>
      <c r="P238" s="214">
        <f>O238*H238</f>
        <v>0</v>
      </c>
      <c r="Q238" s="214">
        <v>0</v>
      </c>
      <c r="R238" s="214">
        <f>Q238*H238</f>
        <v>0</v>
      </c>
      <c r="S238" s="214">
        <v>0</v>
      </c>
      <c r="T238" s="215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16" t="s">
        <v>154</v>
      </c>
      <c r="AT238" s="216" t="s">
        <v>149</v>
      </c>
      <c r="AU238" s="216" t="s">
        <v>79</v>
      </c>
      <c r="AY238" s="18" t="s">
        <v>147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18" t="s">
        <v>79</v>
      </c>
      <c r="BK238" s="217">
        <f>ROUND(I238*H238,2)</f>
        <v>0</v>
      </c>
      <c r="BL238" s="18" t="s">
        <v>154</v>
      </c>
      <c r="BM238" s="216" t="s">
        <v>947</v>
      </c>
    </row>
    <row r="239" spans="1:65" s="2" customFormat="1" ht="16.5" customHeight="1">
      <c r="A239" s="39"/>
      <c r="B239" s="40"/>
      <c r="C239" s="205" t="s">
        <v>944</v>
      </c>
      <c r="D239" s="205" t="s">
        <v>149</v>
      </c>
      <c r="E239" s="206" t="s">
        <v>2539</v>
      </c>
      <c r="F239" s="207" t="s">
        <v>2540</v>
      </c>
      <c r="G239" s="208" t="s">
        <v>441</v>
      </c>
      <c r="H239" s="209">
        <v>180</v>
      </c>
      <c r="I239" s="210"/>
      <c r="J239" s="211">
        <f>ROUND(I239*H239,2)</f>
        <v>0</v>
      </c>
      <c r="K239" s="207" t="s">
        <v>19</v>
      </c>
      <c r="L239" s="45"/>
      <c r="M239" s="212" t="s">
        <v>19</v>
      </c>
      <c r="N239" s="213" t="s">
        <v>42</v>
      </c>
      <c r="O239" s="85"/>
      <c r="P239" s="214">
        <f>O239*H239</f>
        <v>0</v>
      </c>
      <c r="Q239" s="214">
        <v>0</v>
      </c>
      <c r="R239" s="214">
        <f>Q239*H239</f>
        <v>0</v>
      </c>
      <c r="S239" s="214">
        <v>0</v>
      </c>
      <c r="T239" s="215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6" t="s">
        <v>154</v>
      </c>
      <c r="AT239" s="216" t="s">
        <v>149</v>
      </c>
      <c r="AU239" s="216" t="s">
        <v>79</v>
      </c>
      <c r="AY239" s="18" t="s">
        <v>147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8" t="s">
        <v>79</v>
      </c>
      <c r="BK239" s="217">
        <f>ROUND(I239*H239,2)</f>
        <v>0</v>
      </c>
      <c r="BL239" s="18" t="s">
        <v>154</v>
      </c>
      <c r="BM239" s="216" t="s">
        <v>954</v>
      </c>
    </row>
    <row r="240" spans="1:65" s="2" customFormat="1" ht="16.5" customHeight="1">
      <c r="A240" s="39"/>
      <c r="B240" s="40"/>
      <c r="C240" s="205" t="s">
        <v>570</v>
      </c>
      <c r="D240" s="205" t="s">
        <v>149</v>
      </c>
      <c r="E240" s="206" t="s">
        <v>2541</v>
      </c>
      <c r="F240" s="207" t="s">
        <v>2542</v>
      </c>
      <c r="G240" s="208" t="s">
        <v>441</v>
      </c>
      <c r="H240" s="209">
        <v>60</v>
      </c>
      <c r="I240" s="210"/>
      <c r="J240" s="211">
        <f>ROUND(I240*H240,2)</f>
        <v>0</v>
      </c>
      <c r="K240" s="207" t="s">
        <v>19</v>
      </c>
      <c r="L240" s="45"/>
      <c r="M240" s="212" t="s">
        <v>19</v>
      </c>
      <c r="N240" s="213" t="s">
        <v>42</v>
      </c>
      <c r="O240" s="85"/>
      <c r="P240" s="214">
        <f>O240*H240</f>
        <v>0</v>
      </c>
      <c r="Q240" s="214">
        <v>0</v>
      </c>
      <c r="R240" s="214">
        <f>Q240*H240</f>
        <v>0</v>
      </c>
      <c r="S240" s="214">
        <v>0</v>
      </c>
      <c r="T240" s="215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6" t="s">
        <v>154</v>
      </c>
      <c r="AT240" s="216" t="s">
        <v>149</v>
      </c>
      <c r="AU240" s="216" t="s">
        <v>79</v>
      </c>
      <c r="AY240" s="18" t="s">
        <v>147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8" t="s">
        <v>79</v>
      </c>
      <c r="BK240" s="217">
        <f>ROUND(I240*H240,2)</f>
        <v>0</v>
      </c>
      <c r="BL240" s="18" t="s">
        <v>154</v>
      </c>
      <c r="BM240" s="216" t="s">
        <v>959</v>
      </c>
    </row>
    <row r="241" spans="1:65" s="2" customFormat="1" ht="16.5" customHeight="1">
      <c r="A241" s="39"/>
      <c r="B241" s="40"/>
      <c r="C241" s="205" t="s">
        <v>956</v>
      </c>
      <c r="D241" s="205" t="s">
        <v>149</v>
      </c>
      <c r="E241" s="206" t="s">
        <v>2543</v>
      </c>
      <c r="F241" s="207" t="s">
        <v>2544</v>
      </c>
      <c r="G241" s="208" t="s">
        <v>162</v>
      </c>
      <c r="H241" s="209">
        <v>0.36</v>
      </c>
      <c r="I241" s="210"/>
      <c r="J241" s="211">
        <f>ROUND(I241*H241,2)</f>
        <v>0</v>
      </c>
      <c r="K241" s="207" t="s">
        <v>19</v>
      </c>
      <c r="L241" s="45"/>
      <c r="M241" s="212" t="s">
        <v>19</v>
      </c>
      <c r="N241" s="213" t="s">
        <v>42</v>
      </c>
      <c r="O241" s="85"/>
      <c r="P241" s="214">
        <f>O241*H241</f>
        <v>0</v>
      </c>
      <c r="Q241" s="214">
        <v>0</v>
      </c>
      <c r="R241" s="214">
        <f>Q241*H241</f>
        <v>0</v>
      </c>
      <c r="S241" s="214">
        <v>0</v>
      </c>
      <c r="T241" s="215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16" t="s">
        <v>154</v>
      </c>
      <c r="AT241" s="216" t="s">
        <v>149</v>
      </c>
      <c r="AU241" s="216" t="s">
        <v>79</v>
      </c>
      <c r="AY241" s="18" t="s">
        <v>147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8" t="s">
        <v>79</v>
      </c>
      <c r="BK241" s="217">
        <f>ROUND(I241*H241,2)</f>
        <v>0</v>
      </c>
      <c r="BL241" s="18" t="s">
        <v>154</v>
      </c>
      <c r="BM241" s="216" t="s">
        <v>963</v>
      </c>
    </row>
    <row r="242" spans="1:65" s="2" customFormat="1" ht="16.5" customHeight="1">
      <c r="A242" s="39"/>
      <c r="B242" s="40"/>
      <c r="C242" s="205" t="s">
        <v>577</v>
      </c>
      <c r="D242" s="205" t="s">
        <v>149</v>
      </c>
      <c r="E242" s="206" t="s">
        <v>2545</v>
      </c>
      <c r="F242" s="207" t="s">
        <v>2546</v>
      </c>
      <c r="G242" s="208" t="s">
        <v>152</v>
      </c>
      <c r="H242" s="209">
        <v>21</v>
      </c>
      <c r="I242" s="210"/>
      <c r="J242" s="211">
        <f>ROUND(I242*H242,2)</f>
        <v>0</v>
      </c>
      <c r="K242" s="207" t="s">
        <v>19</v>
      </c>
      <c r="L242" s="45"/>
      <c r="M242" s="212" t="s">
        <v>19</v>
      </c>
      <c r="N242" s="213" t="s">
        <v>42</v>
      </c>
      <c r="O242" s="85"/>
      <c r="P242" s="214">
        <f>O242*H242</f>
        <v>0</v>
      </c>
      <c r="Q242" s="214">
        <v>0</v>
      </c>
      <c r="R242" s="214">
        <f>Q242*H242</f>
        <v>0</v>
      </c>
      <c r="S242" s="214">
        <v>0</v>
      </c>
      <c r="T242" s="215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6" t="s">
        <v>154</v>
      </c>
      <c r="AT242" s="216" t="s">
        <v>149</v>
      </c>
      <c r="AU242" s="216" t="s">
        <v>79</v>
      </c>
      <c r="AY242" s="18" t="s">
        <v>147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8" t="s">
        <v>79</v>
      </c>
      <c r="BK242" s="217">
        <f>ROUND(I242*H242,2)</f>
        <v>0</v>
      </c>
      <c r="BL242" s="18" t="s">
        <v>154</v>
      </c>
      <c r="BM242" s="216" t="s">
        <v>968</v>
      </c>
    </row>
    <row r="243" spans="1:65" s="2" customFormat="1" ht="16.5" customHeight="1">
      <c r="A243" s="39"/>
      <c r="B243" s="40"/>
      <c r="C243" s="205" t="s">
        <v>965</v>
      </c>
      <c r="D243" s="205" t="s">
        <v>149</v>
      </c>
      <c r="E243" s="206" t="s">
        <v>2547</v>
      </c>
      <c r="F243" s="207" t="s">
        <v>2548</v>
      </c>
      <c r="G243" s="208" t="s">
        <v>441</v>
      </c>
      <c r="H243" s="209">
        <v>40</v>
      </c>
      <c r="I243" s="210"/>
      <c r="J243" s="211">
        <f>ROUND(I243*H243,2)</f>
        <v>0</v>
      </c>
      <c r="K243" s="207" t="s">
        <v>19</v>
      </c>
      <c r="L243" s="45"/>
      <c r="M243" s="212" t="s">
        <v>19</v>
      </c>
      <c r="N243" s="213" t="s">
        <v>42</v>
      </c>
      <c r="O243" s="85"/>
      <c r="P243" s="214">
        <f>O243*H243</f>
        <v>0</v>
      </c>
      <c r="Q243" s="214">
        <v>0</v>
      </c>
      <c r="R243" s="214">
        <f>Q243*H243</f>
        <v>0</v>
      </c>
      <c r="S243" s="214">
        <v>0</v>
      </c>
      <c r="T243" s="215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6" t="s">
        <v>154</v>
      </c>
      <c r="AT243" s="216" t="s">
        <v>149</v>
      </c>
      <c r="AU243" s="216" t="s">
        <v>79</v>
      </c>
      <c r="AY243" s="18" t="s">
        <v>147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8" t="s">
        <v>79</v>
      </c>
      <c r="BK243" s="217">
        <f>ROUND(I243*H243,2)</f>
        <v>0</v>
      </c>
      <c r="BL243" s="18" t="s">
        <v>154</v>
      </c>
      <c r="BM243" s="216" t="s">
        <v>972</v>
      </c>
    </row>
    <row r="244" spans="1:65" s="2" customFormat="1" ht="16.5" customHeight="1">
      <c r="A244" s="39"/>
      <c r="B244" s="40"/>
      <c r="C244" s="205" t="s">
        <v>582</v>
      </c>
      <c r="D244" s="205" t="s">
        <v>149</v>
      </c>
      <c r="E244" s="206" t="s">
        <v>2549</v>
      </c>
      <c r="F244" s="207" t="s">
        <v>2550</v>
      </c>
      <c r="G244" s="208" t="s">
        <v>441</v>
      </c>
      <c r="H244" s="209">
        <v>80</v>
      </c>
      <c r="I244" s="210"/>
      <c r="J244" s="211">
        <f>ROUND(I244*H244,2)</f>
        <v>0</v>
      </c>
      <c r="K244" s="207" t="s">
        <v>19</v>
      </c>
      <c r="L244" s="45"/>
      <c r="M244" s="212" t="s">
        <v>19</v>
      </c>
      <c r="N244" s="213" t="s">
        <v>42</v>
      </c>
      <c r="O244" s="85"/>
      <c r="P244" s="214">
        <f>O244*H244</f>
        <v>0</v>
      </c>
      <c r="Q244" s="214">
        <v>0</v>
      </c>
      <c r="R244" s="214">
        <f>Q244*H244</f>
        <v>0</v>
      </c>
      <c r="S244" s="214">
        <v>0</v>
      </c>
      <c r="T244" s="215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6" t="s">
        <v>154</v>
      </c>
      <c r="AT244" s="216" t="s">
        <v>149</v>
      </c>
      <c r="AU244" s="216" t="s">
        <v>79</v>
      </c>
      <c r="AY244" s="18" t="s">
        <v>147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8" t="s">
        <v>79</v>
      </c>
      <c r="BK244" s="217">
        <f>ROUND(I244*H244,2)</f>
        <v>0</v>
      </c>
      <c r="BL244" s="18" t="s">
        <v>154</v>
      </c>
      <c r="BM244" s="216" t="s">
        <v>977</v>
      </c>
    </row>
    <row r="245" spans="1:65" s="2" customFormat="1" ht="16.5" customHeight="1">
      <c r="A245" s="39"/>
      <c r="B245" s="40"/>
      <c r="C245" s="205" t="s">
        <v>974</v>
      </c>
      <c r="D245" s="205" t="s">
        <v>149</v>
      </c>
      <c r="E245" s="206" t="s">
        <v>2551</v>
      </c>
      <c r="F245" s="207" t="s">
        <v>2552</v>
      </c>
      <c r="G245" s="208" t="s">
        <v>152</v>
      </c>
      <c r="H245" s="209">
        <v>32</v>
      </c>
      <c r="I245" s="210"/>
      <c r="J245" s="211">
        <f>ROUND(I245*H245,2)</f>
        <v>0</v>
      </c>
      <c r="K245" s="207" t="s">
        <v>19</v>
      </c>
      <c r="L245" s="45"/>
      <c r="M245" s="212" t="s">
        <v>19</v>
      </c>
      <c r="N245" s="213" t="s">
        <v>42</v>
      </c>
      <c r="O245" s="85"/>
      <c r="P245" s="214">
        <f>O245*H245</f>
        <v>0</v>
      </c>
      <c r="Q245" s="214">
        <v>0</v>
      </c>
      <c r="R245" s="214">
        <f>Q245*H245</f>
        <v>0</v>
      </c>
      <c r="S245" s="214">
        <v>0</v>
      </c>
      <c r="T245" s="215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16" t="s">
        <v>154</v>
      </c>
      <c r="AT245" s="216" t="s">
        <v>149</v>
      </c>
      <c r="AU245" s="216" t="s">
        <v>79</v>
      </c>
      <c r="AY245" s="18" t="s">
        <v>147</v>
      </c>
      <c r="BE245" s="217">
        <f>IF(N245="základní",J245,0)</f>
        <v>0</v>
      </c>
      <c r="BF245" s="217">
        <f>IF(N245="snížená",J245,0)</f>
        <v>0</v>
      </c>
      <c r="BG245" s="217">
        <f>IF(N245="zákl. přenesená",J245,0)</f>
        <v>0</v>
      </c>
      <c r="BH245" s="217">
        <f>IF(N245="sníž. přenesená",J245,0)</f>
        <v>0</v>
      </c>
      <c r="BI245" s="217">
        <f>IF(N245="nulová",J245,0)</f>
        <v>0</v>
      </c>
      <c r="BJ245" s="18" t="s">
        <v>79</v>
      </c>
      <c r="BK245" s="217">
        <f>ROUND(I245*H245,2)</f>
        <v>0</v>
      </c>
      <c r="BL245" s="18" t="s">
        <v>154</v>
      </c>
      <c r="BM245" s="216" t="s">
        <v>982</v>
      </c>
    </row>
    <row r="246" spans="1:65" s="2" customFormat="1" ht="16.5" customHeight="1">
      <c r="A246" s="39"/>
      <c r="B246" s="40"/>
      <c r="C246" s="205" t="s">
        <v>587</v>
      </c>
      <c r="D246" s="205" t="s">
        <v>149</v>
      </c>
      <c r="E246" s="206" t="s">
        <v>2537</v>
      </c>
      <c r="F246" s="207" t="s">
        <v>2538</v>
      </c>
      <c r="G246" s="208" t="s">
        <v>441</v>
      </c>
      <c r="H246" s="209">
        <v>80</v>
      </c>
      <c r="I246" s="210"/>
      <c r="J246" s="211">
        <f>ROUND(I246*H246,2)</f>
        <v>0</v>
      </c>
      <c r="K246" s="207" t="s">
        <v>19</v>
      </c>
      <c r="L246" s="45"/>
      <c r="M246" s="212" t="s">
        <v>19</v>
      </c>
      <c r="N246" s="213" t="s">
        <v>42</v>
      </c>
      <c r="O246" s="85"/>
      <c r="P246" s="214">
        <f>O246*H246</f>
        <v>0</v>
      </c>
      <c r="Q246" s="214">
        <v>0</v>
      </c>
      <c r="R246" s="214">
        <f>Q246*H246</f>
        <v>0</v>
      </c>
      <c r="S246" s="214">
        <v>0</v>
      </c>
      <c r="T246" s="215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16" t="s">
        <v>154</v>
      </c>
      <c r="AT246" s="216" t="s">
        <v>149</v>
      </c>
      <c r="AU246" s="216" t="s">
        <v>79</v>
      </c>
      <c r="AY246" s="18" t="s">
        <v>147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18" t="s">
        <v>79</v>
      </c>
      <c r="BK246" s="217">
        <f>ROUND(I246*H246,2)</f>
        <v>0</v>
      </c>
      <c r="BL246" s="18" t="s">
        <v>154</v>
      </c>
      <c r="BM246" s="216" t="s">
        <v>987</v>
      </c>
    </row>
    <row r="247" spans="1:65" s="2" customFormat="1" ht="16.5" customHeight="1">
      <c r="A247" s="39"/>
      <c r="B247" s="40"/>
      <c r="C247" s="205" t="s">
        <v>984</v>
      </c>
      <c r="D247" s="205" t="s">
        <v>149</v>
      </c>
      <c r="E247" s="206" t="s">
        <v>2539</v>
      </c>
      <c r="F247" s="207" t="s">
        <v>2540</v>
      </c>
      <c r="G247" s="208" t="s">
        <v>441</v>
      </c>
      <c r="H247" s="209">
        <v>160</v>
      </c>
      <c r="I247" s="210"/>
      <c r="J247" s="211">
        <f>ROUND(I247*H247,2)</f>
        <v>0</v>
      </c>
      <c r="K247" s="207" t="s">
        <v>19</v>
      </c>
      <c r="L247" s="45"/>
      <c r="M247" s="212" t="s">
        <v>19</v>
      </c>
      <c r="N247" s="213" t="s">
        <v>42</v>
      </c>
      <c r="O247" s="85"/>
      <c r="P247" s="214">
        <f>O247*H247</f>
        <v>0</v>
      </c>
      <c r="Q247" s="214">
        <v>0</v>
      </c>
      <c r="R247" s="214">
        <f>Q247*H247</f>
        <v>0</v>
      </c>
      <c r="S247" s="214">
        <v>0</v>
      </c>
      <c r="T247" s="215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6" t="s">
        <v>154</v>
      </c>
      <c r="AT247" s="216" t="s">
        <v>149</v>
      </c>
      <c r="AU247" s="216" t="s">
        <v>79</v>
      </c>
      <c r="AY247" s="18" t="s">
        <v>147</v>
      </c>
      <c r="BE247" s="217">
        <f>IF(N247="základní",J247,0)</f>
        <v>0</v>
      </c>
      <c r="BF247" s="217">
        <f>IF(N247="snížená",J247,0)</f>
        <v>0</v>
      </c>
      <c r="BG247" s="217">
        <f>IF(N247="zákl. přenesená",J247,0)</f>
        <v>0</v>
      </c>
      <c r="BH247" s="217">
        <f>IF(N247="sníž. přenesená",J247,0)</f>
        <v>0</v>
      </c>
      <c r="BI247" s="217">
        <f>IF(N247="nulová",J247,0)</f>
        <v>0</v>
      </c>
      <c r="BJ247" s="18" t="s">
        <v>79</v>
      </c>
      <c r="BK247" s="217">
        <f>ROUND(I247*H247,2)</f>
        <v>0</v>
      </c>
      <c r="BL247" s="18" t="s">
        <v>154</v>
      </c>
      <c r="BM247" s="216" t="s">
        <v>992</v>
      </c>
    </row>
    <row r="248" spans="1:65" s="2" customFormat="1" ht="16.5" customHeight="1">
      <c r="A248" s="39"/>
      <c r="B248" s="40"/>
      <c r="C248" s="205" t="s">
        <v>591</v>
      </c>
      <c r="D248" s="205" t="s">
        <v>149</v>
      </c>
      <c r="E248" s="206" t="s">
        <v>2543</v>
      </c>
      <c r="F248" s="207" t="s">
        <v>2544</v>
      </c>
      <c r="G248" s="208" t="s">
        <v>162</v>
      </c>
      <c r="H248" s="209">
        <v>38.4</v>
      </c>
      <c r="I248" s="210"/>
      <c r="J248" s="211">
        <f>ROUND(I248*H248,2)</f>
        <v>0</v>
      </c>
      <c r="K248" s="207" t="s">
        <v>19</v>
      </c>
      <c r="L248" s="45"/>
      <c r="M248" s="212" t="s">
        <v>19</v>
      </c>
      <c r="N248" s="213" t="s">
        <v>42</v>
      </c>
      <c r="O248" s="85"/>
      <c r="P248" s="214">
        <f>O248*H248</f>
        <v>0</v>
      </c>
      <c r="Q248" s="214">
        <v>0</v>
      </c>
      <c r="R248" s="214">
        <f>Q248*H248</f>
        <v>0</v>
      </c>
      <c r="S248" s="214">
        <v>0</v>
      </c>
      <c r="T248" s="215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16" t="s">
        <v>154</v>
      </c>
      <c r="AT248" s="216" t="s">
        <v>149</v>
      </c>
      <c r="AU248" s="216" t="s">
        <v>79</v>
      </c>
      <c r="AY248" s="18" t="s">
        <v>147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18" t="s">
        <v>79</v>
      </c>
      <c r="BK248" s="217">
        <f>ROUND(I248*H248,2)</f>
        <v>0</v>
      </c>
      <c r="BL248" s="18" t="s">
        <v>154</v>
      </c>
      <c r="BM248" s="216" t="s">
        <v>999</v>
      </c>
    </row>
    <row r="249" spans="1:65" s="2" customFormat="1" ht="16.5" customHeight="1">
      <c r="A249" s="39"/>
      <c r="B249" s="40"/>
      <c r="C249" s="205" t="s">
        <v>996</v>
      </c>
      <c r="D249" s="205" t="s">
        <v>149</v>
      </c>
      <c r="E249" s="206" t="s">
        <v>2545</v>
      </c>
      <c r="F249" s="207" t="s">
        <v>2546</v>
      </c>
      <c r="G249" s="208" t="s">
        <v>152</v>
      </c>
      <c r="H249" s="209">
        <v>32</v>
      </c>
      <c r="I249" s="210"/>
      <c r="J249" s="211">
        <f>ROUND(I249*H249,2)</f>
        <v>0</v>
      </c>
      <c r="K249" s="207" t="s">
        <v>19</v>
      </c>
      <c r="L249" s="45"/>
      <c r="M249" s="212" t="s">
        <v>19</v>
      </c>
      <c r="N249" s="213" t="s">
        <v>42</v>
      </c>
      <c r="O249" s="85"/>
      <c r="P249" s="214">
        <f>O249*H249</f>
        <v>0</v>
      </c>
      <c r="Q249" s="214">
        <v>0</v>
      </c>
      <c r="R249" s="214">
        <f>Q249*H249</f>
        <v>0</v>
      </c>
      <c r="S249" s="214">
        <v>0</v>
      </c>
      <c r="T249" s="215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16" t="s">
        <v>154</v>
      </c>
      <c r="AT249" s="216" t="s">
        <v>149</v>
      </c>
      <c r="AU249" s="216" t="s">
        <v>79</v>
      </c>
      <c r="AY249" s="18" t="s">
        <v>147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18" t="s">
        <v>79</v>
      </c>
      <c r="BK249" s="217">
        <f>ROUND(I249*H249,2)</f>
        <v>0</v>
      </c>
      <c r="BL249" s="18" t="s">
        <v>154</v>
      </c>
      <c r="BM249" s="216" t="s">
        <v>1006</v>
      </c>
    </row>
    <row r="250" spans="1:65" s="2" customFormat="1" ht="16.5" customHeight="1">
      <c r="A250" s="39"/>
      <c r="B250" s="40"/>
      <c r="C250" s="205" t="s">
        <v>597</v>
      </c>
      <c r="D250" s="205" t="s">
        <v>149</v>
      </c>
      <c r="E250" s="206" t="s">
        <v>2553</v>
      </c>
      <c r="F250" s="207" t="s">
        <v>2554</v>
      </c>
      <c r="G250" s="208" t="s">
        <v>162</v>
      </c>
      <c r="H250" s="209">
        <v>38.08</v>
      </c>
      <c r="I250" s="210"/>
      <c r="J250" s="211">
        <f>ROUND(I250*H250,2)</f>
        <v>0</v>
      </c>
      <c r="K250" s="207" t="s">
        <v>19</v>
      </c>
      <c r="L250" s="45"/>
      <c r="M250" s="212" t="s">
        <v>19</v>
      </c>
      <c r="N250" s="213" t="s">
        <v>42</v>
      </c>
      <c r="O250" s="85"/>
      <c r="P250" s="214">
        <f>O250*H250</f>
        <v>0</v>
      </c>
      <c r="Q250" s="214">
        <v>0</v>
      </c>
      <c r="R250" s="214">
        <f>Q250*H250</f>
        <v>0</v>
      </c>
      <c r="S250" s="214">
        <v>0</v>
      </c>
      <c r="T250" s="215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16" t="s">
        <v>154</v>
      </c>
      <c r="AT250" s="216" t="s">
        <v>149</v>
      </c>
      <c r="AU250" s="216" t="s">
        <v>79</v>
      </c>
      <c r="AY250" s="18" t="s">
        <v>147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18" t="s">
        <v>79</v>
      </c>
      <c r="BK250" s="217">
        <f>ROUND(I250*H250,2)</f>
        <v>0</v>
      </c>
      <c r="BL250" s="18" t="s">
        <v>154</v>
      </c>
      <c r="BM250" s="216" t="s">
        <v>1010</v>
      </c>
    </row>
    <row r="251" spans="1:65" s="2" customFormat="1" ht="16.5" customHeight="1">
      <c r="A251" s="39"/>
      <c r="B251" s="40"/>
      <c r="C251" s="205" t="s">
        <v>1007</v>
      </c>
      <c r="D251" s="205" t="s">
        <v>149</v>
      </c>
      <c r="E251" s="206" t="s">
        <v>2555</v>
      </c>
      <c r="F251" s="207" t="s">
        <v>2556</v>
      </c>
      <c r="G251" s="208" t="s">
        <v>2290</v>
      </c>
      <c r="H251" s="209">
        <v>4</v>
      </c>
      <c r="I251" s="210"/>
      <c r="J251" s="211">
        <f>ROUND(I251*H251,2)</f>
        <v>0</v>
      </c>
      <c r="K251" s="207" t="s">
        <v>19</v>
      </c>
      <c r="L251" s="45"/>
      <c r="M251" s="212" t="s">
        <v>19</v>
      </c>
      <c r="N251" s="213" t="s">
        <v>42</v>
      </c>
      <c r="O251" s="85"/>
      <c r="P251" s="214">
        <f>O251*H251</f>
        <v>0</v>
      </c>
      <c r="Q251" s="214">
        <v>0</v>
      </c>
      <c r="R251" s="214">
        <f>Q251*H251</f>
        <v>0</v>
      </c>
      <c r="S251" s="214">
        <v>0</v>
      </c>
      <c r="T251" s="215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16" t="s">
        <v>154</v>
      </c>
      <c r="AT251" s="216" t="s">
        <v>149</v>
      </c>
      <c r="AU251" s="216" t="s">
        <v>79</v>
      </c>
      <c r="AY251" s="18" t="s">
        <v>147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18" t="s">
        <v>79</v>
      </c>
      <c r="BK251" s="217">
        <f>ROUND(I251*H251,2)</f>
        <v>0</v>
      </c>
      <c r="BL251" s="18" t="s">
        <v>154</v>
      </c>
      <c r="BM251" s="216" t="s">
        <v>1013</v>
      </c>
    </row>
    <row r="252" spans="1:65" s="2" customFormat="1" ht="16.5" customHeight="1">
      <c r="A252" s="39"/>
      <c r="B252" s="40"/>
      <c r="C252" s="205" t="s">
        <v>601</v>
      </c>
      <c r="D252" s="205" t="s">
        <v>149</v>
      </c>
      <c r="E252" s="206" t="s">
        <v>2557</v>
      </c>
      <c r="F252" s="207" t="s">
        <v>2558</v>
      </c>
      <c r="G252" s="208" t="s">
        <v>162</v>
      </c>
      <c r="H252" s="209">
        <v>1</v>
      </c>
      <c r="I252" s="210"/>
      <c r="J252" s="211">
        <f>ROUND(I252*H252,2)</f>
        <v>0</v>
      </c>
      <c r="K252" s="207" t="s">
        <v>19</v>
      </c>
      <c r="L252" s="45"/>
      <c r="M252" s="212" t="s">
        <v>19</v>
      </c>
      <c r="N252" s="213" t="s">
        <v>42</v>
      </c>
      <c r="O252" s="85"/>
      <c r="P252" s="214">
        <f>O252*H252</f>
        <v>0</v>
      </c>
      <c r="Q252" s="214">
        <v>0</v>
      </c>
      <c r="R252" s="214">
        <f>Q252*H252</f>
        <v>0</v>
      </c>
      <c r="S252" s="214">
        <v>0</v>
      </c>
      <c r="T252" s="215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16" t="s">
        <v>154</v>
      </c>
      <c r="AT252" s="216" t="s">
        <v>149</v>
      </c>
      <c r="AU252" s="216" t="s">
        <v>79</v>
      </c>
      <c r="AY252" s="18" t="s">
        <v>147</v>
      </c>
      <c r="BE252" s="217">
        <f>IF(N252="základní",J252,0)</f>
        <v>0</v>
      </c>
      <c r="BF252" s="217">
        <f>IF(N252="snížená",J252,0)</f>
        <v>0</v>
      </c>
      <c r="BG252" s="217">
        <f>IF(N252="zákl. přenesená",J252,0)</f>
        <v>0</v>
      </c>
      <c r="BH252" s="217">
        <f>IF(N252="sníž. přenesená",J252,0)</f>
        <v>0</v>
      </c>
      <c r="BI252" s="217">
        <f>IF(N252="nulová",J252,0)</f>
        <v>0</v>
      </c>
      <c r="BJ252" s="18" t="s">
        <v>79</v>
      </c>
      <c r="BK252" s="217">
        <f>ROUND(I252*H252,2)</f>
        <v>0</v>
      </c>
      <c r="BL252" s="18" t="s">
        <v>154</v>
      </c>
      <c r="BM252" s="216" t="s">
        <v>1017</v>
      </c>
    </row>
    <row r="253" spans="1:65" s="2" customFormat="1" ht="16.5" customHeight="1">
      <c r="A253" s="39"/>
      <c r="B253" s="40"/>
      <c r="C253" s="205" t="s">
        <v>1014</v>
      </c>
      <c r="D253" s="205" t="s">
        <v>149</v>
      </c>
      <c r="E253" s="206" t="s">
        <v>2543</v>
      </c>
      <c r="F253" s="207" t="s">
        <v>2544</v>
      </c>
      <c r="G253" s="208" t="s">
        <v>162</v>
      </c>
      <c r="H253" s="209">
        <v>1</v>
      </c>
      <c r="I253" s="210"/>
      <c r="J253" s="211">
        <f>ROUND(I253*H253,2)</f>
        <v>0</v>
      </c>
      <c r="K253" s="207" t="s">
        <v>19</v>
      </c>
      <c r="L253" s="45"/>
      <c r="M253" s="212" t="s">
        <v>19</v>
      </c>
      <c r="N253" s="213" t="s">
        <v>42</v>
      </c>
      <c r="O253" s="85"/>
      <c r="P253" s="214">
        <f>O253*H253</f>
        <v>0</v>
      </c>
      <c r="Q253" s="214">
        <v>0</v>
      </c>
      <c r="R253" s="214">
        <f>Q253*H253</f>
        <v>0</v>
      </c>
      <c r="S253" s="214">
        <v>0</v>
      </c>
      <c r="T253" s="215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16" t="s">
        <v>154</v>
      </c>
      <c r="AT253" s="216" t="s">
        <v>149</v>
      </c>
      <c r="AU253" s="216" t="s">
        <v>79</v>
      </c>
      <c r="AY253" s="18" t="s">
        <v>147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8" t="s">
        <v>79</v>
      </c>
      <c r="BK253" s="217">
        <f>ROUND(I253*H253,2)</f>
        <v>0</v>
      </c>
      <c r="BL253" s="18" t="s">
        <v>154</v>
      </c>
      <c r="BM253" s="216" t="s">
        <v>1025</v>
      </c>
    </row>
    <row r="254" spans="1:65" s="2" customFormat="1" ht="16.5" customHeight="1">
      <c r="A254" s="39"/>
      <c r="B254" s="40"/>
      <c r="C254" s="205" t="s">
        <v>608</v>
      </c>
      <c r="D254" s="205" t="s">
        <v>149</v>
      </c>
      <c r="E254" s="206" t="s">
        <v>2559</v>
      </c>
      <c r="F254" s="207" t="s">
        <v>2560</v>
      </c>
      <c r="G254" s="208" t="s">
        <v>441</v>
      </c>
      <c r="H254" s="209">
        <v>80</v>
      </c>
      <c r="I254" s="210"/>
      <c r="J254" s="211">
        <f>ROUND(I254*H254,2)</f>
        <v>0</v>
      </c>
      <c r="K254" s="207" t="s">
        <v>19</v>
      </c>
      <c r="L254" s="45"/>
      <c r="M254" s="212" t="s">
        <v>19</v>
      </c>
      <c r="N254" s="213" t="s">
        <v>42</v>
      </c>
      <c r="O254" s="85"/>
      <c r="P254" s="214">
        <f>O254*H254</f>
        <v>0</v>
      </c>
      <c r="Q254" s="214">
        <v>0</v>
      </c>
      <c r="R254" s="214">
        <f>Q254*H254</f>
        <v>0</v>
      </c>
      <c r="S254" s="214">
        <v>0</v>
      </c>
      <c r="T254" s="215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16" t="s">
        <v>154</v>
      </c>
      <c r="AT254" s="216" t="s">
        <v>149</v>
      </c>
      <c r="AU254" s="216" t="s">
        <v>79</v>
      </c>
      <c r="AY254" s="18" t="s">
        <v>147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18" t="s">
        <v>79</v>
      </c>
      <c r="BK254" s="217">
        <f>ROUND(I254*H254,2)</f>
        <v>0</v>
      </c>
      <c r="BL254" s="18" t="s">
        <v>154</v>
      </c>
      <c r="BM254" s="216" t="s">
        <v>1029</v>
      </c>
    </row>
    <row r="255" spans="1:65" s="2" customFormat="1" ht="16.5" customHeight="1">
      <c r="A255" s="39"/>
      <c r="B255" s="40"/>
      <c r="C255" s="205" t="s">
        <v>1026</v>
      </c>
      <c r="D255" s="205" t="s">
        <v>149</v>
      </c>
      <c r="E255" s="206" t="s">
        <v>2541</v>
      </c>
      <c r="F255" s="207" t="s">
        <v>2542</v>
      </c>
      <c r="G255" s="208" t="s">
        <v>441</v>
      </c>
      <c r="H255" s="209">
        <v>80</v>
      </c>
      <c r="I255" s="210"/>
      <c r="J255" s="211">
        <f>ROUND(I255*H255,2)</f>
        <v>0</v>
      </c>
      <c r="K255" s="207" t="s">
        <v>19</v>
      </c>
      <c r="L255" s="45"/>
      <c r="M255" s="212" t="s">
        <v>19</v>
      </c>
      <c r="N255" s="213" t="s">
        <v>42</v>
      </c>
      <c r="O255" s="85"/>
      <c r="P255" s="214">
        <f>O255*H255</f>
        <v>0</v>
      </c>
      <c r="Q255" s="214">
        <v>0</v>
      </c>
      <c r="R255" s="214">
        <f>Q255*H255</f>
        <v>0</v>
      </c>
      <c r="S255" s="214">
        <v>0</v>
      </c>
      <c r="T255" s="215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6" t="s">
        <v>154</v>
      </c>
      <c r="AT255" s="216" t="s">
        <v>149</v>
      </c>
      <c r="AU255" s="216" t="s">
        <v>79</v>
      </c>
      <c r="AY255" s="18" t="s">
        <v>147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18" t="s">
        <v>79</v>
      </c>
      <c r="BK255" s="217">
        <f>ROUND(I255*H255,2)</f>
        <v>0</v>
      </c>
      <c r="BL255" s="18" t="s">
        <v>154</v>
      </c>
      <c r="BM255" s="216" t="s">
        <v>1033</v>
      </c>
    </row>
    <row r="256" spans="1:65" s="2" customFormat="1" ht="16.5" customHeight="1">
      <c r="A256" s="39"/>
      <c r="B256" s="40"/>
      <c r="C256" s="205" t="s">
        <v>612</v>
      </c>
      <c r="D256" s="205" t="s">
        <v>149</v>
      </c>
      <c r="E256" s="206" t="s">
        <v>2545</v>
      </c>
      <c r="F256" s="207" t="s">
        <v>2546</v>
      </c>
      <c r="G256" s="208" t="s">
        <v>152</v>
      </c>
      <c r="H256" s="209">
        <v>30</v>
      </c>
      <c r="I256" s="210"/>
      <c r="J256" s="211">
        <f>ROUND(I256*H256,2)</f>
        <v>0</v>
      </c>
      <c r="K256" s="207" t="s">
        <v>19</v>
      </c>
      <c r="L256" s="45"/>
      <c r="M256" s="212" t="s">
        <v>19</v>
      </c>
      <c r="N256" s="213" t="s">
        <v>42</v>
      </c>
      <c r="O256" s="85"/>
      <c r="P256" s="214">
        <f>O256*H256</f>
        <v>0</v>
      </c>
      <c r="Q256" s="214">
        <v>0</v>
      </c>
      <c r="R256" s="214">
        <f>Q256*H256</f>
        <v>0</v>
      </c>
      <c r="S256" s="214">
        <v>0</v>
      </c>
      <c r="T256" s="215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16" t="s">
        <v>154</v>
      </c>
      <c r="AT256" s="216" t="s">
        <v>149</v>
      </c>
      <c r="AU256" s="216" t="s">
        <v>79</v>
      </c>
      <c r="AY256" s="18" t="s">
        <v>147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18" t="s">
        <v>79</v>
      </c>
      <c r="BK256" s="217">
        <f>ROUND(I256*H256,2)</f>
        <v>0</v>
      </c>
      <c r="BL256" s="18" t="s">
        <v>154</v>
      </c>
      <c r="BM256" s="216" t="s">
        <v>1037</v>
      </c>
    </row>
    <row r="257" spans="1:65" s="2" customFormat="1" ht="16.5" customHeight="1">
      <c r="A257" s="39"/>
      <c r="B257" s="40"/>
      <c r="C257" s="205" t="s">
        <v>1034</v>
      </c>
      <c r="D257" s="205" t="s">
        <v>149</v>
      </c>
      <c r="E257" s="206" t="s">
        <v>2561</v>
      </c>
      <c r="F257" s="207" t="s">
        <v>2562</v>
      </c>
      <c r="G257" s="208" t="s">
        <v>2323</v>
      </c>
      <c r="H257" s="274"/>
      <c r="I257" s="210"/>
      <c r="J257" s="211">
        <f>ROUND(I257*H257,2)</f>
        <v>0</v>
      </c>
      <c r="K257" s="207" t="s">
        <v>19</v>
      </c>
      <c r="L257" s="45"/>
      <c r="M257" s="212" t="s">
        <v>19</v>
      </c>
      <c r="N257" s="213" t="s">
        <v>42</v>
      </c>
      <c r="O257" s="85"/>
      <c r="P257" s="214">
        <f>O257*H257</f>
        <v>0</v>
      </c>
      <c r="Q257" s="214">
        <v>0</v>
      </c>
      <c r="R257" s="214">
        <f>Q257*H257</f>
        <v>0</v>
      </c>
      <c r="S257" s="214">
        <v>0</v>
      </c>
      <c r="T257" s="215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16" t="s">
        <v>154</v>
      </c>
      <c r="AT257" s="216" t="s">
        <v>149</v>
      </c>
      <c r="AU257" s="216" t="s">
        <v>79</v>
      </c>
      <c r="AY257" s="18" t="s">
        <v>147</v>
      </c>
      <c r="BE257" s="217">
        <f>IF(N257="základní",J257,0)</f>
        <v>0</v>
      </c>
      <c r="BF257" s="217">
        <f>IF(N257="snížená",J257,0)</f>
        <v>0</v>
      </c>
      <c r="BG257" s="217">
        <f>IF(N257="zákl. přenesená",J257,0)</f>
        <v>0</v>
      </c>
      <c r="BH257" s="217">
        <f>IF(N257="sníž. přenesená",J257,0)</f>
        <v>0</v>
      </c>
      <c r="BI257" s="217">
        <f>IF(N257="nulová",J257,0)</f>
        <v>0</v>
      </c>
      <c r="BJ257" s="18" t="s">
        <v>79</v>
      </c>
      <c r="BK257" s="217">
        <f>ROUND(I257*H257,2)</f>
        <v>0</v>
      </c>
      <c r="BL257" s="18" t="s">
        <v>154</v>
      </c>
      <c r="BM257" s="216" t="s">
        <v>1040</v>
      </c>
    </row>
    <row r="258" spans="1:63" s="12" customFormat="1" ht="25.9" customHeight="1">
      <c r="A258" s="12"/>
      <c r="B258" s="189"/>
      <c r="C258" s="190"/>
      <c r="D258" s="191" t="s">
        <v>70</v>
      </c>
      <c r="E258" s="192" t="s">
        <v>2563</v>
      </c>
      <c r="F258" s="192" t="s">
        <v>2564</v>
      </c>
      <c r="G258" s="190"/>
      <c r="H258" s="190"/>
      <c r="I258" s="193"/>
      <c r="J258" s="194">
        <f>BK258</f>
        <v>0</v>
      </c>
      <c r="K258" s="190"/>
      <c r="L258" s="195"/>
      <c r="M258" s="196"/>
      <c r="N258" s="197"/>
      <c r="O258" s="197"/>
      <c r="P258" s="198">
        <f>SUM(P259:P266)</f>
        <v>0</v>
      </c>
      <c r="Q258" s="197"/>
      <c r="R258" s="198">
        <f>SUM(R259:R266)</f>
        <v>0</v>
      </c>
      <c r="S258" s="197"/>
      <c r="T258" s="199">
        <f>SUM(T259:T266)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00" t="s">
        <v>79</v>
      </c>
      <c r="AT258" s="201" t="s">
        <v>70</v>
      </c>
      <c r="AU258" s="201" t="s">
        <v>71</v>
      </c>
      <c r="AY258" s="200" t="s">
        <v>147</v>
      </c>
      <c r="BK258" s="202">
        <f>SUM(BK259:BK266)</f>
        <v>0</v>
      </c>
    </row>
    <row r="259" spans="1:65" s="2" customFormat="1" ht="16.5" customHeight="1">
      <c r="A259" s="39"/>
      <c r="B259" s="40"/>
      <c r="C259" s="205" t="s">
        <v>616</v>
      </c>
      <c r="D259" s="205" t="s">
        <v>149</v>
      </c>
      <c r="E259" s="206" t="s">
        <v>2565</v>
      </c>
      <c r="F259" s="207" t="s">
        <v>2566</v>
      </c>
      <c r="G259" s="208" t="s">
        <v>2290</v>
      </c>
      <c r="H259" s="209">
        <v>2</v>
      </c>
      <c r="I259" s="210"/>
      <c r="J259" s="211">
        <f>ROUND(I259*H259,2)</f>
        <v>0</v>
      </c>
      <c r="K259" s="207" t="s">
        <v>19</v>
      </c>
      <c r="L259" s="45"/>
      <c r="M259" s="212" t="s">
        <v>19</v>
      </c>
      <c r="N259" s="213" t="s">
        <v>42</v>
      </c>
      <c r="O259" s="85"/>
      <c r="P259" s="214">
        <f>O259*H259</f>
        <v>0</v>
      </c>
      <c r="Q259" s="214">
        <v>0</v>
      </c>
      <c r="R259" s="214">
        <f>Q259*H259</f>
        <v>0</v>
      </c>
      <c r="S259" s="214">
        <v>0</v>
      </c>
      <c r="T259" s="215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16" t="s">
        <v>154</v>
      </c>
      <c r="AT259" s="216" t="s">
        <v>149</v>
      </c>
      <c r="AU259" s="216" t="s">
        <v>79</v>
      </c>
      <c r="AY259" s="18" t="s">
        <v>147</v>
      </c>
      <c r="BE259" s="217">
        <f>IF(N259="základní",J259,0)</f>
        <v>0</v>
      </c>
      <c r="BF259" s="217">
        <f>IF(N259="snížená",J259,0)</f>
        <v>0</v>
      </c>
      <c r="BG259" s="217">
        <f>IF(N259="zákl. přenesená",J259,0)</f>
        <v>0</v>
      </c>
      <c r="BH259" s="217">
        <f>IF(N259="sníž. přenesená",J259,0)</f>
        <v>0</v>
      </c>
      <c r="BI259" s="217">
        <f>IF(N259="nulová",J259,0)</f>
        <v>0</v>
      </c>
      <c r="BJ259" s="18" t="s">
        <v>79</v>
      </c>
      <c r="BK259" s="217">
        <f>ROUND(I259*H259,2)</f>
        <v>0</v>
      </c>
      <c r="BL259" s="18" t="s">
        <v>154</v>
      </c>
      <c r="BM259" s="216" t="s">
        <v>1044</v>
      </c>
    </row>
    <row r="260" spans="1:65" s="2" customFormat="1" ht="16.5" customHeight="1">
      <c r="A260" s="39"/>
      <c r="B260" s="40"/>
      <c r="C260" s="205" t="s">
        <v>1041</v>
      </c>
      <c r="D260" s="205" t="s">
        <v>149</v>
      </c>
      <c r="E260" s="206" t="s">
        <v>2567</v>
      </c>
      <c r="F260" s="207" t="s">
        <v>2568</v>
      </c>
      <c r="G260" s="208" t="s">
        <v>2290</v>
      </c>
      <c r="H260" s="209">
        <v>2</v>
      </c>
      <c r="I260" s="210"/>
      <c r="J260" s="211">
        <f>ROUND(I260*H260,2)</f>
        <v>0</v>
      </c>
      <c r="K260" s="207" t="s">
        <v>19</v>
      </c>
      <c r="L260" s="45"/>
      <c r="M260" s="212" t="s">
        <v>19</v>
      </c>
      <c r="N260" s="213" t="s">
        <v>42</v>
      </c>
      <c r="O260" s="85"/>
      <c r="P260" s="214">
        <f>O260*H260</f>
        <v>0</v>
      </c>
      <c r="Q260" s="214">
        <v>0</v>
      </c>
      <c r="R260" s="214">
        <f>Q260*H260</f>
        <v>0</v>
      </c>
      <c r="S260" s="214">
        <v>0</v>
      </c>
      <c r="T260" s="215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16" t="s">
        <v>154</v>
      </c>
      <c r="AT260" s="216" t="s">
        <v>149</v>
      </c>
      <c r="AU260" s="216" t="s">
        <v>79</v>
      </c>
      <c r="AY260" s="18" t="s">
        <v>147</v>
      </c>
      <c r="BE260" s="217">
        <f>IF(N260="základní",J260,0)</f>
        <v>0</v>
      </c>
      <c r="BF260" s="217">
        <f>IF(N260="snížená",J260,0)</f>
        <v>0</v>
      </c>
      <c r="BG260" s="217">
        <f>IF(N260="zákl. přenesená",J260,0)</f>
        <v>0</v>
      </c>
      <c r="BH260" s="217">
        <f>IF(N260="sníž. přenesená",J260,0)</f>
        <v>0</v>
      </c>
      <c r="BI260" s="217">
        <f>IF(N260="nulová",J260,0)</f>
        <v>0</v>
      </c>
      <c r="BJ260" s="18" t="s">
        <v>79</v>
      </c>
      <c r="BK260" s="217">
        <f>ROUND(I260*H260,2)</f>
        <v>0</v>
      </c>
      <c r="BL260" s="18" t="s">
        <v>154</v>
      </c>
      <c r="BM260" s="216" t="s">
        <v>1047</v>
      </c>
    </row>
    <row r="261" spans="1:65" s="2" customFormat="1" ht="16.5" customHeight="1">
      <c r="A261" s="39"/>
      <c r="B261" s="40"/>
      <c r="C261" s="205" t="s">
        <v>620</v>
      </c>
      <c r="D261" s="205" t="s">
        <v>149</v>
      </c>
      <c r="E261" s="206" t="s">
        <v>2569</v>
      </c>
      <c r="F261" s="207" t="s">
        <v>2568</v>
      </c>
      <c r="G261" s="208" t="s">
        <v>2290</v>
      </c>
      <c r="H261" s="209">
        <v>2</v>
      </c>
      <c r="I261" s="210"/>
      <c r="J261" s="211">
        <f>ROUND(I261*H261,2)</f>
        <v>0</v>
      </c>
      <c r="K261" s="207" t="s">
        <v>19</v>
      </c>
      <c r="L261" s="45"/>
      <c r="M261" s="212" t="s">
        <v>19</v>
      </c>
      <c r="N261" s="213" t="s">
        <v>42</v>
      </c>
      <c r="O261" s="85"/>
      <c r="P261" s="214">
        <f>O261*H261</f>
        <v>0</v>
      </c>
      <c r="Q261" s="214">
        <v>0</v>
      </c>
      <c r="R261" s="214">
        <f>Q261*H261</f>
        <v>0</v>
      </c>
      <c r="S261" s="214">
        <v>0</v>
      </c>
      <c r="T261" s="215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16" t="s">
        <v>154</v>
      </c>
      <c r="AT261" s="216" t="s">
        <v>149</v>
      </c>
      <c r="AU261" s="216" t="s">
        <v>79</v>
      </c>
      <c r="AY261" s="18" t="s">
        <v>147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18" t="s">
        <v>79</v>
      </c>
      <c r="BK261" s="217">
        <f>ROUND(I261*H261,2)</f>
        <v>0</v>
      </c>
      <c r="BL261" s="18" t="s">
        <v>154</v>
      </c>
      <c r="BM261" s="216" t="s">
        <v>1051</v>
      </c>
    </row>
    <row r="262" spans="1:65" s="2" customFormat="1" ht="16.5" customHeight="1">
      <c r="A262" s="39"/>
      <c r="B262" s="40"/>
      <c r="C262" s="205" t="s">
        <v>1048</v>
      </c>
      <c r="D262" s="205" t="s">
        <v>149</v>
      </c>
      <c r="E262" s="206" t="s">
        <v>2570</v>
      </c>
      <c r="F262" s="207" t="s">
        <v>2571</v>
      </c>
      <c r="G262" s="208" t="s">
        <v>152</v>
      </c>
      <c r="H262" s="209">
        <v>6</v>
      </c>
      <c r="I262" s="210"/>
      <c r="J262" s="211">
        <f>ROUND(I262*H262,2)</f>
        <v>0</v>
      </c>
      <c r="K262" s="207" t="s">
        <v>19</v>
      </c>
      <c r="L262" s="45"/>
      <c r="M262" s="212" t="s">
        <v>19</v>
      </c>
      <c r="N262" s="213" t="s">
        <v>42</v>
      </c>
      <c r="O262" s="85"/>
      <c r="P262" s="214">
        <f>O262*H262</f>
        <v>0</v>
      </c>
      <c r="Q262" s="214">
        <v>0</v>
      </c>
      <c r="R262" s="214">
        <f>Q262*H262</f>
        <v>0</v>
      </c>
      <c r="S262" s="214">
        <v>0</v>
      </c>
      <c r="T262" s="215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6" t="s">
        <v>154</v>
      </c>
      <c r="AT262" s="216" t="s">
        <v>149</v>
      </c>
      <c r="AU262" s="216" t="s">
        <v>79</v>
      </c>
      <c r="AY262" s="18" t="s">
        <v>147</v>
      </c>
      <c r="BE262" s="217">
        <f>IF(N262="základní",J262,0)</f>
        <v>0</v>
      </c>
      <c r="BF262" s="217">
        <f>IF(N262="snížená",J262,0)</f>
        <v>0</v>
      </c>
      <c r="BG262" s="217">
        <f>IF(N262="zákl. přenesená",J262,0)</f>
        <v>0</v>
      </c>
      <c r="BH262" s="217">
        <f>IF(N262="sníž. přenesená",J262,0)</f>
        <v>0</v>
      </c>
      <c r="BI262" s="217">
        <f>IF(N262="nulová",J262,0)</f>
        <v>0</v>
      </c>
      <c r="BJ262" s="18" t="s">
        <v>79</v>
      </c>
      <c r="BK262" s="217">
        <f>ROUND(I262*H262,2)</f>
        <v>0</v>
      </c>
      <c r="BL262" s="18" t="s">
        <v>154</v>
      </c>
      <c r="BM262" s="216" t="s">
        <v>1053</v>
      </c>
    </row>
    <row r="263" spans="1:65" s="2" customFormat="1" ht="16.5" customHeight="1">
      <c r="A263" s="39"/>
      <c r="B263" s="40"/>
      <c r="C263" s="205" t="s">
        <v>625</v>
      </c>
      <c r="D263" s="205" t="s">
        <v>149</v>
      </c>
      <c r="E263" s="206" t="s">
        <v>2572</v>
      </c>
      <c r="F263" s="207" t="s">
        <v>2573</v>
      </c>
      <c r="G263" s="208" t="s">
        <v>2574</v>
      </c>
      <c r="H263" s="209">
        <v>60</v>
      </c>
      <c r="I263" s="210"/>
      <c r="J263" s="211">
        <f>ROUND(I263*H263,2)</f>
        <v>0</v>
      </c>
      <c r="K263" s="207" t="s">
        <v>19</v>
      </c>
      <c r="L263" s="45"/>
      <c r="M263" s="212" t="s">
        <v>19</v>
      </c>
      <c r="N263" s="213" t="s">
        <v>42</v>
      </c>
      <c r="O263" s="85"/>
      <c r="P263" s="214">
        <f>O263*H263</f>
        <v>0</v>
      </c>
      <c r="Q263" s="214">
        <v>0</v>
      </c>
      <c r="R263" s="214">
        <f>Q263*H263</f>
        <v>0</v>
      </c>
      <c r="S263" s="214">
        <v>0</v>
      </c>
      <c r="T263" s="215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16" t="s">
        <v>154</v>
      </c>
      <c r="AT263" s="216" t="s">
        <v>149</v>
      </c>
      <c r="AU263" s="216" t="s">
        <v>79</v>
      </c>
      <c r="AY263" s="18" t="s">
        <v>147</v>
      </c>
      <c r="BE263" s="217">
        <f>IF(N263="základní",J263,0)</f>
        <v>0</v>
      </c>
      <c r="BF263" s="217">
        <f>IF(N263="snížená",J263,0)</f>
        <v>0</v>
      </c>
      <c r="BG263" s="217">
        <f>IF(N263="zákl. přenesená",J263,0)</f>
        <v>0</v>
      </c>
      <c r="BH263" s="217">
        <f>IF(N263="sníž. přenesená",J263,0)</f>
        <v>0</v>
      </c>
      <c r="BI263" s="217">
        <f>IF(N263="nulová",J263,0)</f>
        <v>0</v>
      </c>
      <c r="BJ263" s="18" t="s">
        <v>79</v>
      </c>
      <c r="BK263" s="217">
        <f>ROUND(I263*H263,2)</f>
        <v>0</v>
      </c>
      <c r="BL263" s="18" t="s">
        <v>154</v>
      </c>
      <c r="BM263" s="216" t="s">
        <v>1058</v>
      </c>
    </row>
    <row r="264" spans="1:65" s="2" customFormat="1" ht="16.5" customHeight="1">
      <c r="A264" s="39"/>
      <c r="B264" s="40"/>
      <c r="C264" s="205" t="s">
        <v>1055</v>
      </c>
      <c r="D264" s="205" t="s">
        <v>149</v>
      </c>
      <c r="E264" s="206" t="s">
        <v>2575</v>
      </c>
      <c r="F264" s="207" t="s">
        <v>2576</v>
      </c>
      <c r="G264" s="208" t="s">
        <v>1005</v>
      </c>
      <c r="H264" s="209">
        <v>1</v>
      </c>
      <c r="I264" s="210"/>
      <c r="J264" s="211">
        <f>ROUND(I264*H264,2)</f>
        <v>0</v>
      </c>
      <c r="K264" s="207" t="s">
        <v>19</v>
      </c>
      <c r="L264" s="45"/>
      <c r="M264" s="212" t="s">
        <v>19</v>
      </c>
      <c r="N264" s="213" t="s">
        <v>42</v>
      </c>
      <c r="O264" s="85"/>
      <c r="P264" s="214">
        <f>O264*H264</f>
        <v>0</v>
      </c>
      <c r="Q264" s="214">
        <v>0</v>
      </c>
      <c r="R264" s="214">
        <f>Q264*H264</f>
        <v>0</v>
      </c>
      <c r="S264" s="214">
        <v>0</v>
      </c>
      <c r="T264" s="215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16" t="s">
        <v>154</v>
      </c>
      <c r="AT264" s="216" t="s">
        <v>149</v>
      </c>
      <c r="AU264" s="216" t="s">
        <v>79</v>
      </c>
      <c r="AY264" s="18" t="s">
        <v>147</v>
      </c>
      <c r="BE264" s="217">
        <f>IF(N264="základní",J264,0)</f>
        <v>0</v>
      </c>
      <c r="BF264" s="217">
        <f>IF(N264="snížená",J264,0)</f>
        <v>0</v>
      </c>
      <c r="BG264" s="217">
        <f>IF(N264="zákl. přenesená",J264,0)</f>
        <v>0</v>
      </c>
      <c r="BH264" s="217">
        <f>IF(N264="sníž. přenesená",J264,0)</f>
        <v>0</v>
      </c>
      <c r="BI264" s="217">
        <f>IF(N264="nulová",J264,0)</f>
        <v>0</v>
      </c>
      <c r="BJ264" s="18" t="s">
        <v>79</v>
      </c>
      <c r="BK264" s="217">
        <f>ROUND(I264*H264,2)</f>
        <v>0</v>
      </c>
      <c r="BL264" s="18" t="s">
        <v>154</v>
      </c>
      <c r="BM264" s="216" t="s">
        <v>2577</v>
      </c>
    </row>
    <row r="265" spans="1:51" s="15" customFormat="1" ht="12">
      <c r="A265" s="15"/>
      <c r="B265" s="256"/>
      <c r="C265" s="257"/>
      <c r="D265" s="225" t="s">
        <v>157</v>
      </c>
      <c r="E265" s="258" t="s">
        <v>19</v>
      </c>
      <c r="F265" s="259" t="s">
        <v>2578</v>
      </c>
      <c r="G265" s="257"/>
      <c r="H265" s="258" t="s">
        <v>19</v>
      </c>
      <c r="I265" s="260"/>
      <c r="J265" s="257"/>
      <c r="K265" s="257"/>
      <c r="L265" s="261"/>
      <c r="M265" s="262"/>
      <c r="N265" s="263"/>
      <c r="O265" s="263"/>
      <c r="P265" s="263"/>
      <c r="Q265" s="263"/>
      <c r="R265" s="263"/>
      <c r="S265" s="263"/>
      <c r="T265" s="264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65" t="s">
        <v>157</v>
      </c>
      <c r="AU265" s="265" t="s">
        <v>79</v>
      </c>
      <c r="AV265" s="15" t="s">
        <v>79</v>
      </c>
      <c r="AW265" s="15" t="s">
        <v>33</v>
      </c>
      <c r="AX265" s="15" t="s">
        <v>71</v>
      </c>
      <c r="AY265" s="265" t="s">
        <v>147</v>
      </c>
    </row>
    <row r="266" spans="1:51" s="13" customFormat="1" ht="12">
      <c r="A266" s="13"/>
      <c r="B266" s="223"/>
      <c r="C266" s="224"/>
      <c r="D266" s="225" t="s">
        <v>157</v>
      </c>
      <c r="E266" s="226" t="s">
        <v>19</v>
      </c>
      <c r="F266" s="227" t="s">
        <v>79</v>
      </c>
      <c r="G266" s="224"/>
      <c r="H266" s="228">
        <v>1</v>
      </c>
      <c r="I266" s="229"/>
      <c r="J266" s="224"/>
      <c r="K266" s="224"/>
      <c r="L266" s="230"/>
      <c r="M266" s="276"/>
      <c r="N266" s="277"/>
      <c r="O266" s="277"/>
      <c r="P266" s="277"/>
      <c r="Q266" s="277"/>
      <c r="R266" s="277"/>
      <c r="S266" s="277"/>
      <c r="T266" s="27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4" t="s">
        <v>157</v>
      </c>
      <c r="AU266" s="234" t="s">
        <v>79</v>
      </c>
      <c r="AV266" s="13" t="s">
        <v>81</v>
      </c>
      <c r="AW266" s="13" t="s">
        <v>33</v>
      </c>
      <c r="AX266" s="13" t="s">
        <v>79</v>
      </c>
      <c r="AY266" s="234" t="s">
        <v>147</v>
      </c>
    </row>
    <row r="267" spans="1:31" s="2" customFormat="1" ht="6.95" customHeight="1">
      <c r="A267" s="39"/>
      <c r="B267" s="60"/>
      <c r="C267" s="61"/>
      <c r="D267" s="61"/>
      <c r="E267" s="61"/>
      <c r="F267" s="61"/>
      <c r="G267" s="61"/>
      <c r="H267" s="61"/>
      <c r="I267" s="61"/>
      <c r="J267" s="61"/>
      <c r="K267" s="61"/>
      <c r="L267" s="45"/>
      <c r="M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</row>
  </sheetData>
  <sheetProtection password="CC35" sheet="1" objects="1" scenarios="1" formatColumns="0" formatRows="0" autoFilter="0"/>
  <autoFilter ref="C85:K266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179" r:id="rId1" display="https://podminky.urs.cz/item/CS_URS_2023_02/210220021"/>
    <hyperlink ref="F218" r:id="rId2" display="https://podminky.urs.cz/item/CS_URS_2023_02/210220021"/>
    <hyperlink ref="F220" r:id="rId3" display="https://podminky.urs.cz/item/CS_URS_2023_02/210220002"/>
    <hyperlink ref="F222" r:id="rId4" display="https://podminky.urs.cz/item/CS_URS_2023_02/210220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pans="2:46" s="1" customFormat="1" ht="24.95" customHeight="1">
      <c r="B4" s="21"/>
      <c r="D4" s="131" t="s">
        <v>91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Děčín hl.n. TO - oprava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92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2579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27. 10. 2023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29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47.25" customHeight="1">
      <c r="A27" s="139"/>
      <c r="B27" s="140"/>
      <c r="C27" s="139"/>
      <c r="D27" s="139"/>
      <c r="E27" s="141" t="s">
        <v>36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ROUND((SUM(BE84:BE103)),2)</f>
        <v>0</v>
      </c>
      <c r="G33" s="39"/>
      <c r="H33" s="39"/>
      <c r="I33" s="149">
        <v>0.21</v>
      </c>
      <c r="J33" s="148">
        <f>ROUND(((SUM(BE84:BE103))*I33),2)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43</v>
      </c>
      <c r="F34" s="148">
        <f>ROUND((SUM(BF84:BF103)),2)</f>
        <v>0</v>
      </c>
      <c r="G34" s="39"/>
      <c r="H34" s="39"/>
      <c r="I34" s="149">
        <v>0.15</v>
      </c>
      <c r="J34" s="148">
        <f>ROUND(((SUM(BF84:BF103))*I34),2)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44</v>
      </c>
      <c r="F35" s="148">
        <f>ROUND((SUM(BG84:BG103)),2)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45</v>
      </c>
      <c r="F36" s="148">
        <f>ROUND((SUM(BH84:BH103)),2)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46</v>
      </c>
      <c r="F37" s="148">
        <f>ROUND((SUM(BI84:BI103)),2)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94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Děčín hl.n. TO - oprava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92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VRN - Vedlejší rozpočtové náklady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27. 10. 2023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Správa železnic, státní organizace</v>
      </c>
      <c r="G54" s="41"/>
      <c r="H54" s="41"/>
      <c r="I54" s="33" t="s">
        <v>32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95</v>
      </c>
      <c r="D57" s="163"/>
      <c r="E57" s="163"/>
      <c r="F57" s="163"/>
      <c r="G57" s="163"/>
      <c r="H57" s="163"/>
      <c r="I57" s="163"/>
      <c r="J57" s="164" t="s">
        <v>96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97</v>
      </c>
    </row>
    <row r="60" spans="1:31" s="9" customFormat="1" ht="24.95" customHeight="1">
      <c r="A60" s="9"/>
      <c r="B60" s="166"/>
      <c r="C60" s="167"/>
      <c r="D60" s="168" t="s">
        <v>2579</v>
      </c>
      <c r="E60" s="169"/>
      <c r="F60" s="169"/>
      <c r="G60" s="169"/>
      <c r="H60" s="169"/>
      <c r="I60" s="169"/>
      <c r="J60" s="170">
        <f>J85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2580</v>
      </c>
      <c r="E61" s="175"/>
      <c r="F61" s="175"/>
      <c r="G61" s="175"/>
      <c r="H61" s="175"/>
      <c r="I61" s="175"/>
      <c r="J61" s="176">
        <f>J86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2581</v>
      </c>
      <c r="E62" s="175"/>
      <c r="F62" s="175"/>
      <c r="G62" s="175"/>
      <c r="H62" s="175"/>
      <c r="I62" s="175"/>
      <c r="J62" s="176">
        <f>J94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2582</v>
      </c>
      <c r="E63" s="175"/>
      <c r="F63" s="175"/>
      <c r="G63" s="175"/>
      <c r="H63" s="175"/>
      <c r="I63" s="175"/>
      <c r="J63" s="176">
        <f>J97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2583</v>
      </c>
      <c r="E64" s="175"/>
      <c r="F64" s="175"/>
      <c r="G64" s="175"/>
      <c r="H64" s="175"/>
      <c r="I64" s="175"/>
      <c r="J64" s="176">
        <f>J100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132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61" t="str">
        <f>E7</f>
        <v>Děčín hl.n. TO - oprava</v>
      </c>
      <c r="F74" s="33"/>
      <c r="G74" s="33"/>
      <c r="H74" s="33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92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70" t="str">
        <f>E9</f>
        <v>VRN - Vedlejší rozpočtové náklady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21</v>
      </c>
      <c r="D78" s="41"/>
      <c r="E78" s="41"/>
      <c r="F78" s="28" t="str">
        <f>F12</f>
        <v xml:space="preserve"> </v>
      </c>
      <c r="G78" s="41"/>
      <c r="H78" s="41"/>
      <c r="I78" s="33" t="s">
        <v>23</v>
      </c>
      <c r="J78" s="73" t="str">
        <f>IF(J12="","",J12)</f>
        <v>27. 10. 2023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25</v>
      </c>
      <c r="D80" s="41"/>
      <c r="E80" s="41"/>
      <c r="F80" s="28" t="str">
        <f>E15</f>
        <v>Správa železnic, státní organizace</v>
      </c>
      <c r="G80" s="41"/>
      <c r="H80" s="41"/>
      <c r="I80" s="33" t="s">
        <v>32</v>
      </c>
      <c r="J80" s="37" t="str">
        <f>E21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30</v>
      </c>
      <c r="D81" s="41"/>
      <c r="E81" s="41"/>
      <c r="F81" s="28" t="str">
        <f>IF(E18="","",E18)</f>
        <v>Vyplň údaj</v>
      </c>
      <c r="G81" s="41"/>
      <c r="H81" s="41"/>
      <c r="I81" s="33" t="s">
        <v>34</v>
      </c>
      <c r="J81" s="37" t="str">
        <f>E24</f>
        <v xml:space="preserve"> 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78"/>
      <c r="B83" s="179"/>
      <c r="C83" s="180" t="s">
        <v>133</v>
      </c>
      <c r="D83" s="181" t="s">
        <v>56</v>
      </c>
      <c r="E83" s="181" t="s">
        <v>52</v>
      </c>
      <c r="F83" s="181" t="s">
        <v>53</v>
      </c>
      <c r="G83" s="181" t="s">
        <v>134</v>
      </c>
      <c r="H83" s="181" t="s">
        <v>135</v>
      </c>
      <c r="I83" s="181" t="s">
        <v>136</v>
      </c>
      <c r="J83" s="181" t="s">
        <v>96</v>
      </c>
      <c r="K83" s="182" t="s">
        <v>137</v>
      </c>
      <c r="L83" s="183"/>
      <c r="M83" s="93" t="s">
        <v>19</v>
      </c>
      <c r="N83" s="94" t="s">
        <v>41</v>
      </c>
      <c r="O83" s="94" t="s">
        <v>138</v>
      </c>
      <c r="P83" s="94" t="s">
        <v>139</v>
      </c>
      <c r="Q83" s="94" t="s">
        <v>140</v>
      </c>
      <c r="R83" s="94" t="s">
        <v>141</v>
      </c>
      <c r="S83" s="94" t="s">
        <v>142</v>
      </c>
      <c r="T83" s="95" t="s">
        <v>143</v>
      </c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pans="1:63" s="2" customFormat="1" ht="22.8" customHeight="1">
      <c r="A84" s="39"/>
      <c r="B84" s="40"/>
      <c r="C84" s="100" t="s">
        <v>144</v>
      </c>
      <c r="D84" s="41"/>
      <c r="E84" s="41"/>
      <c r="F84" s="41"/>
      <c r="G84" s="41"/>
      <c r="H84" s="41"/>
      <c r="I84" s="41"/>
      <c r="J84" s="184">
        <f>BK84</f>
        <v>0</v>
      </c>
      <c r="K84" s="41"/>
      <c r="L84" s="45"/>
      <c r="M84" s="96"/>
      <c r="N84" s="185"/>
      <c r="O84" s="97"/>
      <c r="P84" s="186">
        <f>P85</f>
        <v>0</v>
      </c>
      <c r="Q84" s="97"/>
      <c r="R84" s="186">
        <f>R85</f>
        <v>0</v>
      </c>
      <c r="S84" s="97"/>
      <c r="T84" s="187">
        <f>T85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70</v>
      </c>
      <c r="AU84" s="18" t="s">
        <v>97</v>
      </c>
      <c r="BK84" s="188">
        <f>BK85</f>
        <v>0</v>
      </c>
    </row>
    <row r="85" spans="1:63" s="12" customFormat="1" ht="25.9" customHeight="1">
      <c r="A85" s="12"/>
      <c r="B85" s="189"/>
      <c r="C85" s="190"/>
      <c r="D85" s="191" t="s">
        <v>70</v>
      </c>
      <c r="E85" s="192" t="s">
        <v>88</v>
      </c>
      <c r="F85" s="192" t="s">
        <v>89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P86+P94+P97+P100</f>
        <v>0</v>
      </c>
      <c r="Q85" s="197"/>
      <c r="R85" s="198">
        <f>R86+R94+R97+R100</f>
        <v>0</v>
      </c>
      <c r="S85" s="197"/>
      <c r="T85" s="199">
        <f>T86+T94+T97+T100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178</v>
      </c>
      <c r="AT85" s="201" t="s">
        <v>70</v>
      </c>
      <c r="AU85" s="201" t="s">
        <v>71</v>
      </c>
      <c r="AY85" s="200" t="s">
        <v>147</v>
      </c>
      <c r="BK85" s="202">
        <f>BK86+BK94+BK97+BK100</f>
        <v>0</v>
      </c>
    </row>
    <row r="86" spans="1:63" s="12" customFormat="1" ht="22.8" customHeight="1">
      <c r="A86" s="12"/>
      <c r="B86" s="189"/>
      <c r="C86" s="190"/>
      <c r="D86" s="191" t="s">
        <v>70</v>
      </c>
      <c r="E86" s="203" t="s">
        <v>2584</v>
      </c>
      <c r="F86" s="203" t="s">
        <v>2585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SUM(P87:P93)</f>
        <v>0</v>
      </c>
      <c r="Q86" s="197"/>
      <c r="R86" s="198">
        <f>SUM(R87:R93)</f>
        <v>0</v>
      </c>
      <c r="S86" s="197"/>
      <c r="T86" s="199">
        <f>SUM(T87:T93)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178</v>
      </c>
      <c r="AT86" s="201" t="s">
        <v>70</v>
      </c>
      <c r="AU86" s="201" t="s">
        <v>79</v>
      </c>
      <c r="AY86" s="200" t="s">
        <v>147</v>
      </c>
      <c r="BK86" s="202">
        <f>SUM(BK87:BK93)</f>
        <v>0</v>
      </c>
    </row>
    <row r="87" spans="1:65" s="2" customFormat="1" ht="16.5" customHeight="1">
      <c r="A87" s="39"/>
      <c r="B87" s="40"/>
      <c r="C87" s="205" t="s">
        <v>79</v>
      </c>
      <c r="D87" s="205" t="s">
        <v>149</v>
      </c>
      <c r="E87" s="206" t="s">
        <v>2586</v>
      </c>
      <c r="F87" s="207" t="s">
        <v>2587</v>
      </c>
      <c r="G87" s="208" t="s">
        <v>1005</v>
      </c>
      <c r="H87" s="209">
        <v>1</v>
      </c>
      <c r="I87" s="210"/>
      <c r="J87" s="211">
        <f>ROUND(I87*H87,2)</f>
        <v>0</v>
      </c>
      <c r="K87" s="207" t="s">
        <v>19</v>
      </c>
      <c r="L87" s="45"/>
      <c r="M87" s="212" t="s">
        <v>19</v>
      </c>
      <c r="N87" s="213" t="s">
        <v>42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154</v>
      </c>
      <c r="AT87" s="216" t="s">
        <v>149</v>
      </c>
      <c r="AU87" s="216" t="s">
        <v>81</v>
      </c>
      <c r="AY87" s="18" t="s">
        <v>147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79</v>
      </c>
      <c r="BK87" s="217">
        <f>ROUND(I87*H87,2)</f>
        <v>0</v>
      </c>
      <c r="BL87" s="18" t="s">
        <v>154</v>
      </c>
      <c r="BM87" s="216" t="s">
        <v>81</v>
      </c>
    </row>
    <row r="88" spans="1:65" s="2" customFormat="1" ht="16.5" customHeight="1">
      <c r="A88" s="39"/>
      <c r="B88" s="40"/>
      <c r="C88" s="205" t="s">
        <v>81</v>
      </c>
      <c r="D88" s="205" t="s">
        <v>149</v>
      </c>
      <c r="E88" s="206" t="s">
        <v>2588</v>
      </c>
      <c r="F88" s="207" t="s">
        <v>2589</v>
      </c>
      <c r="G88" s="208" t="s">
        <v>2590</v>
      </c>
      <c r="H88" s="209">
        <v>1</v>
      </c>
      <c r="I88" s="210"/>
      <c r="J88" s="211">
        <f>ROUND(I88*H88,2)</f>
        <v>0</v>
      </c>
      <c r="K88" s="207" t="s">
        <v>19</v>
      </c>
      <c r="L88" s="45"/>
      <c r="M88" s="212" t="s">
        <v>19</v>
      </c>
      <c r="N88" s="213" t="s">
        <v>42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154</v>
      </c>
      <c r="AT88" s="216" t="s">
        <v>149</v>
      </c>
      <c r="AU88" s="216" t="s">
        <v>81</v>
      </c>
      <c r="AY88" s="18" t="s">
        <v>147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79</v>
      </c>
      <c r="BK88" s="217">
        <f>ROUND(I88*H88,2)</f>
        <v>0</v>
      </c>
      <c r="BL88" s="18" t="s">
        <v>154</v>
      </c>
      <c r="BM88" s="216" t="s">
        <v>2591</v>
      </c>
    </row>
    <row r="89" spans="1:65" s="2" customFormat="1" ht="16.5" customHeight="1">
      <c r="A89" s="39"/>
      <c r="B89" s="40"/>
      <c r="C89" s="205" t="s">
        <v>167</v>
      </c>
      <c r="D89" s="205" t="s">
        <v>149</v>
      </c>
      <c r="E89" s="206" t="s">
        <v>2592</v>
      </c>
      <c r="F89" s="207" t="s">
        <v>2593</v>
      </c>
      <c r="G89" s="208" t="s">
        <v>1005</v>
      </c>
      <c r="H89" s="209">
        <v>1</v>
      </c>
      <c r="I89" s="210"/>
      <c r="J89" s="211">
        <f>ROUND(I89*H89,2)</f>
        <v>0</v>
      </c>
      <c r="K89" s="207" t="s">
        <v>19</v>
      </c>
      <c r="L89" s="45"/>
      <c r="M89" s="212" t="s">
        <v>19</v>
      </c>
      <c r="N89" s="213" t="s">
        <v>42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154</v>
      </c>
      <c r="AT89" s="216" t="s">
        <v>149</v>
      </c>
      <c r="AU89" s="216" t="s">
        <v>81</v>
      </c>
      <c r="AY89" s="18" t="s">
        <v>147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79</v>
      </c>
      <c r="BK89" s="217">
        <f>ROUND(I89*H89,2)</f>
        <v>0</v>
      </c>
      <c r="BL89" s="18" t="s">
        <v>154</v>
      </c>
      <c r="BM89" s="216" t="s">
        <v>2594</v>
      </c>
    </row>
    <row r="90" spans="1:65" s="2" customFormat="1" ht="24.15" customHeight="1">
      <c r="A90" s="39"/>
      <c r="B90" s="40"/>
      <c r="C90" s="205" t="s">
        <v>154</v>
      </c>
      <c r="D90" s="205" t="s">
        <v>149</v>
      </c>
      <c r="E90" s="206" t="s">
        <v>2595</v>
      </c>
      <c r="F90" s="207" t="s">
        <v>2596</v>
      </c>
      <c r="G90" s="208" t="s">
        <v>2597</v>
      </c>
      <c r="H90" s="209">
        <v>1</v>
      </c>
      <c r="I90" s="210"/>
      <c r="J90" s="211">
        <f>ROUND(I90*H90,2)</f>
        <v>0</v>
      </c>
      <c r="K90" s="207" t="s">
        <v>19</v>
      </c>
      <c r="L90" s="45"/>
      <c r="M90" s="212" t="s">
        <v>19</v>
      </c>
      <c r="N90" s="213" t="s">
        <v>42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154</v>
      </c>
      <c r="AT90" s="216" t="s">
        <v>149</v>
      </c>
      <c r="AU90" s="216" t="s">
        <v>81</v>
      </c>
      <c r="AY90" s="18" t="s">
        <v>147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79</v>
      </c>
      <c r="BK90" s="217">
        <f>ROUND(I90*H90,2)</f>
        <v>0</v>
      </c>
      <c r="BL90" s="18" t="s">
        <v>154</v>
      </c>
      <c r="BM90" s="216" t="s">
        <v>2598</v>
      </c>
    </row>
    <row r="91" spans="1:51" s="15" customFormat="1" ht="12">
      <c r="A91" s="15"/>
      <c r="B91" s="256"/>
      <c r="C91" s="257"/>
      <c r="D91" s="225" t="s">
        <v>157</v>
      </c>
      <c r="E91" s="258" t="s">
        <v>19</v>
      </c>
      <c r="F91" s="259" t="s">
        <v>2599</v>
      </c>
      <c r="G91" s="257"/>
      <c r="H91" s="258" t="s">
        <v>19</v>
      </c>
      <c r="I91" s="260"/>
      <c r="J91" s="257"/>
      <c r="K91" s="257"/>
      <c r="L91" s="261"/>
      <c r="M91" s="262"/>
      <c r="N91" s="263"/>
      <c r="O91" s="263"/>
      <c r="P91" s="263"/>
      <c r="Q91" s="263"/>
      <c r="R91" s="263"/>
      <c r="S91" s="263"/>
      <c r="T91" s="264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T91" s="265" t="s">
        <v>157</v>
      </c>
      <c r="AU91" s="265" t="s">
        <v>81</v>
      </c>
      <c r="AV91" s="15" t="s">
        <v>79</v>
      </c>
      <c r="AW91" s="15" t="s">
        <v>33</v>
      </c>
      <c r="AX91" s="15" t="s">
        <v>71</v>
      </c>
      <c r="AY91" s="265" t="s">
        <v>147</v>
      </c>
    </row>
    <row r="92" spans="1:51" s="13" customFormat="1" ht="12">
      <c r="A92" s="13"/>
      <c r="B92" s="223"/>
      <c r="C92" s="224"/>
      <c r="D92" s="225" t="s">
        <v>157</v>
      </c>
      <c r="E92" s="226" t="s">
        <v>19</v>
      </c>
      <c r="F92" s="227" t="s">
        <v>79</v>
      </c>
      <c r="G92" s="224"/>
      <c r="H92" s="228">
        <v>1</v>
      </c>
      <c r="I92" s="229"/>
      <c r="J92" s="224"/>
      <c r="K92" s="224"/>
      <c r="L92" s="230"/>
      <c r="M92" s="231"/>
      <c r="N92" s="232"/>
      <c r="O92" s="232"/>
      <c r="P92" s="232"/>
      <c r="Q92" s="232"/>
      <c r="R92" s="232"/>
      <c r="S92" s="232"/>
      <c r="T92" s="23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4" t="s">
        <v>157</v>
      </c>
      <c r="AU92" s="234" t="s">
        <v>81</v>
      </c>
      <c r="AV92" s="13" t="s">
        <v>81</v>
      </c>
      <c r="AW92" s="13" t="s">
        <v>33</v>
      </c>
      <c r="AX92" s="13" t="s">
        <v>71</v>
      </c>
      <c r="AY92" s="234" t="s">
        <v>147</v>
      </c>
    </row>
    <row r="93" spans="1:51" s="14" customFormat="1" ht="12">
      <c r="A93" s="14"/>
      <c r="B93" s="235"/>
      <c r="C93" s="236"/>
      <c r="D93" s="225" t="s">
        <v>157</v>
      </c>
      <c r="E93" s="237" t="s">
        <v>19</v>
      </c>
      <c r="F93" s="238" t="s">
        <v>159</v>
      </c>
      <c r="G93" s="236"/>
      <c r="H93" s="239">
        <v>1</v>
      </c>
      <c r="I93" s="240"/>
      <c r="J93" s="236"/>
      <c r="K93" s="236"/>
      <c r="L93" s="241"/>
      <c r="M93" s="242"/>
      <c r="N93" s="243"/>
      <c r="O93" s="243"/>
      <c r="P93" s="243"/>
      <c r="Q93" s="243"/>
      <c r="R93" s="243"/>
      <c r="S93" s="243"/>
      <c r="T93" s="24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5" t="s">
        <v>157</v>
      </c>
      <c r="AU93" s="245" t="s">
        <v>81</v>
      </c>
      <c r="AV93" s="14" t="s">
        <v>154</v>
      </c>
      <c r="AW93" s="14" t="s">
        <v>33</v>
      </c>
      <c r="AX93" s="14" t="s">
        <v>79</v>
      </c>
      <c r="AY93" s="245" t="s">
        <v>147</v>
      </c>
    </row>
    <row r="94" spans="1:63" s="12" customFormat="1" ht="22.8" customHeight="1">
      <c r="A94" s="12"/>
      <c r="B94" s="189"/>
      <c r="C94" s="190"/>
      <c r="D94" s="191" t="s">
        <v>70</v>
      </c>
      <c r="E94" s="203" t="s">
        <v>2600</v>
      </c>
      <c r="F94" s="203" t="s">
        <v>2601</v>
      </c>
      <c r="G94" s="190"/>
      <c r="H94" s="190"/>
      <c r="I94" s="193"/>
      <c r="J94" s="204">
        <f>BK94</f>
        <v>0</v>
      </c>
      <c r="K94" s="190"/>
      <c r="L94" s="195"/>
      <c r="M94" s="196"/>
      <c r="N94" s="197"/>
      <c r="O94" s="197"/>
      <c r="P94" s="198">
        <f>SUM(P95:P96)</f>
        <v>0</v>
      </c>
      <c r="Q94" s="197"/>
      <c r="R94" s="198">
        <f>SUM(R95:R96)</f>
        <v>0</v>
      </c>
      <c r="S94" s="197"/>
      <c r="T94" s="199">
        <f>SUM(T95:T96)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0" t="s">
        <v>178</v>
      </c>
      <c r="AT94" s="201" t="s">
        <v>70</v>
      </c>
      <c r="AU94" s="201" t="s">
        <v>79</v>
      </c>
      <c r="AY94" s="200" t="s">
        <v>147</v>
      </c>
      <c r="BK94" s="202">
        <f>SUM(BK95:BK96)</f>
        <v>0</v>
      </c>
    </row>
    <row r="95" spans="1:65" s="2" customFormat="1" ht="16.5" customHeight="1">
      <c r="A95" s="39"/>
      <c r="B95" s="40"/>
      <c r="C95" s="205" t="s">
        <v>178</v>
      </c>
      <c r="D95" s="205" t="s">
        <v>149</v>
      </c>
      <c r="E95" s="206" t="s">
        <v>2602</v>
      </c>
      <c r="F95" s="207" t="s">
        <v>2601</v>
      </c>
      <c r="G95" s="208" t="s">
        <v>1005</v>
      </c>
      <c r="H95" s="209">
        <v>1</v>
      </c>
      <c r="I95" s="210"/>
      <c r="J95" s="211">
        <f>ROUND(I95*H95,2)</f>
        <v>0</v>
      </c>
      <c r="K95" s="207" t="s">
        <v>19</v>
      </c>
      <c r="L95" s="45"/>
      <c r="M95" s="212" t="s">
        <v>19</v>
      </c>
      <c r="N95" s="213" t="s">
        <v>42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154</v>
      </c>
      <c r="AT95" s="216" t="s">
        <v>149</v>
      </c>
      <c r="AU95" s="216" t="s">
        <v>81</v>
      </c>
      <c r="AY95" s="18" t="s">
        <v>147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79</v>
      </c>
      <c r="BK95" s="217">
        <f>ROUND(I95*H95,2)</f>
        <v>0</v>
      </c>
      <c r="BL95" s="18" t="s">
        <v>154</v>
      </c>
      <c r="BM95" s="216" t="s">
        <v>154</v>
      </c>
    </row>
    <row r="96" spans="1:65" s="2" customFormat="1" ht="16.5" customHeight="1">
      <c r="A96" s="39"/>
      <c r="B96" s="40"/>
      <c r="C96" s="205" t="s">
        <v>170</v>
      </c>
      <c r="D96" s="205" t="s">
        <v>149</v>
      </c>
      <c r="E96" s="206" t="s">
        <v>2603</v>
      </c>
      <c r="F96" s="207" t="s">
        <v>2604</v>
      </c>
      <c r="G96" s="208" t="s">
        <v>1005</v>
      </c>
      <c r="H96" s="209">
        <v>1</v>
      </c>
      <c r="I96" s="210"/>
      <c r="J96" s="211">
        <f>ROUND(I96*H96,2)</f>
        <v>0</v>
      </c>
      <c r="K96" s="207" t="s">
        <v>19</v>
      </c>
      <c r="L96" s="45"/>
      <c r="M96" s="212" t="s">
        <v>19</v>
      </c>
      <c r="N96" s="213" t="s">
        <v>42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154</v>
      </c>
      <c r="AT96" s="216" t="s">
        <v>149</v>
      </c>
      <c r="AU96" s="216" t="s">
        <v>81</v>
      </c>
      <c r="AY96" s="18" t="s">
        <v>147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79</v>
      </c>
      <c r="BK96" s="217">
        <f>ROUND(I96*H96,2)</f>
        <v>0</v>
      </c>
      <c r="BL96" s="18" t="s">
        <v>154</v>
      </c>
      <c r="BM96" s="216" t="s">
        <v>2605</v>
      </c>
    </row>
    <row r="97" spans="1:63" s="12" customFormat="1" ht="22.8" customHeight="1">
      <c r="A97" s="12"/>
      <c r="B97" s="189"/>
      <c r="C97" s="190"/>
      <c r="D97" s="191" t="s">
        <v>70</v>
      </c>
      <c r="E97" s="203" t="s">
        <v>2606</v>
      </c>
      <c r="F97" s="203" t="s">
        <v>2607</v>
      </c>
      <c r="G97" s="190"/>
      <c r="H97" s="190"/>
      <c r="I97" s="193"/>
      <c r="J97" s="204">
        <f>BK97</f>
        <v>0</v>
      </c>
      <c r="K97" s="190"/>
      <c r="L97" s="195"/>
      <c r="M97" s="196"/>
      <c r="N97" s="197"/>
      <c r="O97" s="197"/>
      <c r="P97" s="198">
        <f>SUM(P98:P99)</f>
        <v>0</v>
      </c>
      <c r="Q97" s="197"/>
      <c r="R97" s="198">
        <f>SUM(R98:R99)</f>
        <v>0</v>
      </c>
      <c r="S97" s="197"/>
      <c r="T97" s="199">
        <f>SUM(T98:T99)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0" t="s">
        <v>178</v>
      </c>
      <c r="AT97" s="201" t="s">
        <v>70</v>
      </c>
      <c r="AU97" s="201" t="s">
        <v>79</v>
      </c>
      <c r="AY97" s="200" t="s">
        <v>147</v>
      </c>
      <c r="BK97" s="202">
        <f>SUM(BK98:BK99)</f>
        <v>0</v>
      </c>
    </row>
    <row r="98" spans="1:65" s="2" customFormat="1" ht="16.5" customHeight="1">
      <c r="A98" s="39"/>
      <c r="B98" s="40"/>
      <c r="C98" s="205" t="s">
        <v>187</v>
      </c>
      <c r="D98" s="205" t="s">
        <v>149</v>
      </c>
      <c r="E98" s="206" t="s">
        <v>2608</v>
      </c>
      <c r="F98" s="207" t="s">
        <v>2609</v>
      </c>
      <c r="G98" s="208" t="s">
        <v>1005</v>
      </c>
      <c r="H98" s="209">
        <v>1</v>
      </c>
      <c r="I98" s="210"/>
      <c r="J98" s="211">
        <f>ROUND(I98*H98,2)</f>
        <v>0</v>
      </c>
      <c r="K98" s="207" t="s">
        <v>19</v>
      </c>
      <c r="L98" s="45"/>
      <c r="M98" s="212" t="s">
        <v>19</v>
      </c>
      <c r="N98" s="213" t="s">
        <v>42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154</v>
      </c>
      <c r="AT98" s="216" t="s">
        <v>149</v>
      </c>
      <c r="AU98" s="216" t="s">
        <v>81</v>
      </c>
      <c r="AY98" s="18" t="s">
        <v>147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79</v>
      </c>
      <c r="BK98" s="217">
        <f>ROUND(I98*H98,2)</f>
        <v>0</v>
      </c>
      <c r="BL98" s="18" t="s">
        <v>154</v>
      </c>
      <c r="BM98" s="216" t="s">
        <v>170</v>
      </c>
    </row>
    <row r="99" spans="1:65" s="2" customFormat="1" ht="16.5" customHeight="1">
      <c r="A99" s="39"/>
      <c r="B99" s="40"/>
      <c r="C99" s="205" t="s">
        <v>174</v>
      </c>
      <c r="D99" s="205" t="s">
        <v>149</v>
      </c>
      <c r="E99" s="206" t="s">
        <v>2610</v>
      </c>
      <c r="F99" s="207" t="s">
        <v>2611</v>
      </c>
      <c r="G99" s="208" t="s">
        <v>1005</v>
      </c>
      <c r="H99" s="209">
        <v>1</v>
      </c>
      <c r="I99" s="210"/>
      <c r="J99" s="211">
        <f>ROUND(I99*H99,2)</f>
        <v>0</v>
      </c>
      <c r="K99" s="207" t="s">
        <v>19</v>
      </c>
      <c r="L99" s="45"/>
      <c r="M99" s="212" t="s">
        <v>19</v>
      </c>
      <c r="N99" s="213" t="s">
        <v>42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154</v>
      </c>
      <c r="AT99" s="216" t="s">
        <v>149</v>
      </c>
      <c r="AU99" s="216" t="s">
        <v>81</v>
      </c>
      <c r="AY99" s="18" t="s">
        <v>147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79</v>
      </c>
      <c r="BK99" s="217">
        <f>ROUND(I99*H99,2)</f>
        <v>0</v>
      </c>
      <c r="BL99" s="18" t="s">
        <v>154</v>
      </c>
      <c r="BM99" s="216" t="s">
        <v>174</v>
      </c>
    </row>
    <row r="100" spans="1:63" s="12" customFormat="1" ht="22.8" customHeight="1">
      <c r="A100" s="12"/>
      <c r="B100" s="189"/>
      <c r="C100" s="190"/>
      <c r="D100" s="191" t="s">
        <v>70</v>
      </c>
      <c r="E100" s="203" t="s">
        <v>2612</v>
      </c>
      <c r="F100" s="203" t="s">
        <v>2613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SUM(P101:P103)</f>
        <v>0</v>
      </c>
      <c r="Q100" s="197"/>
      <c r="R100" s="198">
        <f>SUM(R101:R103)</f>
        <v>0</v>
      </c>
      <c r="S100" s="197"/>
      <c r="T100" s="199">
        <f>SUM(T101:T103)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178</v>
      </c>
      <c r="AT100" s="201" t="s">
        <v>70</v>
      </c>
      <c r="AU100" s="201" t="s">
        <v>79</v>
      </c>
      <c r="AY100" s="200" t="s">
        <v>147</v>
      </c>
      <c r="BK100" s="202">
        <f>SUM(BK101:BK103)</f>
        <v>0</v>
      </c>
    </row>
    <row r="101" spans="1:65" s="2" customFormat="1" ht="16.5" customHeight="1">
      <c r="A101" s="39"/>
      <c r="B101" s="40"/>
      <c r="C101" s="205" t="s">
        <v>198</v>
      </c>
      <c r="D101" s="205" t="s">
        <v>149</v>
      </c>
      <c r="E101" s="206" t="s">
        <v>2614</v>
      </c>
      <c r="F101" s="207" t="s">
        <v>2615</v>
      </c>
      <c r="G101" s="208" t="s">
        <v>1005</v>
      </c>
      <c r="H101" s="209">
        <v>1</v>
      </c>
      <c r="I101" s="210"/>
      <c r="J101" s="211">
        <f>ROUND(I101*H101,2)</f>
        <v>0</v>
      </c>
      <c r="K101" s="207" t="s">
        <v>19</v>
      </c>
      <c r="L101" s="45"/>
      <c r="M101" s="212" t="s">
        <v>19</v>
      </c>
      <c r="N101" s="213" t="s">
        <v>42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154</v>
      </c>
      <c r="AT101" s="216" t="s">
        <v>149</v>
      </c>
      <c r="AU101" s="216" t="s">
        <v>81</v>
      </c>
      <c r="AY101" s="18" t="s">
        <v>147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79</v>
      </c>
      <c r="BK101" s="217">
        <f>ROUND(I101*H101,2)</f>
        <v>0</v>
      </c>
      <c r="BL101" s="18" t="s">
        <v>154</v>
      </c>
      <c r="BM101" s="216" t="s">
        <v>181</v>
      </c>
    </row>
    <row r="102" spans="1:51" s="13" customFormat="1" ht="12">
      <c r="A102" s="13"/>
      <c r="B102" s="223"/>
      <c r="C102" s="224"/>
      <c r="D102" s="225" t="s">
        <v>157</v>
      </c>
      <c r="E102" s="226" t="s">
        <v>19</v>
      </c>
      <c r="F102" s="227" t="s">
        <v>2616</v>
      </c>
      <c r="G102" s="224"/>
      <c r="H102" s="228">
        <v>1</v>
      </c>
      <c r="I102" s="229"/>
      <c r="J102" s="224"/>
      <c r="K102" s="224"/>
      <c r="L102" s="230"/>
      <c r="M102" s="231"/>
      <c r="N102" s="232"/>
      <c r="O102" s="232"/>
      <c r="P102" s="232"/>
      <c r="Q102" s="232"/>
      <c r="R102" s="232"/>
      <c r="S102" s="232"/>
      <c r="T102" s="23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4" t="s">
        <v>157</v>
      </c>
      <c r="AU102" s="234" t="s">
        <v>81</v>
      </c>
      <c r="AV102" s="13" t="s">
        <v>81</v>
      </c>
      <c r="AW102" s="13" t="s">
        <v>33</v>
      </c>
      <c r="AX102" s="13" t="s">
        <v>71</v>
      </c>
      <c r="AY102" s="234" t="s">
        <v>147</v>
      </c>
    </row>
    <row r="103" spans="1:51" s="14" customFormat="1" ht="12">
      <c r="A103" s="14"/>
      <c r="B103" s="235"/>
      <c r="C103" s="236"/>
      <c r="D103" s="225" t="s">
        <v>157</v>
      </c>
      <c r="E103" s="237" t="s">
        <v>19</v>
      </c>
      <c r="F103" s="238" t="s">
        <v>159</v>
      </c>
      <c r="G103" s="236"/>
      <c r="H103" s="239">
        <v>1</v>
      </c>
      <c r="I103" s="240"/>
      <c r="J103" s="236"/>
      <c r="K103" s="236"/>
      <c r="L103" s="241"/>
      <c r="M103" s="271"/>
      <c r="N103" s="272"/>
      <c r="O103" s="272"/>
      <c r="P103" s="272"/>
      <c r="Q103" s="272"/>
      <c r="R103" s="272"/>
      <c r="S103" s="272"/>
      <c r="T103" s="273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5" t="s">
        <v>157</v>
      </c>
      <c r="AU103" s="245" t="s">
        <v>81</v>
      </c>
      <c r="AV103" s="14" t="s">
        <v>154</v>
      </c>
      <c r="AW103" s="14" t="s">
        <v>33</v>
      </c>
      <c r="AX103" s="14" t="s">
        <v>79</v>
      </c>
      <c r="AY103" s="245" t="s">
        <v>147</v>
      </c>
    </row>
    <row r="104" spans="1:31" s="2" customFormat="1" ht="6.95" customHeight="1">
      <c r="A104" s="39"/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45"/>
      <c r="M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</sheetData>
  <sheetProtection password="CC35" sheet="1" objects="1" scenarios="1" formatColumns="0" formatRows="0" autoFilter="0"/>
  <autoFilter ref="C83:K103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9" customWidth="1"/>
    <col min="2" max="2" width="1.7109375" style="279" customWidth="1"/>
    <col min="3" max="4" width="5.00390625" style="279" customWidth="1"/>
    <col min="5" max="5" width="11.7109375" style="279" customWidth="1"/>
    <col min="6" max="6" width="9.140625" style="279" customWidth="1"/>
    <col min="7" max="7" width="5.00390625" style="279" customWidth="1"/>
    <col min="8" max="8" width="77.8515625" style="279" customWidth="1"/>
    <col min="9" max="10" width="20.00390625" style="279" customWidth="1"/>
    <col min="11" max="11" width="1.7109375" style="279" customWidth="1"/>
  </cols>
  <sheetData>
    <row r="1" s="1" customFormat="1" ht="37.5" customHeight="1"/>
    <row r="2" spans="2:11" s="1" customFormat="1" ht="7.5" customHeight="1">
      <c r="B2" s="280"/>
      <c r="C2" s="281"/>
      <c r="D2" s="281"/>
      <c r="E2" s="281"/>
      <c r="F2" s="281"/>
      <c r="G2" s="281"/>
      <c r="H2" s="281"/>
      <c r="I2" s="281"/>
      <c r="J2" s="281"/>
      <c r="K2" s="282"/>
    </row>
    <row r="3" spans="2:11" s="16" customFormat="1" ht="45" customHeight="1">
      <c r="B3" s="283"/>
      <c r="C3" s="284" t="s">
        <v>2617</v>
      </c>
      <c r="D3" s="284"/>
      <c r="E3" s="284"/>
      <c r="F3" s="284"/>
      <c r="G3" s="284"/>
      <c r="H3" s="284"/>
      <c r="I3" s="284"/>
      <c r="J3" s="284"/>
      <c r="K3" s="285"/>
    </row>
    <row r="4" spans="2:11" s="1" customFormat="1" ht="25.5" customHeight="1">
      <c r="B4" s="286"/>
      <c r="C4" s="287" t="s">
        <v>2618</v>
      </c>
      <c r="D4" s="287"/>
      <c r="E4" s="287"/>
      <c r="F4" s="287"/>
      <c r="G4" s="287"/>
      <c r="H4" s="287"/>
      <c r="I4" s="287"/>
      <c r="J4" s="287"/>
      <c r="K4" s="288"/>
    </row>
    <row r="5" spans="2:11" s="1" customFormat="1" ht="5.25" customHeight="1">
      <c r="B5" s="286"/>
      <c r="C5" s="289"/>
      <c r="D5" s="289"/>
      <c r="E5" s="289"/>
      <c r="F5" s="289"/>
      <c r="G5" s="289"/>
      <c r="H5" s="289"/>
      <c r="I5" s="289"/>
      <c r="J5" s="289"/>
      <c r="K5" s="288"/>
    </row>
    <row r="6" spans="2:11" s="1" customFormat="1" ht="15" customHeight="1">
      <c r="B6" s="286"/>
      <c r="C6" s="290" t="s">
        <v>2619</v>
      </c>
      <c r="D6" s="290"/>
      <c r="E6" s="290"/>
      <c r="F6" s="290"/>
      <c r="G6" s="290"/>
      <c r="H6" s="290"/>
      <c r="I6" s="290"/>
      <c r="J6" s="290"/>
      <c r="K6" s="288"/>
    </row>
    <row r="7" spans="2:11" s="1" customFormat="1" ht="15" customHeight="1">
      <c r="B7" s="291"/>
      <c r="C7" s="290" t="s">
        <v>2620</v>
      </c>
      <c r="D7" s="290"/>
      <c r="E7" s="290"/>
      <c r="F7" s="290"/>
      <c r="G7" s="290"/>
      <c r="H7" s="290"/>
      <c r="I7" s="290"/>
      <c r="J7" s="290"/>
      <c r="K7" s="288"/>
    </row>
    <row r="8" spans="2:11" s="1" customFormat="1" ht="12.75" customHeight="1">
      <c r="B8" s="291"/>
      <c r="C8" s="290"/>
      <c r="D8" s="290"/>
      <c r="E8" s="290"/>
      <c r="F8" s="290"/>
      <c r="G8" s="290"/>
      <c r="H8" s="290"/>
      <c r="I8" s="290"/>
      <c r="J8" s="290"/>
      <c r="K8" s="288"/>
    </row>
    <row r="9" spans="2:11" s="1" customFormat="1" ht="15" customHeight="1">
      <c r="B9" s="291"/>
      <c r="C9" s="290" t="s">
        <v>2621</v>
      </c>
      <c r="D9" s="290"/>
      <c r="E9" s="290"/>
      <c r="F9" s="290"/>
      <c r="G9" s="290"/>
      <c r="H9" s="290"/>
      <c r="I9" s="290"/>
      <c r="J9" s="290"/>
      <c r="K9" s="288"/>
    </row>
    <row r="10" spans="2:11" s="1" customFormat="1" ht="15" customHeight="1">
      <c r="B10" s="291"/>
      <c r="C10" s="290"/>
      <c r="D10" s="290" t="s">
        <v>2622</v>
      </c>
      <c r="E10" s="290"/>
      <c r="F10" s="290"/>
      <c r="G10" s="290"/>
      <c r="H10" s="290"/>
      <c r="I10" s="290"/>
      <c r="J10" s="290"/>
      <c r="K10" s="288"/>
    </row>
    <row r="11" spans="2:11" s="1" customFormat="1" ht="15" customHeight="1">
      <c r="B11" s="291"/>
      <c r="C11" s="292"/>
      <c r="D11" s="290" t="s">
        <v>2623</v>
      </c>
      <c r="E11" s="290"/>
      <c r="F11" s="290"/>
      <c r="G11" s="290"/>
      <c r="H11" s="290"/>
      <c r="I11" s="290"/>
      <c r="J11" s="290"/>
      <c r="K11" s="288"/>
    </row>
    <row r="12" spans="2:11" s="1" customFormat="1" ht="15" customHeight="1">
      <c r="B12" s="291"/>
      <c r="C12" s="292"/>
      <c r="D12" s="290"/>
      <c r="E12" s="290"/>
      <c r="F12" s="290"/>
      <c r="G12" s="290"/>
      <c r="H12" s="290"/>
      <c r="I12" s="290"/>
      <c r="J12" s="290"/>
      <c r="K12" s="288"/>
    </row>
    <row r="13" spans="2:11" s="1" customFormat="1" ht="15" customHeight="1">
      <c r="B13" s="291"/>
      <c r="C13" s="292"/>
      <c r="D13" s="293" t="s">
        <v>2624</v>
      </c>
      <c r="E13" s="290"/>
      <c r="F13" s="290"/>
      <c r="G13" s="290"/>
      <c r="H13" s="290"/>
      <c r="I13" s="290"/>
      <c r="J13" s="290"/>
      <c r="K13" s="288"/>
    </row>
    <row r="14" spans="2:11" s="1" customFormat="1" ht="12.75" customHeight="1">
      <c r="B14" s="291"/>
      <c r="C14" s="292"/>
      <c r="D14" s="292"/>
      <c r="E14" s="292"/>
      <c r="F14" s="292"/>
      <c r="G14" s="292"/>
      <c r="H14" s="292"/>
      <c r="I14" s="292"/>
      <c r="J14" s="292"/>
      <c r="K14" s="288"/>
    </row>
    <row r="15" spans="2:11" s="1" customFormat="1" ht="15" customHeight="1">
      <c r="B15" s="291"/>
      <c r="C15" s="292"/>
      <c r="D15" s="290" t="s">
        <v>2625</v>
      </c>
      <c r="E15" s="290"/>
      <c r="F15" s="290"/>
      <c r="G15" s="290"/>
      <c r="H15" s="290"/>
      <c r="I15" s="290"/>
      <c r="J15" s="290"/>
      <c r="K15" s="288"/>
    </row>
    <row r="16" spans="2:11" s="1" customFormat="1" ht="15" customHeight="1">
      <c r="B16" s="291"/>
      <c r="C16" s="292"/>
      <c r="D16" s="290" t="s">
        <v>2626</v>
      </c>
      <c r="E16" s="290"/>
      <c r="F16" s="290"/>
      <c r="G16" s="290"/>
      <c r="H16" s="290"/>
      <c r="I16" s="290"/>
      <c r="J16" s="290"/>
      <c r="K16" s="288"/>
    </row>
    <row r="17" spans="2:11" s="1" customFormat="1" ht="15" customHeight="1">
      <c r="B17" s="291"/>
      <c r="C17" s="292"/>
      <c r="D17" s="290" t="s">
        <v>2627</v>
      </c>
      <c r="E17" s="290"/>
      <c r="F17" s="290"/>
      <c r="G17" s="290"/>
      <c r="H17" s="290"/>
      <c r="I17" s="290"/>
      <c r="J17" s="290"/>
      <c r="K17" s="288"/>
    </row>
    <row r="18" spans="2:11" s="1" customFormat="1" ht="15" customHeight="1">
      <c r="B18" s="291"/>
      <c r="C18" s="292"/>
      <c r="D18" s="292"/>
      <c r="E18" s="294" t="s">
        <v>78</v>
      </c>
      <c r="F18" s="290" t="s">
        <v>2628</v>
      </c>
      <c r="G18" s="290"/>
      <c r="H18" s="290"/>
      <c r="I18" s="290"/>
      <c r="J18" s="290"/>
      <c r="K18" s="288"/>
    </row>
    <row r="19" spans="2:11" s="1" customFormat="1" ht="15" customHeight="1">
      <c r="B19" s="291"/>
      <c r="C19" s="292"/>
      <c r="D19" s="292"/>
      <c r="E19" s="294" t="s">
        <v>2629</v>
      </c>
      <c r="F19" s="290" t="s">
        <v>2630</v>
      </c>
      <c r="G19" s="290"/>
      <c r="H19" s="290"/>
      <c r="I19" s="290"/>
      <c r="J19" s="290"/>
      <c r="K19" s="288"/>
    </row>
    <row r="20" spans="2:11" s="1" customFormat="1" ht="15" customHeight="1">
      <c r="B20" s="291"/>
      <c r="C20" s="292"/>
      <c r="D20" s="292"/>
      <c r="E20" s="294" t="s">
        <v>2631</v>
      </c>
      <c r="F20" s="290" t="s">
        <v>2632</v>
      </c>
      <c r="G20" s="290"/>
      <c r="H20" s="290"/>
      <c r="I20" s="290"/>
      <c r="J20" s="290"/>
      <c r="K20" s="288"/>
    </row>
    <row r="21" spans="2:11" s="1" customFormat="1" ht="15" customHeight="1">
      <c r="B21" s="291"/>
      <c r="C21" s="292"/>
      <c r="D21" s="292"/>
      <c r="E21" s="294" t="s">
        <v>2633</v>
      </c>
      <c r="F21" s="290" t="s">
        <v>2634</v>
      </c>
      <c r="G21" s="290"/>
      <c r="H21" s="290"/>
      <c r="I21" s="290"/>
      <c r="J21" s="290"/>
      <c r="K21" s="288"/>
    </row>
    <row r="22" spans="2:11" s="1" customFormat="1" ht="15" customHeight="1">
      <c r="B22" s="291"/>
      <c r="C22" s="292"/>
      <c r="D22" s="292"/>
      <c r="E22" s="294" t="s">
        <v>2635</v>
      </c>
      <c r="F22" s="290" t="s">
        <v>2636</v>
      </c>
      <c r="G22" s="290"/>
      <c r="H22" s="290"/>
      <c r="I22" s="290"/>
      <c r="J22" s="290"/>
      <c r="K22" s="288"/>
    </row>
    <row r="23" spans="2:11" s="1" customFormat="1" ht="15" customHeight="1">
      <c r="B23" s="291"/>
      <c r="C23" s="292"/>
      <c r="D23" s="292"/>
      <c r="E23" s="294" t="s">
        <v>2637</v>
      </c>
      <c r="F23" s="290" t="s">
        <v>2638</v>
      </c>
      <c r="G23" s="290"/>
      <c r="H23" s="290"/>
      <c r="I23" s="290"/>
      <c r="J23" s="290"/>
      <c r="K23" s="288"/>
    </row>
    <row r="24" spans="2:11" s="1" customFormat="1" ht="12.75" customHeight="1">
      <c r="B24" s="291"/>
      <c r="C24" s="292"/>
      <c r="D24" s="292"/>
      <c r="E24" s="292"/>
      <c r="F24" s="292"/>
      <c r="G24" s="292"/>
      <c r="H24" s="292"/>
      <c r="I24" s="292"/>
      <c r="J24" s="292"/>
      <c r="K24" s="288"/>
    </row>
    <row r="25" spans="2:11" s="1" customFormat="1" ht="15" customHeight="1">
      <c r="B25" s="291"/>
      <c r="C25" s="290" t="s">
        <v>2639</v>
      </c>
      <c r="D25" s="290"/>
      <c r="E25" s="290"/>
      <c r="F25" s="290"/>
      <c r="G25" s="290"/>
      <c r="H25" s="290"/>
      <c r="I25" s="290"/>
      <c r="J25" s="290"/>
      <c r="K25" s="288"/>
    </row>
    <row r="26" spans="2:11" s="1" customFormat="1" ht="15" customHeight="1">
      <c r="B26" s="291"/>
      <c r="C26" s="290" t="s">
        <v>2640</v>
      </c>
      <c r="D26" s="290"/>
      <c r="E26" s="290"/>
      <c r="F26" s="290"/>
      <c r="G26" s="290"/>
      <c r="H26" s="290"/>
      <c r="I26" s="290"/>
      <c r="J26" s="290"/>
      <c r="K26" s="288"/>
    </row>
    <row r="27" spans="2:11" s="1" customFormat="1" ht="15" customHeight="1">
      <c r="B27" s="291"/>
      <c r="C27" s="290"/>
      <c r="D27" s="290" t="s">
        <v>2641</v>
      </c>
      <c r="E27" s="290"/>
      <c r="F27" s="290"/>
      <c r="G27" s="290"/>
      <c r="H27" s="290"/>
      <c r="I27" s="290"/>
      <c r="J27" s="290"/>
      <c r="K27" s="288"/>
    </row>
    <row r="28" spans="2:11" s="1" customFormat="1" ht="15" customHeight="1">
      <c r="B28" s="291"/>
      <c r="C28" s="292"/>
      <c r="D28" s="290" t="s">
        <v>2642</v>
      </c>
      <c r="E28" s="290"/>
      <c r="F28" s="290"/>
      <c r="G28" s="290"/>
      <c r="H28" s="290"/>
      <c r="I28" s="290"/>
      <c r="J28" s="290"/>
      <c r="K28" s="288"/>
    </row>
    <row r="29" spans="2:11" s="1" customFormat="1" ht="12.75" customHeight="1">
      <c r="B29" s="291"/>
      <c r="C29" s="292"/>
      <c r="D29" s="292"/>
      <c r="E29" s="292"/>
      <c r="F29" s="292"/>
      <c r="G29" s="292"/>
      <c r="H29" s="292"/>
      <c r="I29" s="292"/>
      <c r="J29" s="292"/>
      <c r="K29" s="288"/>
    </row>
    <row r="30" spans="2:11" s="1" customFormat="1" ht="15" customHeight="1">
      <c r="B30" s="291"/>
      <c r="C30" s="292"/>
      <c r="D30" s="290" t="s">
        <v>2643</v>
      </c>
      <c r="E30" s="290"/>
      <c r="F30" s="290"/>
      <c r="G30" s="290"/>
      <c r="H30" s="290"/>
      <c r="I30" s="290"/>
      <c r="J30" s="290"/>
      <c r="K30" s="288"/>
    </row>
    <row r="31" spans="2:11" s="1" customFormat="1" ht="15" customHeight="1">
      <c r="B31" s="291"/>
      <c r="C31" s="292"/>
      <c r="D31" s="290" t="s">
        <v>2644</v>
      </c>
      <c r="E31" s="290"/>
      <c r="F31" s="290"/>
      <c r="G31" s="290"/>
      <c r="H31" s="290"/>
      <c r="I31" s="290"/>
      <c r="J31" s="290"/>
      <c r="K31" s="288"/>
    </row>
    <row r="32" spans="2:11" s="1" customFormat="1" ht="12.75" customHeight="1">
      <c r="B32" s="291"/>
      <c r="C32" s="292"/>
      <c r="D32" s="292"/>
      <c r="E32" s="292"/>
      <c r="F32" s="292"/>
      <c r="G32" s="292"/>
      <c r="H32" s="292"/>
      <c r="I32" s="292"/>
      <c r="J32" s="292"/>
      <c r="K32" s="288"/>
    </row>
    <row r="33" spans="2:11" s="1" customFormat="1" ht="15" customHeight="1">
      <c r="B33" s="291"/>
      <c r="C33" s="292"/>
      <c r="D33" s="290" t="s">
        <v>2645</v>
      </c>
      <c r="E33" s="290"/>
      <c r="F33" s="290"/>
      <c r="G33" s="290"/>
      <c r="H33" s="290"/>
      <c r="I33" s="290"/>
      <c r="J33" s="290"/>
      <c r="K33" s="288"/>
    </row>
    <row r="34" spans="2:11" s="1" customFormat="1" ht="15" customHeight="1">
      <c r="B34" s="291"/>
      <c r="C34" s="292"/>
      <c r="D34" s="290" t="s">
        <v>2646</v>
      </c>
      <c r="E34" s="290"/>
      <c r="F34" s="290"/>
      <c r="G34" s="290"/>
      <c r="H34" s="290"/>
      <c r="I34" s="290"/>
      <c r="J34" s="290"/>
      <c r="K34" s="288"/>
    </row>
    <row r="35" spans="2:11" s="1" customFormat="1" ht="15" customHeight="1">
      <c r="B35" s="291"/>
      <c r="C35" s="292"/>
      <c r="D35" s="290" t="s">
        <v>2647</v>
      </c>
      <c r="E35" s="290"/>
      <c r="F35" s="290"/>
      <c r="G35" s="290"/>
      <c r="H35" s="290"/>
      <c r="I35" s="290"/>
      <c r="J35" s="290"/>
      <c r="K35" s="288"/>
    </row>
    <row r="36" spans="2:11" s="1" customFormat="1" ht="15" customHeight="1">
      <c r="B36" s="291"/>
      <c r="C36" s="292"/>
      <c r="D36" s="290"/>
      <c r="E36" s="293" t="s">
        <v>133</v>
      </c>
      <c r="F36" s="290"/>
      <c r="G36" s="290" t="s">
        <v>2648</v>
      </c>
      <c r="H36" s="290"/>
      <c r="I36" s="290"/>
      <c r="J36" s="290"/>
      <c r="K36" s="288"/>
    </row>
    <row r="37" spans="2:11" s="1" customFormat="1" ht="30.75" customHeight="1">
      <c r="B37" s="291"/>
      <c r="C37" s="292"/>
      <c r="D37" s="290"/>
      <c r="E37" s="293" t="s">
        <v>2649</v>
      </c>
      <c r="F37" s="290"/>
      <c r="G37" s="290" t="s">
        <v>2650</v>
      </c>
      <c r="H37" s="290"/>
      <c r="I37" s="290"/>
      <c r="J37" s="290"/>
      <c r="K37" s="288"/>
    </row>
    <row r="38" spans="2:11" s="1" customFormat="1" ht="15" customHeight="1">
      <c r="B38" s="291"/>
      <c r="C38" s="292"/>
      <c r="D38" s="290"/>
      <c r="E38" s="293" t="s">
        <v>52</v>
      </c>
      <c r="F38" s="290"/>
      <c r="G38" s="290" t="s">
        <v>2651</v>
      </c>
      <c r="H38" s="290"/>
      <c r="I38" s="290"/>
      <c r="J38" s="290"/>
      <c r="K38" s="288"/>
    </row>
    <row r="39" spans="2:11" s="1" customFormat="1" ht="15" customHeight="1">
      <c r="B39" s="291"/>
      <c r="C39" s="292"/>
      <c r="D39" s="290"/>
      <c r="E39" s="293" t="s">
        <v>53</v>
      </c>
      <c r="F39" s="290"/>
      <c r="G39" s="290" t="s">
        <v>2652</v>
      </c>
      <c r="H39" s="290"/>
      <c r="I39" s="290"/>
      <c r="J39" s="290"/>
      <c r="K39" s="288"/>
    </row>
    <row r="40" spans="2:11" s="1" customFormat="1" ht="15" customHeight="1">
      <c r="B40" s="291"/>
      <c r="C40" s="292"/>
      <c r="D40" s="290"/>
      <c r="E40" s="293" t="s">
        <v>134</v>
      </c>
      <c r="F40" s="290"/>
      <c r="G40" s="290" t="s">
        <v>2653</v>
      </c>
      <c r="H40" s="290"/>
      <c r="I40" s="290"/>
      <c r="J40" s="290"/>
      <c r="K40" s="288"/>
    </row>
    <row r="41" spans="2:11" s="1" customFormat="1" ht="15" customHeight="1">
      <c r="B41" s="291"/>
      <c r="C41" s="292"/>
      <c r="D41" s="290"/>
      <c r="E41" s="293" t="s">
        <v>135</v>
      </c>
      <c r="F41" s="290"/>
      <c r="G41" s="290" t="s">
        <v>2654</v>
      </c>
      <c r="H41" s="290"/>
      <c r="I41" s="290"/>
      <c r="J41" s="290"/>
      <c r="K41" s="288"/>
    </row>
    <row r="42" spans="2:11" s="1" customFormat="1" ht="15" customHeight="1">
      <c r="B42" s="291"/>
      <c r="C42" s="292"/>
      <c r="D42" s="290"/>
      <c r="E42" s="293" t="s">
        <v>2655</v>
      </c>
      <c r="F42" s="290"/>
      <c r="G42" s="290" t="s">
        <v>2656</v>
      </c>
      <c r="H42" s="290"/>
      <c r="I42" s="290"/>
      <c r="J42" s="290"/>
      <c r="K42" s="288"/>
    </row>
    <row r="43" spans="2:11" s="1" customFormat="1" ht="15" customHeight="1">
      <c r="B43" s="291"/>
      <c r="C43" s="292"/>
      <c r="D43" s="290"/>
      <c r="E43" s="293"/>
      <c r="F43" s="290"/>
      <c r="G43" s="290" t="s">
        <v>2657</v>
      </c>
      <c r="H43" s="290"/>
      <c r="I43" s="290"/>
      <c r="J43" s="290"/>
      <c r="K43" s="288"/>
    </row>
    <row r="44" spans="2:11" s="1" customFormat="1" ht="15" customHeight="1">
      <c r="B44" s="291"/>
      <c r="C44" s="292"/>
      <c r="D44" s="290"/>
      <c r="E44" s="293" t="s">
        <v>2658</v>
      </c>
      <c r="F44" s="290"/>
      <c r="G44" s="290" t="s">
        <v>2659</v>
      </c>
      <c r="H44" s="290"/>
      <c r="I44" s="290"/>
      <c r="J44" s="290"/>
      <c r="K44" s="288"/>
    </row>
    <row r="45" spans="2:11" s="1" customFormat="1" ht="15" customHeight="1">
      <c r="B45" s="291"/>
      <c r="C45" s="292"/>
      <c r="D45" s="290"/>
      <c r="E45" s="293" t="s">
        <v>137</v>
      </c>
      <c r="F45" s="290"/>
      <c r="G45" s="290" t="s">
        <v>2660</v>
      </c>
      <c r="H45" s="290"/>
      <c r="I45" s="290"/>
      <c r="J45" s="290"/>
      <c r="K45" s="288"/>
    </row>
    <row r="46" spans="2:11" s="1" customFormat="1" ht="12.75" customHeight="1">
      <c r="B46" s="291"/>
      <c r="C46" s="292"/>
      <c r="D46" s="290"/>
      <c r="E46" s="290"/>
      <c r="F46" s="290"/>
      <c r="G46" s="290"/>
      <c r="H46" s="290"/>
      <c r="I46" s="290"/>
      <c r="J46" s="290"/>
      <c r="K46" s="288"/>
    </row>
    <row r="47" spans="2:11" s="1" customFormat="1" ht="15" customHeight="1">
      <c r="B47" s="291"/>
      <c r="C47" s="292"/>
      <c r="D47" s="290" t="s">
        <v>2661</v>
      </c>
      <c r="E47" s="290"/>
      <c r="F47" s="290"/>
      <c r="G47" s="290"/>
      <c r="H47" s="290"/>
      <c r="I47" s="290"/>
      <c r="J47" s="290"/>
      <c r="K47" s="288"/>
    </row>
    <row r="48" spans="2:11" s="1" customFormat="1" ht="15" customHeight="1">
      <c r="B48" s="291"/>
      <c r="C48" s="292"/>
      <c r="D48" s="292"/>
      <c r="E48" s="290" t="s">
        <v>2662</v>
      </c>
      <c r="F48" s="290"/>
      <c r="G48" s="290"/>
      <c r="H48" s="290"/>
      <c r="I48" s="290"/>
      <c r="J48" s="290"/>
      <c r="K48" s="288"/>
    </row>
    <row r="49" spans="2:11" s="1" customFormat="1" ht="15" customHeight="1">
      <c r="B49" s="291"/>
      <c r="C49" s="292"/>
      <c r="D49" s="292"/>
      <c r="E49" s="290" t="s">
        <v>2663</v>
      </c>
      <c r="F49" s="290"/>
      <c r="G49" s="290"/>
      <c r="H49" s="290"/>
      <c r="I49" s="290"/>
      <c r="J49" s="290"/>
      <c r="K49" s="288"/>
    </row>
    <row r="50" spans="2:11" s="1" customFormat="1" ht="15" customHeight="1">
      <c r="B50" s="291"/>
      <c r="C50" s="292"/>
      <c r="D50" s="292"/>
      <c r="E50" s="290" t="s">
        <v>2664</v>
      </c>
      <c r="F50" s="290"/>
      <c r="G50" s="290"/>
      <c r="H50" s="290"/>
      <c r="I50" s="290"/>
      <c r="J50" s="290"/>
      <c r="K50" s="288"/>
    </row>
    <row r="51" spans="2:11" s="1" customFormat="1" ht="15" customHeight="1">
      <c r="B51" s="291"/>
      <c r="C51" s="292"/>
      <c r="D51" s="290" t="s">
        <v>2665</v>
      </c>
      <c r="E51" s="290"/>
      <c r="F51" s="290"/>
      <c r="G51" s="290"/>
      <c r="H51" s="290"/>
      <c r="I51" s="290"/>
      <c r="J51" s="290"/>
      <c r="K51" s="288"/>
    </row>
    <row r="52" spans="2:11" s="1" customFormat="1" ht="25.5" customHeight="1">
      <c r="B52" s="286"/>
      <c r="C52" s="287" t="s">
        <v>2666</v>
      </c>
      <c r="D52" s="287"/>
      <c r="E52" s="287"/>
      <c r="F52" s="287"/>
      <c r="G52" s="287"/>
      <c r="H52" s="287"/>
      <c r="I52" s="287"/>
      <c r="J52" s="287"/>
      <c r="K52" s="288"/>
    </row>
    <row r="53" spans="2:11" s="1" customFormat="1" ht="5.25" customHeight="1">
      <c r="B53" s="286"/>
      <c r="C53" s="289"/>
      <c r="D53" s="289"/>
      <c r="E53" s="289"/>
      <c r="F53" s="289"/>
      <c r="G53" s="289"/>
      <c r="H53" s="289"/>
      <c r="I53" s="289"/>
      <c r="J53" s="289"/>
      <c r="K53" s="288"/>
    </row>
    <row r="54" spans="2:11" s="1" customFormat="1" ht="15" customHeight="1">
      <c r="B54" s="286"/>
      <c r="C54" s="290" t="s">
        <v>2667</v>
      </c>
      <c r="D54" s="290"/>
      <c r="E54" s="290"/>
      <c r="F54" s="290"/>
      <c r="G54" s="290"/>
      <c r="H54" s="290"/>
      <c r="I54" s="290"/>
      <c r="J54" s="290"/>
      <c r="K54" s="288"/>
    </row>
    <row r="55" spans="2:11" s="1" customFormat="1" ht="15" customHeight="1">
      <c r="B55" s="286"/>
      <c r="C55" s="290" t="s">
        <v>2668</v>
      </c>
      <c r="D55" s="290"/>
      <c r="E55" s="290"/>
      <c r="F55" s="290"/>
      <c r="G55" s="290"/>
      <c r="H55" s="290"/>
      <c r="I55" s="290"/>
      <c r="J55" s="290"/>
      <c r="K55" s="288"/>
    </row>
    <row r="56" spans="2:11" s="1" customFormat="1" ht="12.75" customHeight="1">
      <c r="B56" s="286"/>
      <c r="C56" s="290"/>
      <c r="D56" s="290"/>
      <c r="E56" s="290"/>
      <c r="F56" s="290"/>
      <c r="G56" s="290"/>
      <c r="H56" s="290"/>
      <c r="I56" s="290"/>
      <c r="J56" s="290"/>
      <c r="K56" s="288"/>
    </row>
    <row r="57" spans="2:11" s="1" customFormat="1" ht="15" customHeight="1">
      <c r="B57" s="286"/>
      <c r="C57" s="290" t="s">
        <v>2669</v>
      </c>
      <c r="D57" s="290"/>
      <c r="E57" s="290"/>
      <c r="F57" s="290"/>
      <c r="G57" s="290"/>
      <c r="H57" s="290"/>
      <c r="I57" s="290"/>
      <c r="J57" s="290"/>
      <c r="K57" s="288"/>
    </row>
    <row r="58" spans="2:11" s="1" customFormat="1" ht="15" customHeight="1">
      <c r="B58" s="286"/>
      <c r="C58" s="292"/>
      <c r="D58" s="290" t="s">
        <v>2670</v>
      </c>
      <c r="E58" s="290"/>
      <c r="F58" s="290"/>
      <c r="G58" s="290"/>
      <c r="H58" s="290"/>
      <c r="I58" s="290"/>
      <c r="J58" s="290"/>
      <c r="K58" s="288"/>
    </row>
    <row r="59" spans="2:11" s="1" customFormat="1" ht="15" customHeight="1">
      <c r="B59" s="286"/>
      <c r="C59" s="292"/>
      <c r="D59" s="290" t="s">
        <v>2671</v>
      </c>
      <c r="E59" s="290"/>
      <c r="F59" s="290"/>
      <c r="G59" s="290"/>
      <c r="H59" s="290"/>
      <c r="I59" s="290"/>
      <c r="J59" s="290"/>
      <c r="K59" s="288"/>
    </row>
    <row r="60" spans="2:11" s="1" customFormat="1" ht="15" customHeight="1">
      <c r="B60" s="286"/>
      <c r="C60" s="292"/>
      <c r="D60" s="290" t="s">
        <v>2672</v>
      </c>
      <c r="E60" s="290"/>
      <c r="F60" s="290"/>
      <c r="G60" s="290"/>
      <c r="H60" s="290"/>
      <c r="I60" s="290"/>
      <c r="J60" s="290"/>
      <c r="K60" s="288"/>
    </row>
    <row r="61" spans="2:11" s="1" customFormat="1" ht="15" customHeight="1">
      <c r="B61" s="286"/>
      <c r="C61" s="292"/>
      <c r="D61" s="290" t="s">
        <v>2673</v>
      </c>
      <c r="E61" s="290"/>
      <c r="F61" s="290"/>
      <c r="G61" s="290"/>
      <c r="H61" s="290"/>
      <c r="I61" s="290"/>
      <c r="J61" s="290"/>
      <c r="K61" s="288"/>
    </row>
    <row r="62" spans="2:11" s="1" customFormat="1" ht="15" customHeight="1">
      <c r="B62" s="286"/>
      <c r="C62" s="292"/>
      <c r="D62" s="295" t="s">
        <v>2674</v>
      </c>
      <c r="E62" s="295"/>
      <c r="F62" s="295"/>
      <c r="G62" s="295"/>
      <c r="H62" s="295"/>
      <c r="I62" s="295"/>
      <c r="J62" s="295"/>
      <c r="K62" s="288"/>
    </row>
    <row r="63" spans="2:11" s="1" customFormat="1" ht="15" customHeight="1">
      <c r="B63" s="286"/>
      <c r="C63" s="292"/>
      <c r="D63" s="290" t="s">
        <v>2675</v>
      </c>
      <c r="E63" s="290"/>
      <c r="F63" s="290"/>
      <c r="G63" s="290"/>
      <c r="H63" s="290"/>
      <c r="I63" s="290"/>
      <c r="J63" s="290"/>
      <c r="K63" s="288"/>
    </row>
    <row r="64" spans="2:11" s="1" customFormat="1" ht="12.75" customHeight="1">
      <c r="B64" s="286"/>
      <c r="C64" s="292"/>
      <c r="D64" s="292"/>
      <c r="E64" s="296"/>
      <c r="F64" s="292"/>
      <c r="G64" s="292"/>
      <c r="H64" s="292"/>
      <c r="I64" s="292"/>
      <c r="J64" s="292"/>
      <c r="K64" s="288"/>
    </row>
    <row r="65" spans="2:11" s="1" customFormat="1" ht="15" customHeight="1">
      <c r="B65" s="286"/>
      <c r="C65" s="292"/>
      <c r="D65" s="290" t="s">
        <v>2676</v>
      </c>
      <c r="E65" s="290"/>
      <c r="F65" s="290"/>
      <c r="G65" s="290"/>
      <c r="H65" s="290"/>
      <c r="I65" s="290"/>
      <c r="J65" s="290"/>
      <c r="K65" s="288"/>
    </row>
    <row r="66" spans="2:11" s="1" customFormat="1" ht="15" customHeight="1">
      <c r="B66" s="286"/>
      <c r="C66" s="292"/>
      <c r="D66" s="295" t="s">
        <v>2677</v>
      </c>
      <c r="E66" s="295"/>
      <c r="F66" s="295"/>
      <c r="G66" s="295"/>
      <c r="H66" s="295"/>
      <c r="I66" s="295"/>
      <c r="J66" s="295"/>
      <c r="K66" s="288"/>
    </row>
    <row r="67" spans="2:11" s="1" customFormat="1" ht="15" customHeight="1">
      <c r="B67" s="286"/>
      <c r="C67" s="292"/>
      <c r="D67" s="290" t="s">
        <v>2678</v>
      </c>
      <c r="E67" s="290"/>
      <c r="F67" s="290"/>
      <c r="G67" s="290"/>
      <c r="H67" s="290"/>
      <c r="I67" s="290"/>
      <c r="J67" s="290"/>
      <c r="K67" s="288"/>
    </row>
    <row r="68" spans="2:11" s="1" customFormat="1" ht="15" customHeight="1">
      <c r="B68" s="286"/>
      <c r="C68" s="292"/>
      <c r="D68" s="290" t="s">
        <v>2679</v>
      </c>
      <c r="E68" s="290"/>
      <c r="F68" s="290"/>
      <c r="G68" s="290"/>
      <c r="H68" s="290"/>
      <c r="I68" s="290"/>
      <c r="J68" s="290"/>
      <c r="K68" s="288"/>
    </row>
    <row r="69" spans="2:11" s="1" customFormat="1" ht="15" customHeight="1">
      <c r="B69" s="286"/>
      <c r="C69" s="292"/>
      <c r="D69" s="290" t="s">
        <v>2680</v>
      </c>
      <c r="E69" s="290"/>
      <c r="F69" s="290"/>
      <c r="G69" s="290"/>
      <c r="H69" s="290"/>
      <c r="I69" s="290"/>
      <c r="J69" s="290"/>
      <c r="K69" s="288"/>
    </row>
    <row r="70" spans="2:11" s="1" customFormat="1" ht="15" customHeight="1">
      <c r="B70" s="286"/>
      <c r="C70" s="292"/>
      <c r="D70" s="290" t="s">
        <v>2681</v>
      </c>
      <c r="E70" s="290"/>
      <c r="F70" s="290"/>
      <c r="G70" s="290"/>
      <c r="H70" s="290"/>
      <c r="I70" s="290"/>
      <c r="J70" s="290"/>
      <c r="K70" s="288"/>
    </row>
    <row r="71" spans="2:11" s="1" customFormat="1" ht="12.75" customHeight="1">
      <c r="B71" s="297"/>
      <c r="C71" s="298"/>
      <c r="D71" s="298"/>
      <c r="E71" s="298"/>
      <c r="F71" s="298"/>
      <c r="G71" s="298"/>
      <c r="H71" s="298"/>
      <c r="I71" s="298"/>
      <c r="J71" s="298"/>
      <c r="K71" s="299"/>
    </row>
    <row r="72" spans="2:11" s="1" customFormat="1" ht="18.75" customHeight="1">
      <c r="B72" s="300"/>
      <c r="C72" s="300"/>
      <c r="D72" s="300"/>
      <c r="E72" s="300"/>
      <c r="F72" s="300"/>
      <c r="G72" s="300"/>
      <c r="H72" s="300"/>
      <c r="I72" s="300"/>
      <c r="J72" s="300"/>
      <c r="K72" s="301"/>
    </row>
    <row r="73" spans="2:11" s="1" customFormat="1" ht="18.75" customHeight="1">
      <c r="B73" s="301"/>
      <c r="C73" s="301"/>
      <c r="D73" s="301"/>
      <c r="E73" s="301"/>
      <c r="F73" s="301"/>
      <c r="G73" s="301"/>
      <c r="H73" s="301"/>
      <c r="I73" s="301"/>
      <c r="J73" s="301"/>
      <c r="K73" s="301"/>
    </row>
    <row r="74" spans="2:11" s="1" customFormat="1" ht="7.5" customHeight="1">
      <c r="B74" s="302"/>
      <c r="C74" s="303"/>
      <c r="D74" s="303"/>
      <c r="E74" s="303"/>
      <c r="F74" s="303"/>
      <c r="G74" s="303"/>
      <c r="H74" s="303"/>
      <c r="I74" s="303"/>
      <c r="J74" s="303"/>
      <c r="K74" s="304"/>
    </row>
    <row r="75" spans="2:11" s="1" customFormat="1" ht="45" customHeight="1">
      <c r="B75" s="305"/>
      <c r="C75" s="306" t="s">
        <v>2682</v>
      </c>
      <c r="D75" s="306"/>
      <c r="E75" s="306"/>
      <c r="F75" s="306"/>
      <c r="G75" s="306"/>
      <c r="H75" s="306"/>
      <c r="I75" s="306"/>
      <c r="J75" s="306"/>
      <c r="K75" s="307"/>
    </row>
    <row r="76" spans="2:11" s="1" customFormat="1" ht="17.25" customHeight="1">
      <c r="B76" s="305"/>
      <c r="C76" s="308" t="s">
        <v>2683</v>
      </c>
      <c r="D76" s="308"/>
      <c r="E76" s="308"/>
      <c r="F76" s="308" t="s">
        <v>2684</v>
      </c>
      <c r="G76" s="309"/>
      <c r="H76" s="308" t="s">
        <v>53</v>
      </c>
      <c r="I76" s="308" t="s">
        <v>56</v>
      </c>
      <c r="J76" s="308" t="s">
        <v>2685</v>
      </c>
      <c r="K76" s="307"/>
    </row>
    <row r="77" spans="2:11" s="1" customFormat="1" ht="17.25" customHeight="1">
      <c r="B77" s="305"/>
      <c r="C77" s="310" t="s">
        <v>2686</v>
      </c>
      <c r="D77" s="310"/>
      <c r="E77" s="310"/>
      <c r="F77" s="311" t="s">
        <v>2687</v>
      </c>
      <c r="G77" s="312"/>
      <c r="H77" s="310"/>
      <c r="I77" s="310"/>
      <c r="J77" s="310" t="s">
        <v>2688</v>
      </c>
      <c r="K77" s="307"/>
    </row>
    <row r="78" spans="2:11" s="1" customFormat="1" ht="5.25" customHeight="1">
      <c r="B78" s="305"/>
      <c r="C78" s="313"/>
      <c r="D78" s="313"/>
      <c r="E78" s="313"/>
      <c r="F78" s="313"/>
      <c r="G78" s="314"/>
      <c r="H78" s="313"/>
      <c r="I78" s="313"/>
      <c r="J78" s="313"/>
      <c r="K78" s="307"/>
    </row>
    <row r="79" spans="2:11" s="1" customFormat="1" ht="15" customHeight="1">
      <c r="B79" s="305"/>
      <c r="C79" s="293" t="s">
        <v>52</v>
      </c>
      <c r="D79" s="315"/>
      <c r="E79" s="315"/>
      <c r="F79" s="316" t="s">
        <v>2689</v>
      </c>
      <c r="G79" s="317"/>
      <c r="H79" s="293" t="s">
        <v>2690</v>
      </c>
      <c r="I79" s="293" t="s">
        <v>2691</v>
      </c>
      <c r="J79" s="293">
        <v>20</v>
      </c>
      <c r="K79" s="307"/>
    </row>
    <row r="80" spans="2:11" s="1" customFormat="1" ht="15" customHeight="1">
      <c r="B80" s="305"/>
      <c r="C80" s="293" t="s">
        <v>2692</v>
      </c>
      <c r="D80" s="293"/>
      <c r="E80" s="293"/>
      <c r="F80" s="316" t="s">
        <v>2689</v>
      </c>
      <c r="G80" s="317"/>
      <c r="H80" s="293" t="s">
        <v>2693</v>
      </c>
      <c r="I80" s="293" t="s">
        <v>2691</v>
      </c>
      <c r="J80" s="293">
        <v>120</v>
      </c>
      <c r="K80" s="307"/>
    </row>
    <row r="81" spans="2:11" s="1" customFormat="1" ht="15" customHeight="1">
      <c r="B81" s="318"/>
      <c r="C81" s="293" t="s">
        <v>2694</v>
      </c>
      <c r="D81" s="293"/>
      <c r="E81" s="293"/>
      <c r="F81" s="316" t="s">
        <v>2695</v>
      </c>
      <c r="G81" s="317"/>
      <c r="H81" s="293" t="s">
        <v>2696</v>
      </c>
      <c r="I81" s="293" t="s">
        <v>2691</v>
      </c>
      <c r="J81" s="293">
        <v>50</v>
      </c>
      <c r="K81" s="307"/>
    </row>
    <row r="82" spans="2:11" s="1" customFormat="1" ht="15" customHeight="1">
      <c r="B82" s="318"/>
      <c r="C82" s="293" t="s">
        <v>2697</v>
      </c>
      <c r="D82" s="293"/>
      <c r="E82" s="293"/>
      <c r="F82" s="316" t="s">
        <v>2689</v>
      </c>
      <c r="G82" s="317"/>
      <c r="H82" s="293" t="s">
        <v>2698</v>
      </c>
      <c r="I82" s="293" t="s">
        <v>2699</v>
      </c>
      <c r="J82" s="293"/>
      <c r="K82" s="307"/>
    </row>
    <row r="83" spans="2:11" s="1" customFormat="1" ht="15" customHeight="1">
      <c r="B83" s="318"/>
      <c r="C83" s="319" t="s">
        <v>2700</v>
      </c>
      <c r="D83" s="319"/>
      <c r="E83" s="319"/>
      <c r="F83" s="320" t="s">
        <v>2695</v>
      </c>
      <c r="G83" s="319"/>
      <c r="H83" s="319" t="s">
        <v>2701</v>
      </c>
      <c r="I83" s="319" t="s">
        <v>2691</v>
      </c>
      <c r="J83" s="319">
        <v>15</v>
      </c>
      <c r="K83" s="307"/>
    </row>
    <row r="84" spans="2:11" s="1" customFormat="1" ht="15" customHeight="1">
      <c r="B84" s="318"/>
      <c r="C84" s="319" t="s">
        <v>2702</v>
      </c>
      <c r="D84" s="319"/>
      <c r="E84" s="319"/>
      <c r="F84" s="320" t="s">
        <v>2695</v>
      </c>
      <c r="G84" s="319"/>
      <c r="H84" s="319" t="s">
        <v>2703</v>
      </c>
      <c r="I84" s="319" t="s">
        <v>2691</v>
      </c>
      <c r="J84" s="319">
        <v>15</v>
      </c>
      <c r="K84" s="307"/>
    </row>
    <row r="85" spans="2:11" s="1" customFormat="1" ht="15" customHeight="1">
      <c r="B85" s="318"/>
      <c r="C85" s="319" t="s">
        <v>2704</v>
      </c>
      <c r="D85" s="319"/>
      <c r="E85" s="319"/>
      <c r="F85" s="320" t="s">
        <v>2695</v>
      </c>
      <c r="G85" s="319"/>
      <c r="H85" s="319" t="s">
        <v>2705</v>
      </c>
      <c r="I85" s="319" t="s">
        <v>2691</v>
      </c>
      <c r="J85" s="319">
        <v>20</v>
      </c>
      <c r="K85" s="307"/>
    </row>
    <row r="86" spans="2:11" s="1" customFormat="1" ht="15" customHeight="1">
      <c r="B86" s="318"/>
      <c r="C86" s="319" t="s">
        <v>2706</v>
      </c>
      <c r="D86" s="319"/>
      <c r="E86" s="319"/>
      <c r="F86" s="320" t="s">
        <v>2695</v>
      </c>
      <c r="G86" s="319"/>
      <c r="H86" s="319" t="s">
        <v>2707</v>
      </c>
      <c r="I86" s="319" t="s">
        <v>2691</v>
      </c>
      <c r="J86" s="319">
        <v>20</v>
      </c>
      <c r="K86" s="307"/>
    </row>
    <row r="87" spans="2:11" s="1" customFormat="1" ht="15" customHeight="1">
      <c r="B87" s="318"/>
      <c r="C87" s="293" t="s">
        <v>2708</v>
      </c>
      <c r="D87" s="293"/>
      <c r="E87" s="293"/>
      <c r="F87" s="316" t="s">
        <v>2695</v>
      </c>
      <c r="G87" s="317"/>
      <c r="H87" s="293" t="s">
        <v>2709</v>
      </c>
      <c r="I87" s="293" t="s">
        <v>2691</v>
      </c>
      <c r="J87" s="293">
        <v>50</v>
      </c>
      <c r="K87" s="307"/>
    </row>
    <row r="88" spans="2:11" s="1" customFormat="1" ht="15" customHeight="1">
      <c r="B88" s="318"/>
      <c r="C88" s="293" t="s">
        <v>2710</v>
      </c>
      <c r="D88" s="293"/>
      <c r="E88" s="293"/>
      <c r="F88" s="316" t="s">
        <v>2695</v>
      </c>
      <c r="G88" s="317"/>
      <c r="H88" s="293" t="s">
        <v>2711</v>
      </c>
      <c r="I88" s="293" t="s">
        <v>2691</v>
      </c>
      <c r="J88" s="293">
        <v>20</v>
      </c>
      <c r="K88" s="307"/>
    </row>
    <row r="89" spans="2:11" s="1" customFormat="1" ht="15" customHeight="1">
      <c r="B89" s="318"/>
      <c r="C89" s="293" t="s">
        <v>2712</v>
      </c>
      <c r="D89" s="293"/>
      <c r="E89" s="293"/>
      <c r="F89" s="316" t="s">
        <v>2695</v>
      </c>
      <c r="G89" s="317"/>
      <c r="H89" s="293" t="s">
        <v>2713</v>
      </c>
      <c r="I89" s="293" t="s">
        <v>2691</v>
      </c>
      <c r="J89" s="293">
        <v>20</v>
      </c>
      <c r="K89" s="307"/>
    </row>
    <row r="90" spans="2:11" s="1" customFormat="1" ht="15" customHeight="1">
      <c r="B90" s="318"/>
      <c r="C90" s="293" t="s">
        <v>2714</v>
      </c>
      <c r="D90" s="293"/>
      <c r="E90" s="293"/>
      <c r="F90" s="316" t="s">
        <v>2695</v>
      </c>
      <c r="G90" s="317"/>
      <c r="H90" s="293" t="s">
        <v>2715</v>
      </c>
      <c r="I90" s="293" t="s">
        <v>2691</v>
      </c>
      <c r="J90" s="293">
        <v>50</v>
      </c>
      <c r="K90" s="307"/>
    </row>
    <row r="91" spans="2:11" s="1" customFormat="1" ht="15" customHeight="1">
      <c r="B91" s="318"/>
      <c r="C91" s="293" t="s">
        <v>2716</v>
      </c>
      <c r="D91" s="293"/>
      <c r="E91" s="293"/>
      <c r="F91" s="316" t="s">
        <v>2695</v>
      </c>
      <c r="G91" s="317"/>
      <c r="H91" s="293" t="s">
        <v>2716</v>
      </c>
      <c r="I91" s="293" t="s">
        <v>2691</v>
      </c>
      <c r="J91" s="293">
        <v>50</v>
      </c>
      <c r="K91" s="307"/>
    </row>
    <row r="92" spans="2:11" s="1" customFormat="1" ht="15" customHeight="1">
      <c r="B92" s="318"/>
      <c r="C92" s="293" t="s">
        <v>2717</v>
      </c>
      <c r="D92" s="293"/>
      <c r="E92" s="293"/>
      <c r="F92" s="316" t="s">
        <v>2695</v>
      </c>
      <c r="G92" s="317"/>
      <c r="H92" s="293" t="s">
        <v>2718</v>
      </c>
      <c r="I92" s="293" t="s">
        <v>2691</v>
      </c>
      <c r="J92" s="293">
        <v>255</v>
      </c>
      <c r="K92" s="307"/>
    </row>
    <row r="93" spans="2:11" s="1" customFormat="1" ht="15" customHeight="1">
      <c r="B93" s="318"/>
      <c r="C93" s="293" t="s">
        <v>2719</v>
      </c>
      <c r="D93" s="293"/>
      <c r="E93" s="293"/>
      <c r="F93" s="316" t="s">
        <v>2689</v>
      </c>
      <c r="G93" s="317"/>
      <c r="H93" s="293" t="s">
        <v>2720</v>
      </c>
      <c r="I93" s="293" t="s">
        <v>2721</v>
      </c>
      <c r="J93" s="293"/>
      <c r="K93" s="307"/>
    </row>
    <row r="94" spans="2:11" s="1" customFormat="1" ht="15" customHeight="1">
      <c r="B94" s="318"/>
      <c r="C94" s="293" t="s">
        <v>2722</v>
      </c>
      <c r="D94" s="293"/>
      <c r="E94" s="293"/>
      <c r="F94" s="316" t="s">
        <v>2689</v>
      </c>
      <c r="G94" s="317"/>
      <c r="H94" s="293" t="s">
        <v>2723</v>
      </c>
      <c r="I94" s="293" t="s">
        <v>2724</v>
      </c>
      <c r="J94" s="293"/>
      <c r="K94" s="307"/>
    </row>
    <row r="95" spans="2:11" s="1" customFormat="1" ht="15" customHeight="1">
      <c r="B95" s="318"/>
      <c r="C95" s="293" t="s">
        <v>2725</v>
      </c>
      <c r="D95" s="293"/>
      <c r="E95" s="293"/>
      <c r="F95" s="316" t="s">
        <v>2689</v>
      </c>
      <c r="G95" s="317"/>
      <c r="H95" s="293" t="s">
        <v>2725</v>
      </c>
      <c r="I95" s="293" t="s">
        <v>2724</v>
      </c>
      <c r="J95" s="293"/>
      <c r="K95" s="307"/>
    </row>
    <row r="96" spans="2:11" s="1" customFormat="1" ht="15" customHeight="1">
      <c r="B96" s="318"/>
      <c r="C96" s="293" t="s">
        <v>37</v>
      </c>
      <c r="D96" s="293"/>
      <c r="E96" s="293"/>
      <c r="F96" s="316" t="s">
        <v>2689</v>
      </c>
      <c r="G96" s="317"/>
      <c r="H96" s="293" t="s">
        <v>2726</v>
      </c>
      <c r="I96" s="293" t="s">
        <v>2724</v>
      </c>
      <c r="J96" s="293"/>
      <c r="K96" s="307"/>
    </row>
    <row r="97" spans="2:11" s="1" customFormat="1" ht="15" customHeight="1">
      <c r="B97" s="318"/>
      <c r="C97" s="293" t="s">
        <v>47</v>
      </c>
      <c r="D97" s="293"/>
      <c r="E97" s="293"/>
      <c r="F97" s="316" t="s">
        <v>2689</v>
      </c>
      <c r="G97" s="317"/>
      <c r="H97" s="293" t="s">
        <v>2727</v>
      </c>
      <c r="I97" s="293" t="s">
        <v>2724</v>
      </c>
      <c r="J97" s="293"/>
      <c r="K97" s="307"/>
    </row>
    <row r="98" spans="2:11" s="1" customFormat="1" ht="15" customHeight="1">
      <c r="B98" s="321"/>
      <c r="C98" s="322"/>
      <c r="D98" s="322"/>
      <c r="E98" s="322"/>
      <c r="F98" s="322"/>
      <c r="G98" s="322"/>
      <c r="H98" s="322"/>
      <c r="I98" s="322"/>
      <c r="J98" s="322"/>
      <c r="K98" s="323"/>
    </row>
    <row r="99" spans="2:11" s="1" customFormat="1" ht="18.75" customHeight="1">
      <c r="B99" s="324"/>
      <c r="C99" s="325"/>
      <c r="D99" s="325"/>
      <c r="E99" s="325"/>
      <c r="F99" s="325"/>
      <c r="G99" s="325"/>
      <c r="H99" s="325"/>
      <c r="I99" s="325"/>
      <c r="J99" s="325"/>
      <c r="K99" s="324"/>
    </row>
    <row r="100" spans="2:11" s="1" customFormat="1" ht="18.75" customHeight="1">
      <c r="B100" s="301"/>
      <c r="C100" s="301"/>
      <c r="D100" s="301"/>
      <c r="E100" s="301"/>
      <c r="F100" s="301"/>
      <c r="G100" s="301"/>
      <c r="H100" s="301"/>
      <c r="I100" s="301"/>
      <c r="J100" s="301"/>
      <c r="K100" s="301"/>
    </row>
    <row r="101" spans="2:11" s="1" customFormat="1" ht="7.5" customHeight="1">
      <c r="B101" s="302"/>
      <c r="C101" s="303"/>
      <c r="D101" s="303"/>
      <c r="E101" s="303"/>
      <c r="F101" s="303"/>
      <c r="G101" s="303"/>
      <c r="H101" s="303"/>
      <c r="I101" s="303"/>
      <c r="J101" s="303"/>
      <c r="K101" s="304"/>
    </row>
    <row r="102" spans="2:11" s="1" customFormat="1" ht="45" customHeight="1">
      <c r="B102" s="305"/>
      <c r="C102" s="306" t="s">
        <v>2728</v>
      </c>
      <c r="D102" s="306"/>
      <c r="E102" s="306"/>
      <c r="F102" s="306"/>
      <c r="G102" s="306"/>
      <c r="H102" s="306"/>
      <c r="I102" s="306"/>
      <c r="J102" s="306"/>
      <c r="K102" s="307"/>
    </row>
    <row r="103" spans="2:11" s="1" customFormat="1" ht="17.25" customHeight="1">
      <c r="B103" s="305"/>
      <c r="C103" s="308" t="s">
        <v>2683</v>
      </c>
      <c r="D103" s="308"/>
      <c r="E103" s="308"/>
      <c r="F103" s="308" t="s">
        <v>2684</v>
      </c>
      <c r="G103" s="309"/>
      <c r="H103" s="308" t="s">
        <v>53</v>
      </c>
      <c r="I103" s="308" t="s">
        <v>56</v>
      </c>
      <c r="J103" s="308" t="s">
        <v>2685</v>
      </c>
      <c r="K103" s="307"/>
    </row>
    <row r="104" spans="2:11" s="1" customFormat="1" ht="17.25" customHeight="1">
      <c r="B104" s="305"/>
      <c r="C104" s="310" t="s">
        <v>2686</v>
      </c>
      <c r="D104" s="310"/>
      <c r="E104" s="310"/>
      <c r="F104" s="311" t="s">
        <v>2687</v>
      </c>
      <c r="G104" s="312"/>
      <c r="H104" s="310"/>
      <c r="I104" s="310"/>
      <c r="J104" s="310" t="s">
        <v>2688</v>
      </c>
      <c r="K104" s="307"/>
    </row>
    <row r="105" spans="2:11" s="1" customFormat="1" ht="5.25" customHeight="1">
      <c r="B105" s="305"/>
      <c r="C105" s="308"/>
      <c r="D105" s="308"/>
      <c r="E105" s="308"/>
      <c r="F105" s="308"/>
      <c r="G105" s="326"/>
      <c r="H105" s="308"/>
      <c r="I105" s="308"/>
      <c r="J105" s="308"/>
      <c r="K105" s="307"/>
    </row>
    <row r="106" spans="2:11" s="1" customFormat="1" ht="15" customHeight="1">
      <c r="B106" s="305"/>
      <c r="C106" s="293" t="s">
        <v>52</v>
      </c>
      <c r="D106" s="315"/>
      <c r="E106" s="315"/>
      <c r="F106" s="316" t="s">
        <v>2689</v>
      </c>
      <c r="G106" s="293"/>
      <c r="H106" s="293" t="s">
        <v>2729</v>
      </c>
      <c r="I106" s="293" t="s">
        <v>2691</v>
      </c>
      <c r="J106" s="293">
        <v>20</v>
      </c>
      <c r="K106" s="307"/>
    </row>
    <row r="107" spans="2:11" s="1" customFormat="1" ht="15" customHeight="1">
      <c r="B107" s="305"/>
      <c r="C107" s="293" t="s">
        <v>2692</v>
      </c>
      <c r="D107" s="293"/>
      <c r="E107" s="293"/>
      <c r="F107" s="316" t="s">
        <v>2689</v>
      </c>
      <c r="G107" s="293"/>
      <c r="H107" s="293" t="s">
        <v>2729</v>
      </c>
      <c r="I107" s="293" t="s">
        <v>2691</v>
      </c>
      <c r="J107" s="293">
        <v>120</v>
      </c>
      <c r="K107" s="307"/>
    </row>
    <row r="108" spans="2:11" s="1" customFormat="1" ht="15" customHeight="1">
      <c r="B108" s="318"/>
      <c r="C108" s="293" t="s">
        <v>2694</v>
      </c>
      <c r="D108" s="293"/>
      <c r="E108" s="293"/>
      <c r="F108" s="316" t="s">
        <v>2695</v>
      </c>
      <c r="G108" s="293"/>
      <c r="H108" s="293" t="s">
        <v>2729</v>
      </c>
      <c r="I108" s="293" t="s">
        <v>2691</v>
      </c>
      <c r="J108" s="293">
        <v>50</v>
      </c>
      <c r="K108" s="307"/>
    </row>
    <row r="109" spans="2:11" s="1" customFormat="1" ht="15" customHeight="1">
      <c r="B109" s="318"/>
      <c r="C109" s="293" t="s">
        <v>2697</v>
      </c>
      <c r="D109" s="293"/>
      <c r="E109" s="293"/>
      <c r="F109" s="316" t="s">
        <v>2689</v>
      </c>
      <c r="G109" s="293"/>
      <c r="H109" s="293" t="s">
        <v>2729</v>
      </c>
      <c r="I109" s="293" t="s">
        <v>2699</v>
      </c>
      <c r="J109" s="293"/>
      <c r="K109" s="307"/>
    </row>
    <row r="110" spans="2:11" s="1" customFormat="1" ht="15" customHeight="1">
      <c r="B110" s="318"/>
      <c r="C110" s="293" t="s">
        <v>2708</v>
      </c>
      <c r="D110" s="293"/>
      <c r="E110" s="293"/>
      <c r="F110" s="316" t="s">
        <v>2695</v>
      </c>
      <c r="G110" s="293"/>
      <c r="H110" s="293" t="s">
        <v>2729</v>
      </c>
      <c r="I110" s="293" t="s">
        <v>2691</v>
      </c>
      <c r="J110" s="293">
        <v>50</v>
      </c>
      <c r="K110" s="307"/>
    </row>
    <row r="111" spans="2:11" s="1" customFormat="1" ht="15" customHeight="1">
      <c r="B111" s="318"/>
      <c r="C111" s="293" t="s">
        <v>2716</v>
      </c>
      <c r="D111" s="293"/>
      <c r="E111" s="293"/>
      <c r="F111" s="316" t="s">
        <v>2695</v>
      </c>
      <c r="G111" s="293"/>
      <c r="H111" s="293" t="s">
        <v>2729</v>
      </c>
      <c r="I111" s="293" t="s">
        <v>2691</v>
      </c>
      <c r="J111" s="293">
        <v>50</v>
      </c>
      <c r="K111" s="307"/>
    </row>
    <row r="112" spans="2:11" s="1" customFormat="1" ht="15" customHeight="1">
      <c r="B112" s="318"/>
      <c r="C112" s="293" t="s">
        <v>2714</v>
      </c>
      <c r="D112" s="293"/>
      <c r="E112" s="293"/>
      <c r="F112" s="316" t="s">
        <v>2695</v>
      </c>
      <c r="G112" s="293"/>
      <c r="H112" s="293" t="s">
        <v>2729</v>
      </c>
      <c r="I112" s="293" t="s">
        <v>2691</v>
      </c>
      <c r="J112" s="293">
        <v>50</v>
      </c>
      <c r="K112" s="307"/>
    </row>
    <row r="113" spans="2:11" s="1" customFormat="1" ht="15" customHeight="1">
      <c r="B113" s="318"/>
      <c r="C113" s="293" t="s">
        <v>52</v>
      </c>
      <c r="D113" s="293"/>
      <c r="E113" s="293"/>
      <c r="F113" s="316" t="s">
        <v>2689</v>
      </c>
      <c r="G113" s="293"/>
      <c r="H113" s="293" t="s">
        <v>2730</v>
      </c>
      <c r="I113" s="293" t="s">
        <v>2691</v>
      </c>
      <c r="J113" s="293">
        <v>20</v>
      </c>
      <c r="K113" s="307"/>
    </row>
    <row r="114" spans="2:11" s="1" customFormat="1" ht="15" customHeight="1">
      <c r="B114" s="318"/>
      <c r="C114" s="293" t="s">
        <v>2731</v>
      </c>
      <c r="D114" s="293"/>
      <c r="E114" s="293"/>
      <c r="F114" s="316" t="s">
        <v>2689</v>
      </c>
      <c r="G114" s="293"/>
      <c r="H114" s="293" t="s">
        <v>2732</v>
      </c>
      <c r="I114" s="293" t="s">
        <v>2691</v>
      </c>
      <c r="J114" s="293">
        <v>120</v>
      </c>
      <c r="K114" s="307"/>
    </row>
    <row r="115" spans="2:11" s="1" customFormat="1" ht="15" customHeight="1">
      <c r="B115" s="318"/>
      <c r="C115" s="293" t="s">
        <v>37</v>
      </c>
      <c r="D115" s="293"/>
      <c r="E115" s="293"/>
      <c r="F115" s="316" t="s">
        <v>2689</v>
      </c>
      <c r="G115" s="293"/>
      <c r="H115" s="293" t="s">
        <v>2733</v>
      </c>
      <c r="I115" s="293" t="s">
        <v>2724</v>
      </c>
      <c r="J115" s="293"/>
      <c r="K115" s="307"/>
    </row>
    <row r="116" spans="2:11" s="1" customFormat="1" ht="15" customHeight="1">
      <c r="B116" s="318"/>
      <c r="C116" s="293" t="s">
        <v>47</v>
      </c>
      <c r="D116" s="293"/>
      <c r="E116" s="293"/>
      <c r="F116" s="316" t="s">
        <v>2689</v>
      </c>
      <c r="G116" s="293"/>
      <c r="H116" s="293" t="s">
        <v>2734</v>
      </c>
      <c r="I116" s="293" t="s">
        <v>2724</v>
      </c>
      <c r="J116" s="293"/>
      <c r="K116" s="307"/>
    </row>
    <row r="117" spans="2:11" s="1" customFormat="1" ht="15" customHeight="1">
      <c r="B117" s="318"/>
      <c r="C117" s="293" t="s">
        <v>56</v>
      </c>
      <c r="D117" s="293"/>
      <c r="E117" s="293"/>
      <c r="F117" s="316" t="s">
        <v>2689</v>
      </c>
      <c r="G117" s="293"/>
      <c r="H117" s="293" t="s">
        <v>2735</v>
      </c>
      <c r="I117" s="293" t="s">
        <v>2736</v>
      </c>
      <c r="J117" s="293"/>
      <c r="K117" s="307"/>
    </row>
    <row r="118" spans="2:11" s="1" customFormat="1" ht="15" customHeight="1">
      <c r="B118" s="321"/>
      <c r="C118" s="327"/>
      <c r="D118" s="327"/>
      <c r="E118" s="327"/>
      <c r="F118" s="327"/>
      <c r="G118" s="327"/>
      <c r="H118" s="327"/>
      <c r="I118" s="327"/>
      <c r="J118" s="327"/>
      <c r="K118" s="323"/>
    </row>
    <row r="119" spans="2:11" s="1" customFormat="1" ht="18.75" customHeight="1">
      <c r="B119" s="328"/>
      <c r="C119" s="329"/>
      <c r="D119" s="329"/>
      <c r="E119" s="329"/>
      <c r="F119" s="330"/>
      <c r="G119" s="329"/>
      <c r="H119" s="329"/>
      <c r="I119" s="329"/>
      <c r="J119" s="329"/>
      <c r="K119" s="328"/>
    </row>
    <row r="120" spans="2:11" s="1" customFormat="1" ht="18.75" customHeight="1">
      <c r="B120" s="301"/>
      <c r="C120" s="301"/>
      <c r="D120" s="301"/>
      <c r="E120" s="301"/>
      <c r="F120" s="301"/>
      <c r="G120" s="301"/>
      <c r="H120" s="301"/>
      <c r="I120" s="301"/>
      <c r="J120" s="301"/>
      <c r="K120" s="301"/>
    </row>
    <row r="121" spans="2:11" s="1" customFormat="1" ht="7.5" customHeight="1">
      <c r="B121" s="331"/>
      <c r="C121" s="332"/>
      <c r="D121" s="332"/>
      <c r="E121" s="332"/>
      <c r="F121" s="332"/>
      <c r="G121" s="332"/>
      <c r="H121" s="332"/>
      <c r="I121" s="332"/>
      <c r="J121" s="332"/>
      <c r="K121" s="333"/>
    </row>
    <row r="122" spans="2:11" s="1" customFormat="1" ht="45" customHeight="1">
      <c r="B122" s="334"/>
      <c r="C122" s="284" t="s">
        <v>2737</v>
      </c>
      <c r="D122" s="284"/>
      <c r="E122" s="284"/>
      <c r="F122" s="284"/>
      <c r="G122" s="284"/>
      <c r="H122" s="284"/>
      <c r="I122" s="284"/>
      <c r="J122" s="284"/>
      <c r="K122" s="335"/>
    </row>
    <row r="123" spans="2:11" s="1" customFormat="1" ht="17.25" customHeight="1">
      <c r="B123" s="336"/>
      <c r="C123" s="308" t="s">
        <v>2683</v>
      </c>
      <c r="D123" s="308"/>
      <c r="E123" s="308"/>
      <c r="F123" s="308" t="s">
        <v>2684</v>
      </c>
      <c r="G123" s="309"/>
      <c r="H123" s="308" t="s">
        <v>53</v>
      </c>
      <c r="I123" s="308" t="s">
        <v>56</v>
      </c>
      <c r="J123" s="308" t="s">
        <v>2685</v>
      </c>
      <c r="K123" s="337"/>
    </row>
    <row r="124" spans="2:11" s="1" customFormat="1" ht="17.25" customHeight="1">
      <c r="B124" s="336"/>
      <c r="C124" s="310" t="s">
        <v>2686</v>
      </c>
      <c r="D124" s="310"/>
      <c r="E124" s="310"/>
      <c r="F124" s="311" t="s">
        <v>2687</v>
      </c>
      <c r="G124" s="312"/>
      <c r="H124" s="310"/>
      <c r="I124" s="310"/>
      <c r="J124" s="310" t="s">
        <v>2688</v>
      </c>
      <c r="K124" s="337"/>
    </row>
    <row r="125" spans="2:11" s="1" customFormat="1" ht="5.25" customHeight="1">
      <c r="B125" s="338"/>
      <c r="C125" s="313"/>
      <c r="D125" s="313"/>
      <c r="E125" s="313"/>
      <c r="F125" s="313"/>
      <c r="G125" s="339"/>
      <c r="H125" s="313"/>
      <c r="I125" s="313"/>
      <c r="J125" s="313"/>
      <c r="K125" s="340"/>
    </row>
    <row r="126" spans="2:11" s="1" customFormat="1" ht="15" customHeight="1">
      <c r="B126" s="338"/>
      <c r="C126" s="293" t="s">
        <v>2692</v>
      </c>
      <c r="D126" s="315"/>
      <c r="E126" s="315"/>
      <c r="F126" s="316" t="s">
        <v>2689</v>
      </c>
      <c r="G126" s="293"/>
      <c r="H126" s="293" t="s">
        <v>2729</v>
      </c>
      <c r="I126" s="293" t="s">
        <v>2691</v>
      </c>
      <c r="J126" s="293">
        <v>120</v>
      </c>
      <c r="K126" s="341"/>
    </row>
    <row r="127" spans="2:11" s="1" customFormat="1" ht="15" customHeight="1">
      <c r="B127" s="338"/>
      <c r="C127" s="293" t="s">
        <v>2738</v>
      </c>
      <c r="D127" s="293"/>
      <c r="E127" s="293"/>
      <c r="F127" s="316" t="s">
        <v>2689</v>
      </c>
      <c r="G127" s="293"/>
      <c r="H127" s="293" t="s">
        <v>2739</v>
      </c>
      <c r="I127" s="293" t="s">
        <v>2691</v>
      </c>
      <c r="J127" s="293" t="s">
        <v>2740</v>
      </c>
      <c r="K127" s="341"/>
    </row>
    <row r="128" spans="2:11" s="1" customFormat="1" ht="15" customHeight="1">
      <c r="B128" s="338"/>
      <c r="C128" s="293" t="s">
        <v>2637</v>
      </c>
      <c r="D128" s="293"/>
      <c r="E128" s="293"/>
      <c r="F128" s="316" t="s">
        <v>2689</v>
      </c>
      <c r="G128" s="293"/>
      <c r="H128" s="293" t="s">
        <v>2741</v>
      </c>
      <c r="I128" s="293" t="s">
        <v>2691</v>
      </c>
      <c r="J128" s="293" t="s">
        <v>2740</v>
      </c>
      <c r="K128" s="341"/>
    </row>
    <row r="129" spans="2:11" s="1" customFormat="1" ht="15" customHeight="1">
      <c r="B129" s="338"/>
      <c r="C129" s="293" t="s">
        <v>2700</v>
      </c>
      <c r="D129" s="293"/>
      <c r="E129" s="293"/>
      <c r="F129" s="316" t="s">
        <v>2695</v>
      </c>
      <c r="G129" s="293"/>
      <c r="H129" s="293" t="s">
        <v>2701</v>
      </c>
      <c r="I129" s="293" t="s">
        <v>2691</v>
      </c>
      <c r="J129" s="293">
        <v>15</v>
      </c>
      <c r="K129" s="341"/>
    </row>
    <row r="130" spans="2:11" s="1" customFormat="1" ht="15" customHeight="1">
      <c r="B130" s="338"/>
      <c r="C130" s="319" t="s">
        <v>2702</v>
      </c>
      <c r="D130" s="319"/>
      <c r="E130" s="319"/>
      <c r="F130" s="320" t="s">
        <v>2695</v>
      </c>
      <c r="G130" s="319"/>
      <c r="H130" s="319" t="s">
        <v>2703</v>
      </c>
      <c r="I130" s="319" t="s">
        <v>2691</v>
      </c>
      <c r="J130" s="319">
        <v>15</v>
      </c>
      <c r="K130" s="341"/>
    </row>
    <row r="131" spans="2:11" s="1" customFormat="1" ht="15" customHeight="1">
      <c r="B131" s="338"/>
      <c r="C131" s="319" t="s">
        <v>2704</v>
      </c>
      <c r="D131" s="319"/>
      <c r="E131" s="319"/>
      <c r="F131" s="320" t="s">
        <v>2695</v>
      </c>
      <c r="G131" s="319"/>
      <c r="H131" s="319" t="s">
        <v>2705</v>
      </c>
      <c r="I131" s="319" t="s">
        <v>2691</v>
      </c>
      <c r="J131" s="319">
        <v>20</v>
      </c>
      <c r="K131" s="341"/>
    </row>
    <row r="132" spans="2:11" s="1" customFormat="1" ht="15" customHeight="1">
      <c r="B132" s="338"/>
      <c r="C132" s="319" t="s">
        <v>2706</v>
      </c>
      <c r="D132" s="319"/>
      <c r="E132" s="319"/>
      <c r="F132" s="320" t="s">
        <v>2695</v>
      </c>
      <c r="G132" s="319"/>
      <c r="H132" s="319" t="s">
        <v>2707</v>
      </c>
      <c r="I132" s="319" t="s">
        <v>2691</v>
      </c>
      <c r="J132" s="319">
        <v>20</v>
      </c>
      <c r="K132" s="341"/>
    </row>
    <row r="133" spans="2:11" s="1" customFormat="1" ht="15" customHeight="1">
      <c r="B133" s="338"/>
      <c r="C133" s="293" t="s">
        <v>2694</v>
      </c>
      <c r="D133" s="293"/>
      <c r="E133" s="293"/>
      <c r="F133" s="316" t="s">
        <v>2695</v>
      </c>
      <c r="G133" s="293"/>
      <c r="H133" s="293" t="s">
        <v>2729</v>
      </c>
      <c r="I133" s="293" t="s">
        <v>2691</v>
      </c>
      <c r="J133" s="293">
        <v>50</v>
      </c>
      <c r="K133" s="341"/>
    </row>
    <row r="134" spans="2:11" s="1" customFormat="1" ht="15" customHeight="1">
      <c r="B134" s="338"/>
      <c r="C134" s="293" t="s">
        <v>2708</v>
      </c>
      <c r="D134" s="293"/>
      <c r="E134" s="293"/>
      <c r="F134" s="316" t="s">
        <v>2695</v>
      </c>
      <c r="G134" s="293"/>
      <c r="H134" s="293" t="s">
        <v>2729</v>
      </c>
      <c r="I134" s="293" t="s">
        <v>2691</v>
      </c>
      <c r="J134" s="293">
        <v>50</v>
      </c>
      <c r="K134" s="341"/>
    </row>
    <row r="135" spans="2:11" s="1" customFormat="1" ht="15" customHeight="1">
      <c r="B135" s="338"/>
      <c r="C135" s="293" t="s">
        <v>2714</v>
      </c>
      <c r="D135" s="293"/>
      <c r="E135" s="293"/>
      <c r="F135" s="316" t="s">
        <v>2695</v>
      </c>
      <c r="G135" s="293"/>
      <c r="H135" s="293" t="s">
        <v>2729</v>
      </c>
      <c r="I135" s="293" t="s">
        <v>2691</v>
      </c>
      <c r="J135" s="293">
        <v>50</v>
      </c>
      <c r="K135" s="341"/>
    </row>
    <row r="136" spans="2:11" s="1" customFormat="1" ht="15" customHeight="1">
      <c r="B136" s="338"/>
      <c r="C136" s="293" t="s">
        <v>2716</v>
      </c>
      <c r="D136" s="293"/>
      <c r="E136" s="293"/>
      <c r="F136" s="316" t="s">
        <v>2695</v>
      </c>
      <c r="G136" s="293"/>
      <c r="H136" s="293" t="s">
        <v>2729</v>
      </c>
      <c r="I136" s="293" t="s">
        <v>2691</v>
      </c>
      <c r="J136" s="293">
        <v>50</v>
      </c>
      <c r="K136" s="341"/>
    </row>
    <row r="137" spans="2:11" s="1" customFormat="1" ht="15" customHeight="1">
      <c r="B137" s="338"/>
      <c r="C137" s="293" t="s">
        <v>2717</v>
      </c>
      <c r="D137" s="293"/>
      <c r="E137" s="293"/>
      <c r="F137" s="316" t="s">
        <v>2695</v>
      </c>
      <c r="G137" s="293"/>
      <c r="H137" s="293" t="s">
        <v>2742</v>
      </c>
      <c r="I137" s="293" t="s">
        <v>2691</v>
      </c>
      <c r="J137" s="293">
        <v>255</v>
      </c>
      <c r="K137" s="341"/>
    </row>
    <row r="138" spans="2:11" s="1" customFormat="1" ht="15" customHeight="1">
      <c r="B138" s="338"/>
      <c r="C138" s="293" t="s">
        <v>2719</v>
      </c>
      <c r="D138" s="293"/>
      <c r="E138" s="293"/>
      <c r="F138" s="316" t="s">
        <v>2689</v>
      </c>
      <c r="G138" s="293"/>
      <c r="H138" s="293" t="s">
        <v>2743</v>
      </c>
      <c r="I138" s="293" t="s">
        <v>2721</v>
      </c>
      <c r="J138" s="293"/>
      <c r="K138" s="341"/>
    </row>
    <row r="139" spans="2:11" s="1" customFormat="1" ht="15" customHeight="1">
      <c r="B139" s="338"/>
      <c r="C139" s="293" t="s">
        <v>2722</v>
      </c>
      <c r="D139" s="293"/>
      <c r="E139" s="293"/>
      <c r="F139" s="316" t="s">
        <v>2689</v>
      </c>
      <c r="G139" s="293"/>
      <c r="H139" s="293" t="s">
        <v>2744</v>
      </c>
      <c r="I139" s="293" t="s">
        <v>2724</v>
      </c>
      <c r="J139" s="293"/>
      <c r="K139" s="341"/>
    </row>
    <row r="140" spans="2:11" s="1" customFormat="1" ht="15" customHeight="1">
      <c r="B140" s="338"/>
      <c r="C140" s="293" t="s">
        <v>2725</v>
      </c>
      <c r="D140" s="293"/>
      <c r="E140" s="293"/>
      <c r="F140" s="316" t="s">
        <v>2689</v>
      </c>
      <c r="G140" s="293"/>
      <c r="H140" s="293" t="s">
        <v>2725</v>
      </c>
      <c r="I140" s="293" t="s">
        <v>2724</v>
      </c>
      <c r="J140" s="293"/>
      <c r="K140" s="341"/>
    </row>
    <row r="141" spans="2:11" s="1" customFormat="1" ht="15" customHeight="1">
      <c r="B141" s="338"/>
      <c r="C141" s="293" t="s">
        <v>37</v>
      </c>
      <c r="D141" s="293"/>
      <c r="E141" s="293"/>
      <c r="F141" s="316" t="s">
        <v>2689</v>
      </c>
      <c r="G141" s="293"/>
      <c r="H141" s="293" t="s">
        <v>2745</v>
      </c>
      <c r="I141" s="293" t="s">
        <v>2724</v>
      </c>
      <c r="J141" s="293"/>
      <c r="K141" s="341"/>
    </row>
    <row r="142" spans="2:11" s="1" customFormat="1" ht="15" customHeight="1">
      <c r="B142" s="338"/>
      <c r="C142" s="293" t="s">
        <v>2746</v>
      </c>
      <c r="D142" s="293"/>
      <c r="E142" s="293"/>
      <c r="F142" s="316" t="s">
        <v>2689</v>
      </c>
      <c r="G142" s="293"/>
      <c r="H142" s="293" t="s">
        <v>2747</v>
      </c>
      <c r="I142" s="293" t="s">
        <v>2724</v>
      </c>
      <c r="J142" s="293"/>
      <c r="K142" s="341"/>
    </row>
    <row r="143" spans="2:11" s="1" customFormat="1" ht="15" customHeight="1">
      <c r="B143" s="342"/>
      <c r="C143" s="343"/>
      <c r="D143" s="343"/>
      <c r="E143" s="343"/>
      <c r="F143" s="343"/>
      <c r="G143" s="343"/>
      <c r="H143" s="343"/>
      <c r="I143" s="343"/>
      <c r="J143" s="343"/>
      <c r="K143" s="344"/>
    </row>
    <row r="144" spans="2:11" s="1" customFormat="1" ht="18.75" customHeight="1">
      <c r="B144" s="329"/>
      <c r="C144" s="329"/>
      <c r="D144" s="329"/>
      <c r="E144" s="329"/>
      <c r="F144" s="330"/>
      <c r="G144" s="329"/>
      <c r="H144" s="329"/>
      <c r="I144" s="329"/>
      <c r="J144" s="329"/>
      <c r="K144" s="329"/>
    </row>
    <row r="145" spans="2:11" s="1" customFormat="1" ht="18.75" customHeight="1">
      <c r="B145" s="301"/>
      <c r="C145" s="301"/>
      <c r="D145" s="301"/>
      <c r="E145" s="301"/>
      <c r="F145" s="301"/>
      <c r="G145" s="301"/>
      <c r="H145" s="301"/>
      <c r="I145" s="301"/>
      <c r="J145" s="301"/>
      <c r="K145" s="301"/>
    </row>
    <row r="146" spans="2:11" s="1" customFormat="1" ht="7.5" customHeight="1">
      <c r="B146" s="302"/>
      <c r="C146" s="303"/>
      <c r="D146" s="303"/>
      <c r="E146" s="303"/>
      <c r="F146" s="303"/>
      <c r="G146" s="303"/>
      <c r="H146" s="303"/>
      <c r="I146" s="303"/>
      <c r="J146" s="303"/>
      <c r="K146" s="304"/>
    </row>
    <row r="147" spans="2:11" s="1" customFormat="1" ht="45" customHeight="1">
      <c r="B147" s="305"/>
      <c r="C147" s="306" t="s">
        <v>2748</v>
      </c>
      <c r="D147" s="306"/>
      <c r="E147" s="306"/>
      <c r="F147" s="306"/>
      <c r="G147" s="306"/>
      <c r="H147" s="306"/>
      <c r="I147" s="306"/>
      <c r="J147" s="306"/>
      <c r="K147" s="307"/>
    </row>
    <row r="148" spans="2:11" s="1" customFormat="1" ht="17.25" customHeight="1">
      <c r="B148" s="305"/>
      <c r="C148" s="308" t="s">
        <v>2683</v>
      </c>
      <c r="D148" s="308"/>
      <c r="E148" s="308"/>
      <c r="F148" s="308" t="s">
        <v>2684</v>
      </c>
      <c r="G148" s="309"/>
      <c r="H148" s="308" t="s">
        <v>53</v>
      </c>
      <c r="I148" s="308" t="s">
        <v>56</v>
      </c>
      <c r="J148" s="308" t="s">
        <v>2685</v>
      </c>
      <c r="K148" s="307"/>
    </row>
    <row r="149" spans="2:11" s="1" customFormat="1" ht="17.25" customHeight="1">
      <c r="B149" s="305"/>
      <c r="C149" s="310" t="s">
        <v>2686</v>
      </c>
      <c r="D149" s="310"/>
      <c r="E149" s="310"/>
      <c r="F149" s="311" t="s">
        <v>2687</v>
      </c>
      <c r="G149" s="312"/>
      <c r="H149" s="310"/>
      <c r="I149" s="310"/>
      <c r="J149" s="310" t="s">
        <v>2688</v>
      </c>
      <c r="K149" s="307"/>
    </row>
    <row r="150" spans="2:11" s="1" customFormat="1" ht="5.25" customHeight="1">
      <c r="B150" s="318"/>
      <c r="C150" s="313"/>
      <c r="D150" s="313"/>
      <c r="E150" s="313"/>
      <c r="F150" s="313"/>
      <c r="G150" s="314"/>
      <c r="H150" s="313"/>
      <c r="I150" s="313"/>
      <c r="J150" s="313"/>
      <c r="K150" s="341"/>
    </row>
    <row r="151" spans="2:11" s="1" customFormat="1" ht="15" customHeight="1">
      <c r="B151" s="318"/>
      <c r="C151" s="345" t="s">
        <v>2692</v>
      </c>
      <c r="D151" s="293"/>
      <c r="E151" s="293"/>
      <c r="F151" s="346" t="s">
        <v>2689</v>
      </c>
      <c r="G151" s="293"/>
      <c r="H151" s="345" t="s">
        <v>2729</v>
      </c>
      <c r="I151" s="345" t="s">
        <v>2691</v>
      </c>
      <c r="J151" s="345">
        <v>120</v>
      </c>
      <c r="K151" s="341"/>
    </row>
    <row r="152" spans="2:11" s="1" customFormat="1" ht="15" customHeight="1">
      <c r="B152" s="318"/>
      <c r="C152" s="345" t="s">
        <v>2738</v>
      </c>
      <c r="D152" s="293"/>
      <c r="E152" s="293"/>
      <c r="F152" s="346" t="s">
        <v>2689</v>
      </c>
      <c r="G152" s="293"/>
      <c r="H152" s="345" t="s">
        <v>2749</v>
      </c>
      <c r="I152" s="345" t="s">
        <v>2691</v>
      </c>
      <c r="J152" s="345" t="s">
        <v>2740</v>
      </c>
      <c r="K152" s="341"/>
    </row>
    <row r="153" spans="2:11" s="1" customFormat="1" ht="15" customHeight="1">
      <c r="B153" s="318"/>
      <c r="C153" s="345" t="s">
        <v>2637</v>
      </c>
      <c r="D153" s="293"/>
      <c r="E153" s="293"/>
      <c r="F153" s="346" t="s">
        <v>2689</v>
      </c>
      <c r="G153" s="293"/>
      <c r="H153" s="345" t="s">
        <v>2750</v>
      </c>
      <c r="I153" s="345" t="s">
        <v>2691</v>
      </c>
      <c r="J153" s="345" t="s">
        <v>2740</v>
      </c>
      <c r="K153" s="341"/>
    </row>
    <row r="154" spans="2:11" s="1" customFormat="1" ht="15" customHeight="1">
      <c r="B154" s="318"/>
      <c r="C154" s="345" t="s">
        <v>2694</v>
      </c>
      <c r="D154" s="293"/>
      <c r="E154" s="293"/>
      <c r="F154" s="346" t="s">
        <v>2695</v>
      </c>
      <c r="G154" s="293"/>
      <c r="H154" s="345" t="s">
        <v>2729</v>
      </c>
      <c r="I154" s="345" t="s">
        <v>2691</v>
      </c>
      <c r="J154" s="345">
        <v>50</v>
      </c>
      <c r="K154" s="341"/>
    </row>
    <row r="155" spans="2:11" s="1" customFormat="1" ht="15" customHeight="1">
      <c r="B155" s="318"/>
      <c r="C155" s="345" t="s">
        <v>2697</v>
      </c>
      <c r="D155" s="293"/>
      <c r="E155" s="293"/>
      <c r="F155" s="346" t="s">
        <v>2689</v>
      </c>
      <c r="G155" s="293"/>
      <c r="H155" s="345" t="s">
        <v>2729</v>
      </c>
      <c r="I155" s="345" t="s">
        <v>2699</v>
      </c>
      <c r="J155" s="345"/>
      <c r="K155" s="341"/>
    </row>
    <row r="156" spans="2:11" s="1" customFormat="1" ht="15" customHeight="1">
      <c r="B156" s="318"/>
      <c r="C156" s="345" t="s">
        <v>2708</v>
      </c>
      <c r="D156" s="293"/>
      <c r="E156" s="293"/>
      <c r="F156" s="346" t="s">
        <v>2695</v>
      </c>
      <c r="G156" s="293"/>
      <c r="H156" s="345" t="s">
        <v>2729</v>
      </c>
      <c r="I156" s="345" t="s">
        <v>2691</v>
      </c>
      <c r="J156" s="345">
        <v>50</v>
      </c>
      <c r="K156" s="341"/>
    </row>
    <row r="157" spans="2:11" s="1" customFormat="1" ht="15" customHeight="1">
      <c r="B157" s="318"/>
      <c r="C157" s="345" t="s">
        <v>2716</v>
      </c>
      <c r="D157" s="293"/>
      <c r="E157" s="293"/>
      <c r="F157" s="346" t="s">
        <v>2695</v>
      </c>
      <c r="G157" s="293"/>
      <c r="H157" s="345" t="s">
        <v>2729</v>
      </c>
      <c r="I157" s="345" t="s">
        <v>2691</v>
      </c>
      <c r="J157" s="345">
        <v>50</v>
      </c>
      <c r="K157" s="341"/>
    </row>
    <row r="158" spans="2:11" s="1" customFormat="1" ht="15" customHeight="1">
      <c r="B158" s="318"/>
      <c r="C158" s="345" t="s">
        <v>2714</v>
      </c>
      <c r="D158" s="293"/>
      <c r="E158" s="293"/>
      <c r="F158" s="346" t="s">
        <v>2695</v>
      </c>
      <c r="G158" s="293"/>
      <c r="H158" s="345" t="s">
        <v>2729</v>
      </c>
      <c r="I158" s="345" t="s">
        <v>2691</v>
      </c>
      <c r="J158" s="345">
        <v>50</v>
      </c>
      <c r="K158" s="341"/>
    </row>
    <row r="159" spans="2:11" s="1" customFormat="1" ht="15" customHeight="1">
      <c r="B159" s="318"/>
      <c r="C159" s="345" t="s">
        <v>95</v>
      </c>
      <c r="D159" s="293"/>
      <c r="E159" s="293"/>
      <c r="F159" s="346" t="s">
        <v>2689</v>
      </c>
      <c r="G159" s="293"/>
      <c r="H159" s="345" t="s">
        <v>2751</v>
      </c>
      <c r="I159" s="345" t="s">
        <v>2691</v>
      </c>
      <c r="J159" s="345" t="s">
        <v>2752</v>
      </c>
      <c r="K159" s="341"/>
    </row>
    <row r="160" spans="2:11" s="1" customFormat="1" ht="15" customHeight="1">
      <c r="B160" s="318"/>
      <c r="C160" s="345" t="s">
        <v>2753</v>
      </c>
      <c r="D160" s="293"/>
      <c r="E160" s="293"/>
      <c r="F160" s="346" t="s">
        <v>2689</v>
      </c>
      <c r="G160" s="293"/>
      <c r="H160" s="345" t="s">
        <v>2754</v>
      </c>
      <c r="I160" s="345" t="s">
        <v>2724</v>
      </c>
      <c r="J160" s="345"/>
      <c r="K160" s="341"/>
    </row>
    <row r="161" spans="2:11" s="1" customFormat="1" ht="15" customHeight="1">
      <c r="B161" s="347"/>
      <c r="C161" s="327"/>
      <c r="D161" s="327"/>
      <c r="E161" s="327"/>
      <c r="F161" s="327"/>
      <c r="G161" s="327"/>
      <c r="H161" s="327"/>
      <c r="I161" s="327"/>
      <c r="J161" s="327"/>
      <c r="K161" s="348"/>
    </row>
    <row r="162" spans="2:11" s="1" customFormat="1" ht="18.75" customHeight="1">
      <c r="B162" s="329"/>
      <c r="C162" s="339"/>
      <c r="D162" s="339"/>
      <c r="E162" s="339"/>
      <c r="F162" s="349"/>
      <c r="G162" s="339"/>
      <c r="H162" s="339"/>
      <c r="I162" s="339"/>
      <c r="J162" s="339"/>
      <c r="K162" s="329"/>
    </row>
    <row r="163" spans="2:11" s="1" customFormat="1" ht="18.75" customHeight="1">
      <c r="B163" s="301"/>
      <c r="C163" s="301"/>
      <c r="D163" s="301"/>
      <c r="E163" s="301"/>
      <c r="F163" s="301"/>
      <c r="G163" s="301"/>
      <c r="H163" s="301"/>
      <c r="I163" s="301"/>
      <c r="J163" s="301"/>
      <c r="K163" s="301"/>
    </row>
    <row r="164" spans="2:11" s="1" customFormat="1" ht="7.5" customHeight="1">
      <c r="B164" s="280"/>
      <c r="C164" s="281"/>
      <c r="D164" s="281"/>
      <c r="E164" s="281"/>
      <c r="F164" s="281"/>
      <c r="G164" s="281"/>
      <c r="H164" s="281"/>
      <c r="I164" s="281"/>
      <c r="J164" s="281"/>
      <c r="K164" s="282"/>
    </row>
    <row r="165" spans="2:11" s="1" customFormat="1" ht="45" customHeight="1">
      <c r="B165" s="283"/>
      <c r="C165" s="284" t="s">
        <v>2755</v>
      </c>
      <c r="D165" s="284"/>
      <c r="E165" s="284"/>
      <c r="F165" s="284"/>
      <c r="G165" s="284"/>
      <c r="H165" s="284"/>
      <c r="I165" s="284"/>
      <c r="J165" s="284"/>
      <c r="K165" s="285"/>
    </row>
    <row r="166" spans="2:11" s="1" customFormat="1" ht="17.25" customHeight="1">
      <c r="B166" s="283"/>
      <c r="C166" s="308" t="s">
        <v>2683</v>
      </c>
      <c r="D166" s="308"/>
      <c r="E166" s="308"/>
      <c r="F166" s="308" t="s">
        <v>2684</v>
      </c>
      <c r="G166" s="350"/>
      <c r="H166" s="351" t="s">
        <v>53</v>
      </c>
      <c r="I166" s="351" t="s">
        <v>56</v>
      </c>
      <c r="J166" s="308" t="s">
        <v>2685</v>
      </c>
      <c r="K166" s="285"/>
    </row>
    <row r="167" spans="2:11" s="1" customFormat="1" ht="17.25" customHeight="1">
      <c r="B167" s="286"/>
      <c r="C167" s="310" t="s">
        <v>2686</v>
      </c>
      <c r="D167" s="310"/>
      <c r="E167" s="310"/>
      <c r="F167" s="311" t="s">
        <v>2687</v>
      </c>
      <c r="G167" s="352"/>
      <c r="H167" s="353"/>
      <c r="I167" s="353"/>
      <c r="J167" s="310" t="s">
        <v>2688</v>
      </c>
      <c r="K167" s="288"/>
    </row>
    <row r="168" spans="2:11" s="1" customFormat="1" ht="5.25" customHeight="1">
      <c r="B168" s="318"/>
      <c r="C168" s="313"/>
      <c r="D168" s="313"/>
      <c r="E168" s="313"/>
      <c r="F168" s="313"/>
      <c r="G168" s="314"/>
      <c r="H168" s="313"/>
      <c r="I168" s="313"/>
      <c r="J168" s="313"/>
      <c r="K168" s="341"/>
    </row>
    <row r="169" spans="2:11" s="1" customFormat="1" ht="15" customHeight="1">
      <c r="B169" s="318"/>
      <c r="C169" s="293" t="s">
        <v>2692</v>
      </c>
      <c r="D169" s="293"/>
      <c r="E169" s="293"/>
      <c r="F169" s="316" t="s">
        <v>2689</v>
      </c>
      <c r="G169" s="293"/>
      <c r="H169" s="293" t="s">
        <v>2729</v>
      </c>
      <c r="I169" s="293" t="s">
        <v>2691</v>
      </c>
      <c r="J169" s="293">
        <v>120</v>
      </c>
      <c r="K169" s="341"/>
    </row>
    <row r="170" spans="2:11" s="1" customFormat="1" ht="15" customHeight="1">
      <c r="B170" s="318"/>
      <c r="C170" s="293" t="s">
        <v>2738</v>
      </c>
      <c r="D170" s="293"/>
      <c r="E170" s="293"/>
      <c r="F170" s="316" t="s">
        <v>2689</v>
      </c>
      <c r="G170" s="293"/>
      <c r="H170" s="293" t="s">
        <v>2739</v>
      </c>
      <c r="I170" s="293" t="s">
        <v>2691</v>
      </c>
      <c r="J170" s="293" t="s">
        <v>2740</v>
      </c>
      <c r="K170" s="341"/>
    </row>
    <row r="171" spans="2:11" s="1" customFormat="1" ht="15" customHeight="1">
      <c r="B171" s="318"/>
      <c r="C171" s="293" t="s">
        <v>2637</v>
      </c>
      <c r="D171" s="293"/>
      <c r="E171" s="293"/>
      <c r="F171" s="316" t="s">
        <v>2689</v>
      </c>
      <c r="G171" s="293"/>
      <c r="H171" s="293" t="s">
        <v>2756</v>
      </c>
      <c r="I171" s="293" t="s">
        <v>2691</v>
      </c>
      <c r="J171" s="293" t="s">
        <v>2740</v>
      </c>
      <c r="K171" s="341"/>
    </row>
    <row r="172" spans="2:11" s="1" customFormat="1" ht="15" customHeight="1">
      <c r="B172" s="318"/>
      <c r="C172" s="293" t="s">
        <v>2694</v>
      </c>
      <c r="D172" s="293"/>
      <c r="E172" s="293"/>
      <c r="F172" s="316" t="s">
        <v>2695</v>
      </c>
      <c r="G172" s="293"/>
      <c r="H172" s="293" t="s">
        <v>2756</v>
      </c>
      <c r="I172" s="293" t="s">
        <v>2691</v>
      </c>
      <c r="J172" s="293">
        <v>50</v>
      </c>
      <c r="K172" s="341"/>
    </row>
    <row r="173" spans="2:11" s="1" customFormat="1" ht="15" customHeight="1">
      <c r="B173" s="318"/>
      <c r="C173" s="293" t="s">
        <v>2697</v>
      </c>
      <c r="D173" s="293"/>
      <c r="E173" s="293"/>
      <c r="F173" s="316" t="s">
        <v>2689</v>
      </c>
      <c r="G173" s="293"/>
      <c r="H173" s="293" t="s">
        <v>2756</v>
      </c>
      <c r="I173" s="293" t="s">
        <v>2699</v>
      </c>
      <c r="J173" s="293"/>
      <c r="K173" s="341"/>
    </row>
    <row r="174" spans="2:11" s="1" customFormat="1" ht="15" customHeight="1">
      <c r="B174" s="318"/>
      <c r="C174" s="293" t="s">
        <v>2708</v>
      </c>
      <c r="D174" s="293"/>
      <c r="E174" s="293"/>
      <c r="F174" s="316" t="s">
        <v>2695</v>
      </c>
      <c r="G174" s="293"/>
      <c r="H174" s="293" t="s">
        <v>2756</v>
      </c>
      <c r="I174" s="293" t="s">
        <v>2691</v>
      </c>
      <c r="J174" s="293">
        <v>50</v>
      </c>
      <c r="K174" s="341"/>
    </row>
    <row r="175" spans="2:11" s="1" customFormat="1" ht="15" customHeight="1">
      <c r="B175" s="318"/>
      <c r="C175" s="293" t="s">
        <v>2716</v>
      </c>
      <c r="D175" s="293"/>
      <c r="E175" s="293"/>
      <c r="F175" s="316" t="s">
        <v>2695</v>
      </c>
      <c r="G175" s="293"/>
      <c r="H175" s="293" t="s">
        <v>2756</v>
      </c>
      <c r="I175" s="293" t="s">
        <v>2691</v>
      </c>
      <c r="J175" s="293">
        <v>50</v>
      </c>
      <c r="K175" s="341"/>
    </row>
    <row r="176" spans="2:11" s="1" customFormat="1" ht="15" customHeight="1">
      <c r="B176" s="318"/>
      <c r="C176" s="293" t="s">
        <v>2714</v>
      </c>
      <c r="D176" s="293"/>
      <c r="E176" s="293"/>
      <c r="F176" s="316" t="s">
        <v>2695</v>
      </c>
      <c r="G176" s="293"/>
      <c r="H176" s="293" t="s">
        <v>2756</v>
      </c>
      <c r="I176" s="293" t="s">
        <v>2691</v>
      </c>
      <c r="J176" s="293">
        <v>50</v>
      </c>
      <c r="K176" s="341"/>
    </row>
    <row r="177" spans="2:11" s="1" customFormat="1" ht="15" customHeight="1">
      <c r="B177" s="318"/>
      <c r="C177" s="293" t="s">
        <v>133</v>
      </c>
      <c r="D177" s="293"/>
      <c r="E177" s="293"/>
      <c r="F177" s="316" t="s">
        <v>2689</v>
      </c>
      <c r="G177" s="293"/>
      <c r="H177" s="293" t="s">
        <v>2757</v>
      </c>
      <c r="I177" s="293" t="s">
        <v>2758</v>
      </c>
      <c r="J177" s="293"/>
      <c r="K177" s="341"/>
    </row>
    <row r="178" spans="2:11" s="1" customFormat="1" ht="15" customHeight="1">
      <c r="B178" s="318"/>
      <c r="C178" s="293" t="s">
        <v>56</v>
      </c>
      <c r="D178" s="293"/>
      <c r="E178" s="293"/>
      <c r="F178" s="316" t="s">
        <v>2689</v>
      </c>
      <c r="G178" s="293"/>
      <c r="H178" s="293" t="s">
        <v>2759</v>
      </c>
      <c r="I178" s="293" t="s">
        <v>2760</v>
      </c>
      <c r="J178" s="293">
        <v>1</v>
      </c>
      <c r="K178" s="341"/>
    </row>
    <row r="179" spans="2:11" s="1" customFormat="1" ht="15" customHeight="1">
      <c r="B179" s="318"/>
      <c r="C179" s="293" t="s">
        <v>52</v>
      </c>
      <c r="D179" s="293"/>
      <c r="E179" s="293"/>
      <c r="F179" s="316" t="s">
        <v>2689</v>
      </c>
      <c r="G179" s="293"/>
      <c r="H179" s="293" t="s">
        <v>2761</v>
      </c>
      <c r="I179" s="293" t="s">
        <v>2691</v>
      </c>
      <c r="J179" s="293">
        <v>20</v>
      </c>
      <c r="K179" s="341"/>
    </row>
    <row r="180" spans="2:11" s="1" customFormat="1" ht="15" customHeight="1">
      <c r="B180" s="318"/>
      <c r="C180" s="293" t="s">
        <v>53</v>
      </c>
      <c r="D180" s="293"/>
      <c r="E180" s="293"/>
      <c r="F180" s="316" t="s">
        <v>2689</v>
      </c>
      <c r="G180" s="293"/>
      <c r="H180" s="293" t="s">
        <v>2762</v>
      </c>
      <c r="I180" s="293" t="s">
        <v>2691</v>
      </c>
      <c r="J180" s="293">
        <v>255</v>
      </c>
      <c r="K180" s="341"/>
    </row>
    <row r="181" spans="2:11" s="1" customFormat="1" ht="15" customHeight="1">
      <c r="B181" s="318"/>
      <c r="C181" s="293" t="s">
        <v>134</v>
      </c>
      <c r="D181" s="293"/>
      <c r="E181" s="293"/>
      <c r="F181" s="316" t="s">
        <v>2689</v>
      </c>
      <c r="G181" s="293"/>
      <c r="H181" s="293" t="s">
        <v>2653</v>
      </c>
      <c r="I181" s="293" t="s">
        <v>2691</v>
      </c>
      <c r="J181" s="293">
        <v>10</v>
      </c>
      <c r="K181" s="341"/>
    </row>
    <row r="182" spans="2:11" s="1" customFormat="1" ht="15" customHeight="1">
      <c r="B182" s="318"/>
      <c r="C182" s="293" t="s">
        <v>135</v>
      </c>
      <c r="D182" s="293"/>
      <c r="E182" s="293"/>
      <c r="F182" s="316" t="s">
        <v>2689</v>
      </c>
      <c r="G182" s="293"/>
      <c r="H182" s="293" t="s">
        <v>2763</v>
      </c>
      <c r="I182" s="293" t="s">
        <v>2724</v>
      </c>
      <c r="J182" s="293"/>
      <c r="K182" s="341"/>
    </row>
    <row r="183" spans="2:11" s="1" customFormat="1" ht="15" customHeight="1">
      <c r="B183" s="318"/>
      <c r="C183" s="293" t="s">
        <v>2764</v>
      </c>
      <c r="D183" s="293"/>
      <c r="E183" s="293"/>
      <c r="F183" s="316" t="s">
        <v>2689</v>
      </c>
      <c r="G183" s="293"/>
      <c r="H183" s="293" t="s">
        <v>2765</v>
      </c>
      <c r="I183" s="293" t="s">
        <v>2724</v>
      </c>
      <c r="J183" s="293"/>
      <c r="K183" s="341"/>
    </row>
    <row r="184" spans="2:11" s="1" customFormat="1" ht="15" customHeight="1">
      <c r="B184" s="318"/>
      <c r="C184" s="293" t="s">
        <v>2753</v>
      </c>
      <c r="D184" s="293"/>
      <c r="E184" s="293"/>
      <c r="F184" s="316" t="s">
        <v>2689</v>
      </c>
      <c r="G184" s="293"/>
      <c r="H184" s="293" t="s">
        <v>2766</v>
      </c>
      <c r="I184" s="293" t="s">
        <v>2724</v>
      </c>
      <c r="J184" s="293"/>
      <c r="K184" s="341"/>
    </row>
    <row r="185" spans="2:11" s="1" customFormat="1" ht="15" customHeight="1">
      <c r="B185" s="318"/>
      <c r="C185" s="293" t="s">
        <v>137</v>
      </c>
      <c r="D185" s="293"/>
      <c r="E185" s="293"/>
      <c r="F185" s="316" t="s">
        <v>2695</v>
      </c>
      <c r="G185" s="293"/>
      <c r="H185" s="293" t="s">
        <v>2767</v>
      </c>
      <c r="I185" s="293" t="s">
        <v>2691</v>
      </c>
      <c r="J185" s="293">
        <v>50</v>
      </c>
      <c r="K185" s="341"/>
    </row>
    <row r="186" spans="2:11" s="1" customFormat="1" ht="15" customHeight="1">
      <c r="B186" s="318"/>
      <c r="C186" s="293" t="s">
        <v>2768</v>
      </c>
      <c r="D186" s="293"/>
      <c r="E186" s="293"/>
      <c r="F186" s="316" t="s">
        <v>2695</v>
      </c>
      <c r="G186" s="293"/>
      <c r="H186" s="293" t="s">
        <v>2769</v>
      </c>
      <c r="I186" s="293" t="s">
        <v>2770</v>
      </c>
      <c r="J186" s="293"/>
      <c r="K186" s="341"/>
    </row>
    <row r="187" spans="2:11" s="1" customFormat="1" ht="15" customHeight="1">
      <c r="B187" s="318"/>
      <c r="C187" s="293" t="s">
        <v>2771</v>
      </c>
      <c r="D187" s="293"/>
      <c r="E187" s="293"/>
      <c r="F187" s="316" t="s">
        <v>2695</v>
      </c>
      <c r="G187" s="293"/>
      <c r="H187" s="293" t="s">
        <v>2772</v>
      </c>
      <c r="I187" s="293" t="s">
        <v>2770</v>
      </c>
      <c r="J187" s="293"/>
      <c r="K187" s="341"/>
    </row>
    <row r="188" spans="2:11" s="1" customFormat="1" ht="15" customHeight="1">
      <c r="B188" s="318"/>
      <c r="C188" s="293" t="s">
        <v>2773</v>
      </c>
      <c r="D188" s="293"/>
      <c r="E188" s="293"/>
      <c r="F188" s="316" t="s">
        <v>2695</v>
      </c>
      <c r="G188" s="293"/>
      <c r="H188" s="293" t="s">
        <v>2774</v>
      </c>
      <c r="I188" s="293" t="s">
        <v>2770</v>
      </c>
      <c r="J188" s="293"/>
      <c r="K188" s="341"/>
    </row>
    <row r="189" spans="2:11" s="1" customFormat="1" ht="15" customHeight="1">
      <c r="B189" s="318"/>
      <c r="C189" s="354" t="s">
        <v>2775</v>
      </c>
      <c r="D189" s="293"/>
      <c r="E189" s="293"/>
      <c r="F189" s="316" t="s">
        <v>2695</v>
      </c>
      <c r="G189" s="293"/>
      <c r="H189" s="293" t="s">
        <v>2776</v>
      </c>
      <c r="I189" s="293" t="s">
        <v>2777</v>
      </c>
      <c r="J189" s="355" t="s">
        <v>2778</v>
      </c>
      <c r="K189" s="341"/>
    </row>
    <row r="190" spans="2:11" s="1" customFormat="1" ht="15" customHeight="1">
      <c r="B190" s="318"/>
      <c r="C190" s="354" t="s">
        <v>41</v>
      </c>
      <c r="D190" s="293"/>
      <c r="E190" s="293"/>
      <c r="F190" s="316" t="s">
        <v>2689</v>
      </c>
      <c r="G190" s="293"/>
      <c r="H190" s="290" t="s">
        <v>2779</v>
      </c>
      <c r="I190" s="293" t="s">
        <v>2780</v>
      </c>
      <c r="J190" s="293"/>
      <c r="K190" s="341"/>
    </row>
    <row r="191" spans="2:11" s="1" customFormat="1" ht="15" customHeight="1">
      <c r="B191" s="318"/>
      <c r="C191" s="354" t="s">
        <v>2781</v>
      </c>
      <c r="D191" s="293"/>
      <c r="E191" s="293"/>
      <c r="F191" s="316" t="s">
        <v>2689</v>
      </c>
      <c r="G191" s="293"/>
      <c r="H191" s="293" t="s">
        <v>2782</v>
      </c>
      <c r="I191" s="293" t="s">
        <v>2724</v>
      </c>
      <c r="J191" s="293"/>
      <c r="K191" s="341"/>
    </row>
    <row r="192" spans="2:11" s="1" customFormat="1" ht="15" customHeight="1">
      <c r="B192" s="318"/>
      <c r="C192" s="354" t="s">
        <v>2783</v>
      </c>
      <c r="D192" s="293"/>
      <c r="E192" s="293"/>
      <c r="F192" s="316" t="s">
        <v>2689</v>
      </c>
      <c r="G192" s="293"/>
      <c r="H192" s="293" t="s">
        <v>2784</v>
      </c>
      <c r="I192" s="293" t="s">
        <v>2724</v>
      </c>
      <c r="J192" s="293"/>
      <c r="K192" s="341"/>
    </row>
    <row r="193" spans="2:11" s="1" customFormat="1" ht="15" customHeight="1">
      <c r="B193" s="318"/>
      <c r="C193" s="354" t="s">
        <v>2785</v>
      </c>
      <c r="D193" s="293"/>
      <c r="E193" s="293"/>
      <c r="F193" s="316" t="s">
        <v>2695</v>
      </c>
      <c r="G193" s="293"/>
      <c r="H193" s="293" t="s">
        <v>2786</v>
      </c>
      <c r="I193" s="293" t="s">
        <v>2724</v>
      </c>
      <c r="J193" s="293"/>
      <c r="K193" s="341"/>
    </row>
    <row r="194" spans="2:11" s="1" customFormat="1" ht="15" customHeight="1">
      <c r="B194" s="347"/>
      <c r="C194" s="356"/>
      <c r="D194" s="327"/>
      <c r="E194" s="327"/>
      <c r="F194" s="327"/>
      <c r="G194" s="327"/>
      <c r="H194" s="327"/>
      <c r="I194" s="327"/>
      <c r="J194" s="327"/>
      <c r="K194" s="348"/>
    </row>
    <row r="195" spans="2:11" s="1" customFormat="1" ht="18.75" customHeight="1">
      <c r="B195" s="329"/>
      <c r="C195" s="339"/>
      <c r="D195" s="339"/>
      <c r="E195" s="339"/>
      <c r="F195" s="349"/>
      <c r="G195" s="339"/>
      <c r="H195" s="339"/>
      <c r="I195" s="339"/>
      <c r="J195" s="339"/>
      <c r="K195" s="329"/>
    </row>
    <row r="196" spans="2:11" s="1" customFormat="1" ht="18.75" customHeight="1">
      <c r="B196" s="329"/>
      <c r="C196" s="339"/>
      <c r="D196" s="339"/>
      <c r="E196" s="339"/>
      <c r="F196" s="349"/>
      <c r="G196" s="339"/>
      <c r="H196" s="339"/>
      <c r="I196" s="339"/>
      <c r="J196" s="339"/>
      <c r="K196" s="329"/>
    </row>
    <row r="197" spans="2:11" s="1" customFormat="1" ht="18.75" customHeight="1">
      <c r="B197" s="301"/>
      <c r="C197" s="301"/>
      <c r="D197" s="301"/>
      <c r="E197" s="301"/>
      <c r="F197" s="301"/>
      <c r="G197" s="301"/>
      <c r="H197" s="301"/>
      <c r="I197" s="301"/>
      <c r="J197" s="301"/>
      <c r="K197" s="301"/>
    </row>
    <row r="198" spans="2:11" s="1" customFormat="1" ht="13.5">
      <c r="B198" s="280"/>
      <c r="C198" s="281"/>
      <c r="D198" s="281"/>
      <c r="E198" s="281"/>
      <c r="F198" s="281"/>
      <c r="G198" s="281"/>
      <c r="H198" s="281"/>
      <c r="I198" s="281"/>
      <c r="J198" s="281"/>
      <c r="K198" s="282"/>
    </row>
    <row r="199" spans="2:11" s="1" customFormat="1" ht="21">
      <c r="B199" s="283"/>
      <c r="C199" s="284" t="s">
        <v>2787</v>
      </c>
      <c r="D199" s="284"/>
      <c r="E199" s="284"/>
      <c r="F199" s="284"/>
      <c r="G199" s="284"/>
      <c r="H199" s="284"/>
      <c r="I199" s="284"/>
      <c r="J199" s="284"/>
      <c r="K199" s="285"/>
    </row>
    <row r="200" spans="2:11" s="1" customFormat="1" ht="25.5" customHeight="1">
      <c r="B200" s="283"/>
      <c r="C200" s="357" t="s">
        <v>2788</v>
      </c>
      <c r="D200" s="357"/>
      <c r="E200" s="357"/>
      <c r="F200" s="357" t="s">
        <v>2789</v>
      </c>
      <c r="G200" s="358"/>
      <c r="H200" s="357" t="s">
        <v>2790</v>
      </c>
      <c r="I200" s="357"/>
      <c r="J200" s="357"/>
      <c r="K200" s="285"/>
    </row>
    <row r="201" spans="2:11" s="1" customFormat="1" ht="5.25" customHeight="1">
      <c r="B201" s="318"/>
      <c r="C201" s="313"/>
      <c r="D201" s="313"/>
      <c r="E201" s="313"/>
      <c r="F201" s="313"/>
      <c r="G201" s="339"/>
      <c r="H201" s="313"/>
      <c r="I201" s="313"/>
      <c r="J201" s="313"/>
      <c r="K201" s="341"/>
    </row>
    <row r="202" spans="2:11" s="1" customFormat="1" ht="15" customHeight="1">
      <c r="B202" s="318"/>
      <c r="C202" s="293" t="s">
        <v>2780</v>
      </c>
      <c r="D202" s="293"/>
      <c r="E202" s="293"/>
      <c r="F202" s="316" t="s">
        <v>42</v>
      </c>
      <c r="G202" s="293"/>
      <c r="H202" s="293" t="s">
        <v>2791</v>
      </c>
      <c r="I202" s="293"/>
      <c r="J202" s="293"/>
      <c r="K202" s="341"/>
    </row>
    <row r="203" spans="2:11" s="1" customFormat="1" ht="15" customHeight="1">
      <c r="B203" s="318"/>
      <c r="C203" s="293"/>
      <c r="D203" s="293"/>
      <c r="E203" s="293"/>
      <c r="F203" s="316" t="s">
        <v>43</v>
      </c>
      <c r="G203" s="293"/>
      <c r="H203" s="293" t="s">
        <v>2792</v>
      </c>
      <c r="I203" s="293"/>
      <c r="J203" s="293"/>
      <c r="K203" s="341"/>
    </row>
    <row r="204" spans="2:11" s="1" customFormat="1" ht="15" customHeight="1">
      <c r="B204" s="318"/>
      <c r="C204" s="293"/>
      <c r="D204" s="293"/>
      <c r="E204" s="293"/>
      <c r="F204" s="316" t="s">
        <v>46</v>
      </c>
      <c r="G204" s="293"/>
      <c r="H204" s="293" t="s">
        <v>2793</v>
      </c>
      <c r="I204" s="293"/>
      <c r="J204" s="293"/>
      <c r="K204" s="341"/>
    </row>
    <row r="205" spans="2:11" s="1" customFormat="1" ht="15" customHeight="1">
      <c r="B205" s="318"/>
      <c r="C205" s="293"/>
      <c r="D205" s="293"/>
      <c r="E205" s="293"/>
      <c r="F205" s="316" t="s">
        <v>44</v>
      </c>
      <c r="G205" s="293"/>
      <c r="H205" s="293" t="s">
        <v>2794</v>
      </c>
      <c r="I205" s="293"/>
      <c r="J205" s="293"/>
      <c r="K205" s="341"/>
    </row>
    <row r="206" spans="2:11" s="1" customFormat="1" ht="15" customHeight="1">
      <c r="B206" s="318"/>
      <c r="C206" s="293"/>
      <c r="D206" s="293"/>
      <c r="E206" s="293"/>
      <c r="F206" s="316" t="s">
        <v>45</v>
      </c>
      <c r="G206" s="293"/>
      <c r="H206" s="293" t="s">
        <v>2795</v>
      </c>
      <c r="I206" s="293"/>
      <c r="J206" s="293"/>
      <c r="K206" s="341"/>
    </row>
    <row r="207" spans="2:11" s="1" customFormat="1" ht="15" customHeight="1">
      <c r="B207" s="318"/>
      <c r="C207" s="293"/>
      <c r="D207" s="293"/>
      <c r="E207" s="293"/>
      <c r="F207" s="316"/>
      <c r="G207" s="293"/>
      <c r="H207" s="293"/>
      <c r="I207" s="293"/>
      <c r="J207" s="293"/>
      <c r="K207" s="341"/>
    </row>
    <row r="208" spans="2:11" s="1" customFormat="1" ht="15" customHeight="1">
      <c r="B208" s="318"/>
      <c r="C208" s="293" t="s">
        <v>2736</v>
      </c>
      <c r="D208" s="293"/>
      <c r="E208" s="293"/>
      <c r="F208" s="316" t="s">
        <v>78</v>
      </c>
      <c r="G208" s="293"/>
      <c r="H208" s="293" t="s">
        <v>2796</v>
      </c>
      <c r="I208" s="293"/>
      <c r="J208" s="293"/>
      <c r="K208" s="341"/>
    </row>
    <row r="209" spans="2:11" s="1" customFormat="1" ht="15" customHeight="1">
      <c r="B209" s="318"/>
      <c r="C209" s="293"/>
      <c r="D209" s="293"/>
      <c r="E209" s="293"/>
      <c r="F209" s="316" t="s">
        <v>2631</v>
      </c>
      <c r="G209" s="293"/>
      <c r="H209" s="293" t="s">
        <v>2632</v>
      </c>
      <c r="I209" s="293"/>
      <c r="J209" s="293"/>
      <c r="K209" s="341"/>
    </row>
    <row r="210" spans="2:11" s="1" customFormat="1" ht="15" customHeight="1">
      <c r="B210" s="318"/>
      <c r="C210" s="293"/>
      <c r="D210" s="293"/>
      <c r="E210" s="293"/>
      <c r="F210" s="316" t="s">
        <v>2629</v>
      </c>
      <c r="G210" s="293"/>
      <c r="H210" s="293" t="s">
        <v>2797</v>
      </c>
      <c r="I210" s="293"/>
      <c r="J210" s="293"/>
      <c r="K210" s="341"/>
    </row>
    <row r="211" spans="2:11" s="1" customFormat="1" ht="15" customHeight="1">
      <c r="B211" s="359"/>
      <c r="C211" s="293"/>
      <c r="D211" s="293"/>
      <c r="E211" s="293"/>
      <c r="F211" s="316" t="s">
        <v>2633</v>
      </c>
      <c r="G211" s="354"/>
      <c r="H211" s="345" t="s">
        <v>2634</v>
      </c>
      <c r="I211" s="345"/>
      <c r="J211" s="345"/>
      <c r="K211" s="360"/>
    </row>
    <row r="212" spans="2:11" s="1" customFormat="1" ht="15" customHeight="1">
      <c r="B212" s="359"/>
      <c r="C212" s="293"/>
      <c r="D212" s="293"/>
      <c r="E212" s="293"/>
      <c r="F212" s="316" t="s">
        <v>2635</v>
      </c>
      <c r="G212" s="354"/>
      <c r="H212" s="345" t="s">
        <v>2564</v>
      </c>
      <c r="I212" s="345"/>
      <c r="J212" s="345"/>
      <c r="K212" s="360"/>
    </row>
    <row r="213" spans="2:11" s="1" customFormat="1" ht="15" customHeight="1">
      <c r="B213" s="359"/>
      <c r="C213" s="293"/>
      <c r="D213" s="293"/>
      <c r="E213" s="293"/>
      <c r="F213" s="316"/>
      <c r="G213" s="354"/>
      <c r="H213" s="345"/>
      <c r="I213" s="345"/>
      <c r="J213" s="345"/>
      <c r="K213" s="360"/>
    </row>
    <row r="214" spans="2:11" s="1" customFormat="1" ht="15" customHeight="1">
      <c r="B214" s="359"/>
      <c r="C214" s="293" t="s">
        <v>2760</v>
      </c>
      <c r="D214" s="293"/>
      <c r="E214" s="293"/>
      <c r="F214" s="316">
        <v>1</v>
      </c>
      <c r="G214" s="354"/>
      <c r="H214" s="345" t="s">
        <v>2798</v>
      </c>
      <c r="I214" s="345"/>
      <c r="J214" s="345"/>
      <c r="K214" s="360"/>
    </row>
    <row r="215" spans="2:11" s="1" customFormat="1" ht="15" customHeight="1">
      <c r="B215" s="359"/>
      <c r="C215" s="293"/>
      <c r="D215" s="293"/>
      <c r="E215" s="293"/>
      <c r="F215" s="316">
        <v>2</v>
      </c>
      <c r="G215" s="354"/>
      <c r="H215" s="345" t="s">
        <v>2799</v>
      </c>
      <c r="I215" s="345"/>
      <c r="J215" s="345"/>
      <c r="K215" s="360"/>
    </row>
    <row r="216" spans="2:11" s="1" customFormat="1" ht="15" customHeight="1">
      <c r="B216" s="359"/>
      <c r="C216" s="293"/>
      <c r="D216" s="293"/>
      <c r="E216" s="293"/>
      <c r="F216" s="316">
        <v>3</v>
      </c>
      <c r="G216" s="354"/>
      <c r="H216" s="345" t="s">
        <v>2800</v>
      </c>
      <c r="I216" s="345"/>
      <c r="J216" s="345"/>
      <c r="K216" s="360"/>
    </row>
    <row r="217" spans="2:11" s="1" customFormat="1" ht="15" customHeight="1">
      <c r="B217" s="359"/>
      <c r="C217" s="293"/>
      <c r="D217" s="293"/>
      <c r="E217" s="293"/>
      <c r="F217" s="316">
        <v>4</v>
      </c>
      <c r="G217" s="354"/>
      <c r="H217" s="345" t="s">
        <v>2801</v>
      </c>
      <c r="I217" s="345"/>
      <c r="J217" s="345"/>
      <c r="K217" s="360"/>
    </row>
    <row r="218" spans="2:11" s="1" customFormat="1" ht="12.75" customHeight="1">
      <c r="B218" s="361"/>
      <c r="C218" s="362"/>
      <c r="D218" s="362"/>
      <c r="E218" s="362"/>
      <c r="F218" s="362"/>
      <c r="G218" s="362"/>
      <c r="H218" s="362"/>
      <c r="I218" s="362"/>
      <c r="J218" s="362"/>
      <c r="K218" s="36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Matfiak Petr, Bc.</dc:creator>
  <cp:keywords/>
  <dc:description/>
  <cp:lastModifiedBy>Matfiak Petr, Bc.</cp:lastModifiedBy>
  <dcterms:created xsi:type="dcterms:W3CDTF">2023-12-05T12:08:34Z</dcterms:created>
  <dcterms:modified xsi:type="dcterms:W3CDTF">2023-12-05T12:08:46Z</dcterms:modified>
  <cp:category/>
  <cp:version/>
  <cp:contentType/>
  <cp:contentStatus/>
</cp:coreProperties>
</file>