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81123 - Likvidace betono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'81123 - Likvidace betonov...'!$C$114:$K$125</definedName>
    <definedName name="_xlnm.Print_Area" localSheetId="1">'81123 - Likvidace betonov...'!$C$104:$K$125</definedName>
    <definedName name="_xlnm.Print_Titles" localSheetId="1">'81123 - Likvidace betonov...'!$114:$114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4"/>
  <c r="BH124"/>
  <c r="BG124"/>
  <c r="BF124"/>
  <c r="T124"/>
  <c r="T123"/>
  <c r="R124"/>
  <c r="R123"/>
  <c r="P124"/>
  <c r="P123"/>
  <c r="BI118"/>
  <c r="BH118"/>
  <c r="BG118"/>
  <c r="BF118"/>
  <c r="T118"/>
  <c r="T117"/>
  <c r="T116"/>
  <c r="T115"/>
  <c r="R118"/>
  <c r="R117"/>
  <c r="P118"/>
  <c r="P117"/>
  <c r="P116"/>
  <c r="P115"/>
  <c i="1" r="AU95"/>
  <c i="2" r="J112"/>
  <c r="F111"/>
  <c r="F109"/>
  <c r="E107"/>
  <c r="J90"/>
  <c r="F89"/>
  <c r="F87"/>
  <c r="E85"/>
  <c r="J19"/>
  <c r="E19"/>
  <c r="J111"/>
  <c r="J18"/>
  <c r="J16"/>
  <c r="E16"/>
  <c r="F112"/>
  <c r="J15"/>
  <c r="J10"/>
  <c r="J87"/>
  <c i="1" r="L90"/>
  <c r="AM90"/>
  <c r="AM89"/>
  <c r="L89"/>
  <c r="AM87"/>
  <c r="L87"/>
  <c r="L85"/>
  <c r="L84"/>
  <c i="2" r="BK118"/>
  <c r="J32"/>
  <c i="1" r="AW95"/>
  <c i="2" r="J118"/>
  <c r="F34"/>
  <c i="1" r="BC95"/>
  <c r="BC94"/>
  <c r="W32"/>
  <c i="2" r="J124"/>
  <c r="F33"/>
  <c i="1" r="BB95"/>
  <c r="BB94"/>
  <c r="W31"/>
  <c r="AS94"/>
  <c i="2" r="BK124"/>
  <c r="F35"/>
  <c i="1" r="BD95"/>
  <c r="BD94"/>
  <c r="W33"/>
  <c r="AU94"/>
  <c i="2" l="1" r="R116"/>
  <c r="R115"/>
  <c r="BK117"/>
  <c r="BK116"/>
  <c r="J116"/>
  <c r="J95"/>
  <c r="BK123"/>
  <c r="J123"/>
  <c r="J97"/>
  <c r="J89"/>
  <c r="BE124"/>
  <c r="BE118"/>
  <c r="J109"/>
  <c r="F90"/>
  <c i="1" r="AY94"/>
  <c i="2" r="F32"/>
  <c i="1" r="BA95"/>
  <c r="BA94"/>
  <c r="AW94"/>
  <c r="AK30"/>
  <c r="AX94"/>
  <c i="2" l="1" r="BK115"/>
  <c r="J115"/>
  <c r="J94"/>
  <c r="J117"/>
  <c r="J96"/>
  <c r="J31"/>
  <c i="1" r="AV95"/>
  <c r="AT95"/>
  <c r="W30"/>
  <c i="2" r="F31"/>
  <c i="1" r="AZ95"/>
  <c r="AZ94"/>
  <c r="AV94"/>
  <c r="AK29"/>
  <c i="2" l="1" r="J28"/>
  <c i="1" r="AG95"/>
  <c r="AG94"/>
  <c r="AK26"/>
  <c r="AK35"/>
  <c r="AT94"/>
  <c r="W29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<sst xmlns="http://schemas.openxmlformats.org/spreadsheetml/2006/main">
  <si>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</si>
  <si>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</si>
  <si>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</si>
  <si>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</si>
  <si>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{0c3b9e37-78c8-478d-842f-7ed1c0991f50}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</si>
  <si>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</si>
  <si>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</si>
  <si>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</si>
  <si>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</si>
  <si>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</si>
  <si>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</si>
  <si>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</si>
  <si>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</si>
  <si>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</si>
  <si>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81123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</si>
  <si>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</si>
  <si>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</si>
  <si>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Likvidace betonových pražců a prefabrikátů v obvodu OŘ Praha 2024-2026</t>
  </si>
  <si>
    <t>KSO:</t>
  </si>
  <si>
    <t>CC-CZ:</t>
  </si>
  <si>
    <t>Místo:</t>
  </si>
  <si>
    <t xml:space="preserve"> </t>
  </si>
  <si>
    <t>Datum:</t>
  </si>
  <si>
    <t>8. 11. 2023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</si>
  <si>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</si>
  <si>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</si>
  <si>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</si>
  <si>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</si>
  <si>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</si>
  <si>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</si>
  <si>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</si>
  <si>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</si>
  <si>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</si>
  <si>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Lukáš Kot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</si>
  <si>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</si>
  <si>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</si>
  <si>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</si>
  <si>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</si>
  <si>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</si>
  <si>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</si>
  <si>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</si>
  <si>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</si>
  <si>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</si>
  <si>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</si>
  <si>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</si>
  <si>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</si>
  <si>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</si>
  <si>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</si>
  <si>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</si>
  <si>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</si>
  <si>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</si>
  <si>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</si>
  <si>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</si>
  <si>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</si>
  <si>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</si>
  <si>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</si>
  <si>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</si>
  <si>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</si>
  <si>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</si>
  <si>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</si>
  <si>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</si>
  <si>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</si>
  <si>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</si>
  <si>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</si>
  <si>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</si>
  <si>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</si>
  <si>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</si>
  <si>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</si>
  <si>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</si>
  <si>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</si>
  <si>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</si>
  <si>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</si>
  <si>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</si>
  <si>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</si>
  <si>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</si>
  <si>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</si>
  <si>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</si>
  <si>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</si>
  <si>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</si>
  <si>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</si>
  <si>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</si>
  <si>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</si>
  <si>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</si>
  <si>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</si>
  <si>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</si>
  <si>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</si>
  <si>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</si>
  <si>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</si>
  <si>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</si>
  <si>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</si>
  <si>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</si>
  <si>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</si>
  <si>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</si>
  <si>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</si>
  <si>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</si>
  <si>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</si>
  <si>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</si>
  <si>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</si>
  <si>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</si>
  <si>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</si>
  <si>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</si>
  <si>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</si>
  <si>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</si>
  <si>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</si>
  <si>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</si>
  <si>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</si>
  <si>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</si>
  <si>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</si>
  <si>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</si>
  <si>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</si>
  <si>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</si>
  <si>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5906105020</t>
  </si>
  <si>
    <t>Demontáž pražce betonový</t>
  </si>
  <si>
    <t>kus</t>
  </si>
  <si>
    <t>Sborník UOŽI 01 2023</t>
  </si>
  <si>
    <t>4</t>
  </si>
  <si>
    <t>714374563</t>
  </si>
  <si>
    <t>PP</t>
  </si>
  <si>
    <t>Demontáž pražce betonový. Poznámka: 1. V cenách jsou započteny náklady na manipulaci, demontáž, odstrojení do součástí.</t>
  </si>
  <si>
    <t>P</t>
  </si>
  <si>
    <t>Poznámka k položce:_x000d_
DEMONTÁŽ PODKLADNIC_x000d_
kus = pražec</t>
  </si>
  <si>
    <t>VV</t>
  </si>
  <si>
    <t>14000</t>
  </si>
  <si>
    <t>Součet</t>
  </si>
  <si>
    <t>OST</t>
  </si>
  <si>
    <t>Ostatní</t>
  </si>
  <si>
    <t>R9909000500</t>
  </si>
  <si>
    <t xml:space="preserve">Poplatek za naložení, odvoz a likvidaci odpadu betonových pražců a ostatních prefabrikátů. </t>
  </si>
  <si>
    <t>t</t>
  </si>
  <si>
    <t>512</t>
  </si>
  <si>
    <t>-1317040841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</si>
</sst>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27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27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50</v>
      </c>
      <c r="AI60" s="39"/>
      <c r="AJ60" s="39"/>
      <c r="AK60" s="39"/>
      <c r="AL60" s="39"/>
      <c r="AM60" s="56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53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50</v>
      </c>
      <c r="AI75" s="39"/>
      <c r="AJ75" s="39"/>
      <c r="AK75" s="39"/>
      <c r="AL75" s="39"/>
      <c r="AM75" s="56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81123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Likvidace betonových pražců a prefabrikátů v obvodu OŘ Praha 2024-2026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8. 11. 2023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Ing. Aleš Bednář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55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>Lukáš Kot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56</v>
      </c>
      <c r="D92" s="78"/>
      <c r="E92" s="78"/>
      <c r="F92" s="78"/>
      <c r="G92" s="78"/>
      <c r="H92" s="79"/>
      <c r="I92" s="80" t="s">
        <v>57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58</v>
      </c>
      <c r="AH92" s="78"/>
      <c r="AI92" s="78"/>
      <c r="AJ92" s="78"/>
      <c r="AK92" s="78"/>
      <c r="AL92" s="78"/>
      <c r="AM92" s="78"/>
      <c r="AN92" s="80" t="s">
        <v>59</v>
      </c>
      <c r="AO92" s="78"/>
      <c r="AP92" s="82"/>
      <c r="AQ92" s="83" t="s">
        <v>60</v>
      </c>
      <c r="AR92" s="37"/>
      <c r="AS92" s="84" t="s">
        <v>61</v>
      </c>
      <c r="AT92" s="85" t="s">
        <v>62</v>
      </c>
      <c r="AU92" s="85" t="s">
        <v>63</v>
      </c>
      <c r="AV92" s="85" t="s">
        <v>64</v>
      </c>
      <c r="AW92" s="85" t="s">
        <v>65</v>
      </c>
      <c r="AX92" s="85" t="s">
        <v>66</v>
      </c>
      <c r="AY92" s="85" t="s">
        <v>67</v>
      </c>
      <c r="AZ92" s="85" t="s">
        <v>68</v>
      </c>
      <c r="BA92" s="85" t="s">
        <v>69</v>
      </c>
      <c r="BB92" s="85" t="s">
        <v>70</v>
      </c>
      <c r="BC92" s="85" t="s">
        <v>71</v>
      </c>
      <c r="BD92" s="86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73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74</v>
      </c>
      <c r="BT94" s="100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37.5" customHeight="1">
      <c r="A95" s="101" t="s">
        <v>78</v>
      </c>
      <c r="B95" s="102"/>
      <c r="C95" s="103"/>
      <c r="D95" s="104" t="s">
        <v>14</v>
      </c>
      <c r="E95" s="104"/>
      <c r="F95" s="104"/>
      <c r="G95" s="104"/>
      <c r="H95" s="104"/>
      <c r="I95" s="105"/>
      <c r="J95" s="104" t="s">
        <v>17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'81123 - Likvidace betonov...'!J28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79</v>
      </c>
      <c r="AR95" s="102"/>
      <c r="AS95" s="108">
        <v>0</v>
      </c>
      <c r="AT95" s="109">
        <f>ROUND(SUM(AV95:AW95),2)</f>
        <v>0</v>
      </c>
      <c r="AU95" s="110">
        <f>'81123 - Likvidace betonov...'!P115</f>
        <v>0</v>
      </c>
      <c r="AV95" s="109">
        <f>'81123 - Likvidace betonov...'!J31</f>
        <v>0</v>
      </c>
      <c r="AW95" s="109">
        <f>'81123 - Likvidace betonov...'!J32</f>
        <v>0</v>
      </c>
      <c r="AX95" s="109">
        <f>'81123 - Likvidace betonov...'!J33</f>
        <v>0</v>
      </c>
      <c r="AY95" s="109">
        <f>'81123 - Likvidace betonov...'!J34</f>
        <v>0</v>
      </c>
      <c r="AZ95" s="109">
        <f>'81123 - Likvidace betonov...'!F31</f>
        <v>0</v>
      </c>
      <c r="BA95" s="109">
        <f>'81123 - Likvidace betonov...'!F32</f>
        <v>0</v>
      </c>
      <c r="BB95" s="109">
        <f>'81123 - Likvidace betonov...'!F33</f>
        <v>0</v>
      </c>
      <c r="BC95" s="109">
        <f>'81123 - Likvidace betonov...'!F34</f>
        <v>0</v>
      </c>
      <c r="BD95" s="111">
        <f>'81123 - Likvidace betonov...'!F35</f>
        <v>0</v>
      </c>
      <c r="BE95" s="7"/>
      <c r="BT95" s="112" t="s">
        <v>80</v>
      </c>
      <c r="BU95" s="112" t="s">
        <v>81</v>
      </c>
      <c r="BV95" s="112" t="s">
        <v>76</v>
      </c>
      <c r="BW95" s="112" t="s">
        <v>4</v>
      </c>
      <c r="BX95" s="112" t="s">
        <v>77</v>
      </c>
      <c r="CL95" s="112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81123 - Likvidace beton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hidden="1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hidden="1" s="1" customFormat="1" ht="24.96" customHeight="1">
      <c r="B4" s="20"/>
      <c r="D4" s="21" t="s">
        <v>83</v>
      </c>
      <c r="L4" s="20"/>
      <c r="M4" s="113" t="s">
        <v>10</v>
      </c>
      <c r="AT4" s="17" t="s">
        <v>3</v>
      </c>
    </row>
    <row r="5" hidden="1" s="1" customFormat="1" ht="6.96" customHeight="1">
      <c r="B5" s="20"/>
      <c r="L5" s="20"/>
    </row>
    <row r="6" hidden="1" s="2" customFormat="1" ht="12" customHeight="1">
      <c r="A6" s="36"/>
      <c r="B6" s="37"/>
      <c r="C6" s="36"/>
      <c r="D6" s="30" t="s">
        <v>16</v>
      </c>
      <c r="E6" s="36"/>
      <c r="F6" s="36"/>
      <c r="G6" s="36"/>
      <c r="H6" s="36"/>
      <c r="I6" s="36"/>
      <c r="J6" s="36"/>
      <c r="K6" s="36"/>
      <c r="L6" s="53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30" customHeight="1">
      <c r="A7" s="36"/>
      <c r="B7" s="37"/>
      <c r="C7" s="36"/>
      <c r="D7" s="36"/>
      <c r="E7" s="65" t="s">
        <v>17</v>
      </c>
      <c r="F7" s="36"/>
      <c r="G7" s="36"/>
      <c r="H7" s="36"/>
      <c r="I7" s="36"/>
      <c r="J7" s="36"/>
      <c r="K7" s="36"/>
      <c r="L7" s="53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37"/>
      <c r="C9" s="36"/>
      <c r="D9" s="30" t="s">
        <v>18</v>
      </c>
      <c r="E9" s="36"/>
      <c r="F9" s="25" t="s">
        <v>1</v>
      </c>
      <c r="G9" s="36"/>
      <c r="H9" s="36"/>
      <c r="I9" s="30" t="s">
        <v>19</v>
      </c>
      <c r="J9" s="25" t="s">
        <v>1</v>
      </c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37"/>
      <c r="C10" s="36"/>
      <c r="D10" s="30" t="s">
        <v>20</v>
      </c>
      <c r="E10" s="36"/>
      <c r="F10" s="25" t="s">
        <v>21</v>
      </c>
      <c r="G10" s="36"/>
      <c r="H10" s="36"/>
      <c r="I10" s="30" t="s">
        <v>22</v>
      </c>
      <c r="J10" s="67" t="str">
        <f>'Rekapitulace stavby'!AN8</f>
        <v>8. 11. 2023</v>
      </c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37"/>
      <c r="C12" s="36"/>
      <c r="D12" s="30" t="s">
        <v>24</v>
      </c>
      <c r="E12" s="36"/>
      <c r="F12" s="36"/>
      <c r="G12" s="36"/>
      <c r="H12" s="36"/>
      <c r="I12" s="30" t="s">
        <v>25</v>
      </c>
      <c r="J12" s="25" t="s">
        <v>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37"/>
      <c r="C13" s="36"/>
      <c r="D13" s="36"/>
      <c r="E13" s="25" t="s">
        <v>26</v>
      </c>
      <c r="F13" s="36"/>
      <c r="G13" s="36"/>
      <c r="H13" s="36"/>
      <c r="I13" s="30" t="s">
        <v>27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37"/>
      <c r="C15" s="36"/>
      <c r="D15" s="30" t="s">
        <v>28</v>
      </c>
      <c r="E15" s="36"/>
      <c r="F15" s="36"/>
      <c r="G15" s="36"/>
      <c r="H15" s="36"/>
      <c r="I15" s="30" t="s">
        <v>25</v>
      </c>
      <c r="J15" s="31" t="str">
        <f>'Rekapitulace stavby'!AN13</f>
        <v>Vyplň údaj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37"/>
      <c r="C16" s="36"/>
      <c r="D16" s="36"/>
      <c r="E16" s="31" t="str">
        <f>'Rekapitulace stavby'!E14</f>
        <v>Vyplň údaj</v>
      </c>
      <c r="F16" s="25"/>
      <c r="G16" s="25"/>
      <c r="H16" s="25"/>
      <c r="I16" s="30" t="s">
        <v>27</v>
      </c>
      <c r="J16" s="31" t="str">
        <f>'Rekapitulace stavby'!AN14</f>
        <v>Vyplň údaj</v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37"/>
      <c r="C18" s="36"/>
      <c r="D18" s="30" t="s">
        <v>30</v>
      </c>
      <c r="E18" s="36"/>
      <c r="F18" s="36"/>
      <c r="G18" s="36"/>
      <c r="H18" s="36"/>
      <c r="I18" s="30" t="s">
        <v>25</v>
      </c>
      <c r="J18" s="25" t="str">
        <f>IF('Rekapitulace stavby'!AN16="","",'Rekapitulace stavby'!AN16)</f>
        <v/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37"/>
      <c r="C19" s="36"/>
      <c r="D19" s="36"/>
      <c r="E19" s="25" t="str">
        <f>IF('Rekapitulace stavby'!E17="","",'Rekapitulace stavby'!E17)</f>
        <v xml:space="preserve"> </v>
      </c>
      <c r="F19" s="36"/>
      <c r="G19" s="36"/>
      <c r="H19" s="36"/>
      <c r="I19" s="30" t="s">
        <v>27</v>
      </c>
      <c r="J19" s="25" t="str">
        <f>IF('Rekapitulace stavby'!AN17="","",'Rekapitulace stavby'!AN17)</f>
        <v/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25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37"/>
      <c r="C22" s="36"/>
      <c r="D22" s="36"/>
      <c r="E22" s="25" t="s">
        <v>33</v>
      </c>
      <c r="F22" s="36"/>
      <c r="G22" s="36"/>
      <c r="H22" s="36"/>
      <c r="I22" s="30" t="s">
        <v>27</v>
      </c>
      <c r="J22" s="25" t="s">
        <v>1</v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16.5" customHeight="1">
      <c r="A25" s="114"/>
      <c r="B25" s="115"/>
      <c r="C25" s="114"/>
      <c r="D25" s="114"/>
      <c r="E25" s="34" t="s">
        <v>1</v>
      </c>
      <c r="F25" s="34"/>
      <c r="G25" s="34"/>
      <c r="H25" s="34"/>
      <c r="I25" s="114"/>
      <c r="J25" s="114"/>
      <c r="K25" s="114"/>
      <c r="L25" s="116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</row>
    <row r="26" hidden="1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37"/>
      <c r="C27" s="36"/>
      <c r="D27" s="88"/>
      <c r="E27" s="88"/>
      <c r="F27" s="88"/>
      <c r="G27" s="88"/>
      <c r="H27" s="88"/>
      <c r="I27" s="88"/>
      <c r="J27" s="88"/>
      <c r="K27" s="88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37"/>
      <c r="C28" s="36"/>
      <c r="D28" s="117" t="s">
        <v>35</v>
      </c>
      <c r="E28" s="36"/>
      <c r="F28" s="36"/>
      <c r="G28" s="36"/>
      <c r="H28" s="36"/>
      <c r="I28" s="36"/>
      <c r="J28" s="94">
        <f>ROUND(J115, 2)</f>
        <v>0</v>
      </c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37"/>
      <c r="C31" s="36"/>
      <c r="D31" s="118" t="s">
        <v>39</v>
      </c>
      <c r="E31" s="30" t="s">
        <v>40</v>
      </c>
      <c r="F31" s="119">
        <f>ROUND((SUM(BE115:BE125)),  2)</f>
        <v>0</v>
      </c>
      <c r="G31" s="36"/>
      <c r="H31" s="36"/>
      <c r="I31" s="120">
        <v>0.20999999999999999</v>
      </c>
      <c r="J31" s="119">
        <f>ROUND(((SUM(BE115:BE125))*I31),  2)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37"/>
      <c r="C32" s="36"/>
      <c r="D32" s="36"/>
      <c r="E32" s="30" t="s">
        <v>41</v>
      </c>
      <c r="F32" s="119">
        <f>ROUND((SUM(BF115:BF125)),  2)</f>
        <v>0</v>
      </c>
      <c r="G32" s="36"/>
      <c r="H32" s="36"/>
      <c r="I32" s="120">
        <v>0.14999999999999999</v>
      </c>
      <c r="J32" s="119">
        <f>ROUND(((SUM(BF115:BF125))*I32), 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19">
        <f>ROUND((SUM(BG115:BG125)),  2)</f>
        <v>0</v>
      </c>
      <c r="G33" s="36"/>
      <c r="H33" s="36"/>
      <c r="I33" s="120">
        <v>0.20999999999999999</v>
      </c>
      <c r="J33" s="119">
        <f>0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19">
        <f>ROUND((SUM(BH115:BH125)),  2)</f>
        <v>0</v>
      </c>
      <c r="G34" s="36"/>
      <c r="H34" s="36"/>
      <c r="I34" s="120">
        <v>0.14999999999999999</v>
      </c>
      <c r="J34" s="119">
        <f>0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44</v>
      </c>
      <c r="F35" s="119">
        <f>ROUND((SUM(BI115:BI125)),  2)</f>
        <v>0</v>
      </c>
      <c r="G35" s="36"/>
      <c r="H35" s="36"/>
      <c r="I35" s="120">
        <v>0</v>
      </c>
      <c r="J35" s="119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37"/>
      <c r="C37" s="121"/>
      <c r="D37" s="122" t="s">
        <v>45</v>
      </c>
      <c r="E37" s="79"/>
      <c r="F37" s="79"/>
      <c r="G37" s="123" t="s">
        <v>46</v>
      </c>
      <c r="H37" s="124" t="s">
        <v>47</v>
      </c>
      <c r="I37" s="79"/>
      <c r="J37" s="125">
        <f>SUM(J28:J35)</f>
        <v>0</v>
      </c>
      <c r="K37" s="12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1" customFormat="1" ht="14.4" customHeight="1">
      <c r="B39" s="20"/>
      <c r="L39" s="20"/>
    </row>
    <row r="40" hidden="1" s="1" customFormat="1" ht="14.4" customHeight="1">
      <c r="B40" s="20"/>
      <c r="L40" s="20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3"/>
      <c r="D50" s="54" t="s">
        <v>48</v>
      </c>
      <c r="E50" s="55"/>
      <c r="F50" s="55"/>
      <c r="G50" s="54" t="s">
        <v>49</v>
      </c>
      <c r="H50" s="55"/>
      <c r="I50" s="55"/>
      <c r="J50" s="55"/>
      <c r="K50" s="55"/>
      <c r="L50" s="5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6"/>
      <c r="B61" s="37"/>
      <c r="C61" s="36"/>
      <c r="D61" s="56" t="s">
        <v>50</v>
      </c>
      <c r="E61" s="39"/>
      <c r="F61" s="127" t="s">
        <v>51</v>
      </c>
      <c r="G61" s="56" t="s">
        <v>50</v>
      </c>
      <c r="H61" s="39"/>
      <c r="I61" s="39"/>
      <c r="J61" s="128" t="s">
        <v>51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6"/>
      <c r="B65" s="37"/>
      <c r="C65" s="36"/>
      <c r="D65" s="54" t="s">
        <v>52</v>
      </c>
      <c r="E65" s="57"/>
      <c r="F65" s="57"/>
      <c r="G65" s="54" t="s">
        <v>53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6"/>
      <c r="B76" s="37"/>
      <c r="C76" s="36"/>
      <c r="D76" s="56" t="s">
        <v>50</v>
      </c>
      <c r="E76" s="39"/>
      <c r="F76" s="127" t="s">
        <v>51</v>
      </c>
      <c r="G76" s="56" t="s">
        <v>50</v>
      </c>
      <c r="H76" s="39"/>
      <c r="I76" s="39"/>
      <c r="J76" s="128" t="s">
        <v>51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84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30" customHeight="1">
      <c r="A85" s="36"/>
      <c r="B85" s="37"/>
      <c r="C85" s="36"/>
      <c r="D85" s="36"/>
      <c r="E85" s="65" t="str">
        <f>E7</f>
        <v>Likvidace betonových pražců a prefabrikátů v obvodu OŘ Praha 2024-2026</v>
      </c>
      <c r="F85" s="36"/>
      <c r="G85" s="36"/>
      <c r="H85" s="36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hidden="1" s="2" customFormat="1" ht="12" customHeight="1">
      <c r="A87" s="36"/>
      <c r="B87" s="37"/>
      <c r="C87" s="30" t="s">
        <v>20</v>
      </c>
      <c r="D87" s="36"/>
      <c r="E87" s="36"/>
      <c r="F87" s="25" t="str">
        <f>F10</f>
        <v xml:space="preserve"> </v>
      </c>
      <c r="G87" s="36"/>
      <c r="H87" s="36"/>
      <c r="I87" s="30" t="s">
        <v>22</v>
      </c>
      <c r="J87" s="67" t="str">
        <f>IF(J10="","",J10)</f>
        <v>8. 11. 2023</v>
      </c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5.15" customHeight="1">
      <c r="A89" s="36"/>
      <c r="B89" s="37"/>
      <c r="C89" s="30" t="s">
        <v>24</v>
      </c>
      <c r="D89" s="36"/>
      <c r="E89" s="36"/>
      <c r="F89" s="25" t="str">
        <f>E13</f>
        <v>Ing. Aleš Bednář</v>
      </c>
      <c r="G89" s="36"/>
      <c r="H89" s="36"/>
      <c r="I89" s="30" t="s">
        <v>30</v>
      </c>
      <c r="J89" s="34" t="str">
        <f>E19</f>
        <v xml:space="preserve"> 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15.15" customHeight="1">
      <c r="A90" s="36"/>
      <c r="B90" s="37"/>
      <c r="C90" s="30" t="s">
        <v>28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>Lukáš Kot</v>
      </c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29.28" customHeight="1">
      <c r="A92" s="36"/>
      <c r="B92" s="37"/>
      <c r="C92" s="129" t="s">
        <v>85</v>
      </c>
      <c r="D92" s="121"/>
      <c r="E92" s="121"/>
      <c r="F92" s="121"/>
      <c r="G92" s="121"/>
      <c r="H92" s="121"/>
      <c r="I92" s="121"/>
      <c r="J92" s="130" t="s">
        <v>86</v>
      </c>
      <c r="K92" s="121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22.8" customHeight="1">
      <c r="A94" s="36"/>
      <c r="B94" s="37"/>
      <c r="C94" s="131" t="s">
        <v>87</v>
      </c>
      <c r="D94" s="36"/>
      <c r="E94" s="36"/>
      <c r="F94" s="36"/>
      <c r="G94" s="36"/>
      <c r="H94" s="36"/>
      <c r="I94" s="36"/>
      <c r="J94" s="94">
        <f>J115</f>
        <v>0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88</v>
      </c>
    </row>
    <row r="95" hidden="1" s="9" customFormat="1" ht="24.96" customHeight="1">
      <c r="A95" s="9"/>
      <c r="B95" s="132"/>
      <c r="C95" s="9"/>
      <c r="D95" s="133" t="s">
        <v>89</v>
      </c>
      <c r="E95" s="134"/>
      <c r="F95" s="134"/>
      <c r="G95" s="134"/>
      <c r="H95" s="134"/>
      <c r="I95" s="134"/>
      <c r="J95" s="135">
        <f>J116</f>
        <v>0</v>
      </c>
      <c r="K95" s="9"/>
      <c r="L95" s="13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36"/>
      <c r="C96" s="10"/>
      <c r="D96" s="137" t="s">
        <v>90</v>
      </c>
      <c r="E96" s="138"/>
      <c r="F96" s="138"/>
      <c r="G96" s="138"/>
      <c r="H96" s="138"/>
      <c r="I96" s="138"/>
      <c r="J96" s="139">
        <f>J117</f>
        <v>0</v>
      </c>
      <c r="K96" s="10"/>
      <c r="L96" s="13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36"/>
      <c r="C97" s="10"/>
      <c r="D97" s="137" t="s">
        <v>91</v>
      </c>
      <c r="E97" s="138"/>
      <c r="F97" s="138"/>
      <c r="G97" s="138"/>
      <c r="H97" s="138"/>
      <c r="I97" s="138"/>
      <c r="J97" s="139">
        <f>J123</f>
        <v>0</v>
      </c>
      <c r="K97" s="10"/>
      <c r="L97" s="13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2" customFormat="1" ht="21.84" customHeight="1">
      <c r="A98" s="36"/>
      <c r="B98" s="37"/>
      <c r="C98" s="36"/>
      <c r="D98" s="36"/>
      <c r="E98" s="36"/>
      <c r="F98" s="36"/>
      <c r="G98" s="36"/>
      <c r="H98" s="36"/>
      <c r="I98" s="36"/>
      <c r="J98" s="36"/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hidden="1" s="2" customFormat="1" ht="6.96" customHeight="1">
      <c r="A99" s="36"/>
      <c r="B99" s="58"/>
      <c r="C99" s="59"/>
      <c r="D99" s="59"/>
      <c r="E99" s="59"/>
      <c r="F99" s="59"/>
      <c r="G99" s="59"/>
      <c r="H99" s="59"/>
      <c r="I99" s="59"/>
      <c r="J99" s="59"/>
      <c r="K99" s="59"/>
      <c r="L99" s="53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/>
    <row r="101" hidden="1"/>
    <row r="102" hidden="1"/>
    <row r="103" s="2" customFormat="1" ht="6.96" customHeight="1">
      <c r="A103" s="36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92</v>
      </c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6"/>
      <c r="D105" s="36"/>
      <c r="E105" s="36"/>
      <c r="F105" s="36"/>
      <c r="G105" s="36"/>
      <c r="H105" s="36"/>
      <c r="I105" s="36"/>
      <c r="J105" s="36"/>
      <c r="K105" s="36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30" customHeight="1">
      <c r="A107" s="36"/>
      <c r="B107" s="37"/>
      <c r="C107" s="36"/>
      <c r="D107" s="36"/>
      <c r="E107" s="65" t="str">
        <f>E7</f>
        <v>Likvidace betonových pražců a prefabrikátů v obvodu OŘ Praha 2024-2026</v>
      </c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20</v>
      </c>
      <c r="D109" s="36"/>
      <c r="E109" s="36"/>
      <c r="F109" s="25" t="str">
        <f>F10</f>
        <v xml:space="preserve"> </v>
      </c>
      <c r="G109" s="36"/>
      <c r="H109" s="36"/>
      <c r="I109" s="30" t="s">
        <v>22</v>
      </c>
      <c r="J109" s="67" t="str">
        <f>IF(J10="","",J10)</f>
        <v>8. 11. 2023</v>
      </c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5.15" customHeight="1">
      <c r="A111" s="36"/>
      <c r="B111" s="37"/>
      <c r="C111" s="30" t="s">
        <v>24</v>
      </c>
      <c r="D111" s="36"/>
      <c r="E111" s="36"/>
      <c r="F111" s="25" t="str">
        <f>E13</f>
        <v>Ing. Aleš Bednář</v>
      </c>
      <c r="G111" s="36"/>
      <c r="H111" s="36"/>
      <c r="I111" s="30" t="s">
        <v>30</v>
      </c>
      <c r="J111" s="34" t="str">
        <f>E19</f>
        <v xml:space="preserve"> </v>
      </c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5.15" customHeight="1">
      <c r="A112" s="36"/>
      <c r="B112" s="37"/>
      <c r="C112" s="30" t="s">
        <v>28</v>
      </c>
      <c r="D112" s="36"/>
      <c r="E112" s="36"/>
      <c r="F112" s="25" t="str">
        <f>IF(E16="","",E16)</f>
        <v>Vyplň údaj</v>
      </c>
      <c r="G112" s="36"/>
      <c r="H112" s="36"/>
      <c r="I112" s="30" t="s">
        <v>32</v>
      </c>
      <c r="J112" s="34" t="str">
        <f>E22</f>
        <v>Lukáš Kot</v>
      </c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0.32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11" customFormat="1" ht="29.28" customHeight="1">
      <c r="A114" s="140"/>
      <c r="B114" s="141"/>
      <c r="C114" s="142" t="s">
        <v>93</v>
      </c>
      <c r="D114" s="143" t="s">
        <v>60</v>
      </c>
      <c r="E114" s="143" t="s">
        <v>56</v>
      </c>
      <c r="F114" s="143" t="s">
        <v>57</v>
      </c>
      <c r="G114" s="143" t="s">
        <v>94</v>
      </c>
      <c r="H114" s="143" t="s">
        <v>95</v>
      </c>
      <c r="I114" s="143" t="s">
        <v>96</v>
      </c>
      <c r="J114" s="143" t="s">
        <v>86</v>
      </c>
      <c r="K114" s="144" t="s">
        <v>97</v>
      </c>
      <c r="L114" s="145"/>
      <c r="M114" s="84" t="s">
        <v>1</v>
      </c>
      <c r="N114" s="85" t="s">
        <v>39</v>
      </c>
      <c r="O114" s="85" t="s">
        <v>98</v>
      </c>
      <c r="P114" s="85" t="s">
        <v>99</v>
      </c>
      <c r="Q114" s="85" t="s">
        <v>100</v>
      </c>
      <c r="R114" s="85" t="s">
        <v>101</v>
      </c>
      <c r="S114" s="85" t="s">
        <v>102</v>
      </c>
      <c r="T114" s="86" t="s">
        <v>103</v>
      </c>
      <c r="U114" s="140"/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/>
    </row>
    <row r="115" s="2" customFormat="1" ht="22.8" customHeight="1">
      <c r="A115" s="36"/>
      <c r="B115" s="37"/>
      <c r="C115" s="91" t="s">
        <v>104</v>
      </c>
      <c r="D115" s="36"/>
      <c r="E115" s="36"/>
      <c r="F115" s="36"/>
      <c r="G115" s="36"/>
      <c r="H115" s="36"/>
      <c r="I115" s="36"/>
      <c r="J115" s="146">
        <f>BK115</f>
        <v>0</v>
      </c>
      <c r="K115" s="36"/>
      <c r="L115" s="37"/>
      <c r="M115" s="87"/>
      <c r="N115" s="71"/>
      <c r="O115" s="88"/>
      <c r="P115" s="147">
        <f>P116</f>
        <v>0</v>
      </c>
      <c r="Q115" s="88"/>
      <c r="R115" s="147">
        <f>R116</f>
        <v>0</v>
      </c>
      <c r="S115" s="88"/>
      <c r="T115" s="148">
        <f>T116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7" t="s">
        <v>74</v>
      </c>
      <c r="AU115" s="17" t="s">
        <v>88</v>
      </c>
      <c r="BK115" s="149">
        <f>BK116</f>
        <v>0</v>
      </c>
    </row>
    <row r="116" s="12" customFormat="1" ht="25.92" customHeight="1">
      <c r="A116" s="12"/>
      <c r="B116" s="150"/>
      <c r="C116" s="12"/>
      <c r="D116" s="151" t="s">
        <v>74</v>
      </c>
      <c r="E116" s="152" t="s">
        <v>105</v>
      </c>
      <c r="F116" s="152" t="s">
        <v>106</v>
      </c>
      <c r="G116" s="12"/>
      <c r="H116" s="12"/>
      <c r="I116" s="153"/>
      <c r="J116" s="154">
        <f>BK116</f>
        <v>0</v>
      </c>
      <c r="K116" s="12"/>
      <c r="L116" s="150"/>
      <c r="M116" s="155"/>
      <c r="N116" s="156"/>
      <c r="O116" s="156"/>
      <c r="P116" s="157">
        <f>P117+P123</f>
        <v>0</v>
      </c>
      <c r="Q116" s="156"/>
      <c r="R116" s="157">
        <f>R117+R123</f>
        <v>0</v>
      </c>
      <c r="S116" s="156"/>
      <c r="T116" s="158">
        <f>T117+T123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51" t="s">
        <v>80</v>
      </c>
      <c r="AT116" s="159" t="s">
        <v>74</v>
      </c>
      <c r="AU116" s="159" t="s">
        <v>75</v>
      </c>
      <c r="AY116" s="151" t="s">
        <v>107</v>
      </c>
      <c r="BK116" s="160">
        <f>BK117+BK123</f>
        <v>0</v>
      </c>
    </row>
    <row r="117" s="12" customFormat="1" ht="22.8" customHeight="1">
      <c r="A117" s="12"/>
      <c r="B117" s="150"/>
      <c r="C117" s="12"/>
      <c r="D117" s="151" t="s">
        <v>74</v>
      </c>
      <c r="E117" s="161" t="s">
        <v>108</v>
      </c>
      <c r="F117" s="161" t="s">
        <v>109</v>
      </c>
      <c r="G117" s="12"/>
      <c r="H117" s="12"/>
      <c r="I117" s="153"/>
      <c r="J117" s="162">
        <f>BK117</f>
        <v>0</v>
      </c>
      <c r="K117" s="12"/>
      <c r="L117" s="150"/>
      <c r="M117" s="155"/>
      <c r="N117" s="156"/>
      <c r="O117" s="156"/>
      <c r="P117" s="157">
        <f>SUM(P118:P122)</f>
        <v>0</v>
      </c>
      <c r="Q117" s="156"/>
      <c r="R117" s="157">
        <f>SUM(R118:R122)</f>
        <v>0</v>
      </c>
      <c r="S117" s="156"/>
      <c r="T117" s="158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51" t="s">
        <v>80</v>
      </c>
      <c r="AT117" s="159" t="s">
        <v>74</v>
      </c>
      <c r="AU117" s="159" t="s">
        <v>80</v>
      </c>
      <c r="AY117" s="151" t="s">
        <v>107</v>
      </c>
      <c r="BK117" s="160">
        <f>SUM(BK118:BK122)</f>
        <v>0</v>
      </c>
    </row>
    <row r="118" s="2" customFormat="1" ht="16.5" customHeight="1">
      <c r="A118" s="36"/>
      <c r="B118" s="163"/>
      <c r="C118" s="164" t="s">
        <v>80</v>
      </c>
      <c r="D118" s="164" t="s">
        <v>110</v>
      </c>
      <c r="E118" s="165" t="s">
        <v>111</v>
      </c>
      <c r="F118" s="166" t="s">
        <v>112</v>
      </c>
      <c r="G118" s="167" t="s">
        <v>113</v>
      </c>
      <c r="H118" s="168">
        <v>14000</v>
      </c>
      <c r="I118" s="169"/>
      <c r="J118" s="170">
        <f>ROUND(I118*H118,2)</f>
        <v>0</v>
      </c>
      <c r="K118" s="166" t="s">
        <v>114</v>
      </c>
      <c r="L118" s="37"/>
      <c r="M118" s="171" t="s">
        <v>1</v>
      </c>
      <c r="N118" s="172" t="s">
        <v>40</v>
      </c>
      <c r="O118" s="75"/>
      <c r="P118" s="173">
        <f>O118*H118</f>
        <v>0</v>
      </c>
      <c r="Q118" s="173">
        <v>0</v>
      </c>
      <c r="R118" s="173">
        <f>Q118*H118</f>
        <v>0</v>
      </c>
      <c r="S118" s="173">
        <v>0</v>
      </c>
      <c r="T118" s="17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75" t="s">
        <v>115</v>
      </c>
      <c r="AT118" s="175" t="s">
        <v>110</v>
      </c>
      <c r="AU118" s="175" t="s">
        <v>82</v>
      </c>
      <c r="AY118" s="17" t="s">
        <v>107</v>
      </c>
      <c r="BE118" s="176">
        <f>IF(N118="základní",J118,0)</f>
        <v>0</v>
      </c>
      <c r="BF118" s="176">
        <f>IF(N118="snížená",J118,0)</f>
        <v>0</v>
      </c>
      <c r="BG118" s="176">
        <f>IF(N118="zákl. přenesená",J118,0)</f>
        <v>0</v>
      </c>
      <c r="BH118" s="176">
        <f>IF(N118="sníž. přenesená",J118,0)</f>
        <v>0</v>
      </c>
      <c r="BI118" s="176">
        <f>IF(N118="nulová",J118,0)</f>
        <v>0</v>
      </c>
      <c r="BJ118" s="17" t="s">
        <v>80</v>
      </c>
      <c r="BK118" s="176">
        <f>ROUND(I118*H118,2)</f>
        <v>0</v>
      </c>
      <c r="BL118" s="17" t="s">
        <v>115</v>
      </c>
      <c r="BM118" s="175" t="s">
        <v>116</v>
      </c>
    </row>
    <row r="119" s="2" customFormat="1">
      <c r="A119" s="36"/>
      <c r="B119" s="37"/>
      <c r="C119" s="36"/>
      <c r="D119" s="177" t="s">
        <v>117</v>
      </c>
      <c r="E119" s="36"/>
      <c r="F119" s="178" t="s">
        <v>118</v>
      </c>
      <c r="G119" s="36"/>
      <c r="H119" s="36"/>
      <c r="I119" s="179"/>
      <c r="J119" s="36"/>
      <c r="K119" s="36"/>
      <c r="L119" s="37"/>
      <c r="M119" s="180"/>
      <c r="N119" s="181"/>
      <c r="O119" s="75"/>
      <c r="P119" s="75"/>
      <c r="Q119" s="75"/>
      <c r="R119" s="75"/>
      <c r="S119" s="75"/>
      <c r="T119" s="7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7" t="s">
        <v>117</v>
      </c>
      <c r="AU119" s="17" t="s">
        <v>82</v>
      </c>
    </row>
    <row r="120" s="2" customFormat="1">
      <c r="A120" s="36"/>
      <c r="B120" s="37"/>
      <c r="C120" s="36"/>
      <c r="D120" s="177" t="s">
        <v>119</v>
      </c>
      <c r="E120" s="36"/>
      <c r="F120" s="182" t="s">
        <v>120</v>
      </c>
      <c r="G120" s="36"/>
      <c r="H120" s="36"/>
      <c r="I120" s="179"/>
      <c r="J120" s="36"/>
      <c r="K120" s="36"/>
      <c r="L120" s="37"/>
      <c r="M120" s="180"/>
      <c r="N120" s="181"/>
      <c r="O120" s="75"/>
      <c r="P120" s="75"/>
      <c r="Q120" s="75"/>
      <c r="R120" s="75"/>
      <c r="S120" s="75"/>
      <c r="T120" s="7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119</v>
      </c>
      <c r="AU120" s="17" t="s">
        <v>82</v>
      </c>
    </row>
    <row r="121" s="13" customFormat="1">
      <c r="A121" s="13"/>
      <c r="B121" s="183"/>
      <c r="C121" s="13"/>
      <c r="D121" s="177" t="s">
        <v>121</v>
      </c>
      <c r="E121" s="184" t="s">
        <v>1</v>
      </c>
      <c r="F121" s="185" t="s">
        <v>122</v>
      </c>
      <c r="G121" s="13"/>
      <c r="H121" s="186">
        <v>14000</v>
      </c>
      <c r="I121" s="187"/>
      <c r="J121" s="13"/>
      <c r="K121" s="13"/>
      <c r="L121" s="183"/>
      <c r="M121" s="188"/>
      <c r="N121" s="189"/>
      <c r="O121" s="189"/>
      <c r="P121" s="189"/>
      <c r="Q121" s="189"/>
      <c r="R121" s="189"/>
      <c r="S121" s="189"/>
      <c r="T121" s="19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184" t="s">
        <v>121</v>
      </c>
      <c r="AU121" s="184" t="s">
        <v>82</v>
      </c>
      <c r="AV121" s="13" t="s">
        <v>82</v>
      </c>
      <c r="AW121" s="13" t="s">
        <v>31</v>
      </c>
      <c r="AX121" s="13" t="s">
        <v>75</v>
      </c>
      <c r="AY121" s="184" t="s">
        <v>107</v>
      </c>
    </row>
    <row r="122" s="14" customFormat="1">
      <c r="A122" s="14"/>
      <c r="B122" s="191"/>
      <c r="C122" s="14"/>
      <c r="D122" s="177" t="s">
        <v>121</v>
      </c>
      <c r="E122" s="192" t="s">
        <v>1</v>
      </c>
      <c r="F122" s="193" t="s">
        <v>123</v>
      </c>
      <c r="G122" s="14"/>
      <c r="H122" s="194">
        <v>14000</v>
      </c>
      <c r="I122" s="195"/>
      <c r="J122" s="14"/>
      <c r="K122" s="14"/>
      <c r="L122" s="191"/>
      <c r="M122" s="196"/>
      <c r="N122" s="197"/>
      <c r="O122" s="197"/>
      <c r="P122" s="197"/>
      <c r="Q122" s="197"/>
      <c r="R122" s="197"/>
      <c r="S122" s="197"/>
      <c r="T122" s="19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2" t="s">
        <v>121</v>
      </c>
      <c r="AU122" s="192" t="s">
        <v>82</v>
      </c>
      <c r="AV122" s="14" t="s">
        <v>115</v>
      </c>
      <c r="AW122" s="14" t="s">
        <v>31</v>
      </c>
      <c r="AX122" s="14" t="s">
        <v>80</v>
      </c>
      <c r="AY122" s="192" t="s">
        <v>107</v>
      </c>
    </row>
    <row r="123" s="12" customFormat="1" ht="22.8" customHeight="1">
      <c r="A123" s="12"/>
      <c r="B123" s="150"/>
      <c r="C123" s="12"/>
      <c r="D123" s="151" t="s">
        <v>74</v>
      </c>
      <c r="E123" s="161" t="s">
        <v>124</v>
      </c>
      <c r="F123" s="161" t="s">
        <v>125</v>
      </c>
      <c r="G123" s="12"/>
      <c r="H123" s="12"/>
      <c r="I123" s="153"/>
      <c r="J123" s="162">
        <f>BK123</f>
        <v>0</v>
      </c>
      <c r="K123" s="12"/>
      <c r="L123" s="150"/>
      <c r="M123" s="155"/>
      <c r="N123" s="156"/>
      <c r="O123" s="156"/>
      <c r="P123" s="157">
        <f>SUM(P124:P125)</f>
        <v>0</v>
      </c>
      <c r="Q123" s="156"/>
      <c r="R123" s="157">
        <f>SUM(R124:R125)</f>
        <v>0</v>
      </c>
      <c r="S123" s="156"/>
      <c r="T123" s="15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115</v>
      </c>
      <c r="AT123" s="159" t="s">
        <v>74</v>
      </c>
      <c r="AU123" s="159" t="s">
        <v>80</v>
      </c>
      <c r="AY123" s="151" t="s">
        <v>107</v>
      </c>
      <c r="BK123" s="160">
        <f>SUM(BK124:BK125)</f>
        <v>0</v>
      </c>
    </row>
    <row r="124" s="2" customFormat="1" ht="24.15" customHeight="1">
      <c r="A124" s="36"/>
      <c r="B124" s="163"/>
      <c r="C124" s="164" t="s">
        <v>82</v>
      </c>
      <c r="D124" s="164" t="s">
        <v>110</v>
      </c>
      <c r="E124" s="165" t="s">
        <v>126</v>
      </c>
      <c r="F124" s="166" t="s">
        <v>127</v>
      </c>
      <c r="G124" s="167" t="s">
        <v>128</v>
      </c>
      <c r="H124" s="168">
        <v>15000</v>
      </c>
      <c r="I124" s="169"/>
      <c r="J124" s="170">
        <f>ROUND(I124*H124,2)</f>
        <v>0</v>
      </c>
      <c r="K124" s="166" t="s">
        <v>1</v>
      </c>
      <c r="L124" s="37"/>
      <c r="M124" s="171" t="s">
        <v>1</v>
      </c>
      <c r="N124" s="172" t="s">
        <v>40</v>
      </c>
      <c r="O124" s="75"/>
      <c r="P124" s="173">
        <f>O124*H124</f>
        <v>0</v>
      </c>
      <c r="Q124" s="173">
        <v>0</v>
      </c>
      <c r="R124" s="173">
        <f>Q124*H124</f>
        <v>0</v>
      </c>
      <c r="S124" s="173">
        <v>0</v>
      </c>
      <c r="T124" s="17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75" t="s">
        <v>129</v>
      </c>
      <c r="AT124" s="175" t="s">
        <v>110</v>
      </c>
      <c r="AU124" s="175" t="s">
        <v>82</v>
      </c>
      <c r="AY124" s="17" t="s">
        <v>107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7" t="s">
        <v>80</v>
      </c>
      <c r="BK124" s="176">
        <f>ROUND(I124*H124,2)</f>
        <v>0</v>
      </c>
      <c r="BL124" s="17" t="s">
        <v>129</v>
      </c>
      <c r="BM124" s="175" t="s">
        <v>130</v>
      </c>
    </row>
    <row r="125" s="2" customFormat="1">
      <c r="A125" s="36"/>
      <c r="B125" s="37"/>
      <c r="C125" s="36"/>
      <c r="D125" s="177" t="s">
        <v>117</v>
      </c>
      <c r="E125" s="36"/>
      <c r="F125" s="178" t="s">
        <v>127</v>
      </c>
      <c r="G125" s="36"/>
      <c r="H125" s="36"/>
      <c r="I125" s="179"/>
      <c r="J125" s="36"/>
      <c r="K125" s="36"/>
      <c r="L125" s="37"/>
      <c r="M125" s="199"/>
      <c r="N125" s="200"/>
      <c r="O125" s="201"/>
      <c r="P125" s="201"/>
      <c r="Q125" s="201"/>
      <c r="R125" s="201"/>
      <c r="S125" s="201"/>
      <c r="T125" s="202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7" t="s">
        <v>117</v>
      </c>
      <c r="AU125" s="17" t="s">
        <v>82</v>
      </c>
    </row>
    <row r="126" s="2" customFormat="1" ht="6.96" customHeight="1">
      <c r="A126" s="36"/>
      <c r="B126" s="58"/>
      <c r="C126" s="59"/>
      <c r="D126" s="59"/>
      <c r="E126" s="59"/>
      <c r="F126" s="59"/>
      <c r="G126" s="59"/>
      <c r="H126" s="59"/>
      <c r="I126" s="59"/>
      <c r="J126" s="59"/>
      <c r="K126" s="59"/>
      <c r="L126" s="37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autoFilter ref="C114:K125"/>
  <mergeCells count="6">
    <mergeCell ref="E7:H7"/>
    <mergeCell ref="E16:H16"/>
    <mergeCell ref="E25:H25"/>
    <mergeCell ref="E85:H85"/>
    <mergeCell ref="E107:H10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 Lukáš</dc:creator>
  <cp:lastModifiedBy>Kot Lukáš</cp:lastModifiedBy>
  <dcterms:created xsi:type="dcterms:W3CDTF">2023-11-09T05:46:49Z</dcterms:created>
  <dcterms:modified xsi:type="dcterms:W3CDTF">2023-11-09T05:46:50Z</dcterms:modified>
</cp:coreProperties>
</file>