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1"/>
  </bookViews>
  <sheets>
    <sheet name="Rekapitulace stavby" sheetId="1" r:id="rId1"/>
    <sheet name="22-01 - 22-01 - Údržba, o..." sheetId="2" r:id="rId2"/>
  </sheets>
  <definedNames>
    <definedName name="_xlnm._FilterDatabase" localSheetId="1" hidden="1">'22-01 - 22-01 - Údržba, o...'!$C$134:$I$1075</definedName>
    <definedName name="_xlnm.Print_Area" localSheetId="1">'22-01 - 22-01 - Údržba, o...'!$C$4:$H$66,'22-01 - 22-01 - Údržba, o...'!$C$72:$H$116,'22-01 - 22-01 - Údržba, o...'!$C$122:$I$1075</definedName>
    <definedName name="_xlnm.Print_Area" localSheetId="0">'Rekapitulace stavby'!$D$4:$AO$66,'Rekapitulace stavby'!$C$72:$AQ$86</definedName>
    <definedName name="_xlnm.Print_Titles" localSheetId="0">'Rekapitulace stavby'!$82:$82</definedName>
  </definedNames>
  <calcPr calcId="191029"/>
  <extLst/>
</workbook>
</file>

<file path=xl/sharedStrings.xml><?xml version="1.0" encoding="utf-8"?>
<sst xmlns="http://schemas.openxmlformats.org/spreadsheetml/2006/main" count="8805" uniqueCount="1687">
  <si>
    <t>Export Komplet</t>
  </si>
  <si>
    <t/>
  </si>
  <si>
    <t>2.0</t>
  </si>
  <si>
    <t>False</t>
  </si>
  <si>
    <t>{26bf8b36-ee5c-481b-bcce-3cc9525afae0}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</si>
  <si>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</si>
  <si>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</si>
  <si>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</si>
  <si>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</si>
  <si>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</si>
  <si>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</si>
  <si>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</si>
  <si>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</si>
  <si>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IMPORT</t>
  </si>
  <si>
    <t>Stavba:</t>
  </si>
  <si>
    <t>HK_SMT_RD - Údržba, opravy a odstraňování závad u SMT 2024 - 2025</t>
  </si>
  <si>
    <t>KSO:</t>
  </si>
  <si>
    <t>CC-CZ:</t>
  </si>
  <si>
    <t>Místo:</t>
  </si>
  <si>
    <t xml:space="preserve"> </t>
  </si>
  <si>
    <t>Datum:</t>
  </si>
  <si>
    <t>10. 11. 2023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</si>
  <si>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</si>
  <si>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</si>
  <si>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</si>
  <si>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</si>
  <si>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</si>
  <si>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</si>
  <si>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</si>
  <si>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</si>
  <si>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DPH</t>
  </si>
  <si>
    <t>základní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</si>
  <si>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</si>
  <si>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</si>
  <si>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</si>
  <si>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</si>
  <si>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</si>
  <si>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</si>
  <si>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</si>
  <si>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</si>
  <si>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</si>
  <si>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</si>
  <si>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</si>
  <si>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</si>
  <si>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</si>
  <si>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</si>
  <si>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</si>
  <si>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</si>
  <si>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</si>
  <si>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</si>
  <si>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</si>
  <si>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</si>
  <si>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</si>
  <si>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</si>
  <si>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</si>
  <si>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</si>
  <si>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</si>
  <si>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</si>
  <si>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</si>
  <si>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</si>
  <si>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</si>
  <si>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22-01</t>
  </si>
  <si>
    <t>22-01 - Údržba, opravy a odstraňování závad u SMT 2024 - 2025</t>
  </si>
  <si>
    <t>STA</t>
  </si>
  <si>
    <t>1</t>
  </si>
  <si>
    <t>{62c339ac-1e47-4006-8553-ab80949a86cc}</t>
  </si>
  <si>
    <t>2</t>
  </si>
  <si>
    <t>KRYCÍ LIST SOUPISU PRACÍ</t>
  </si>
  <si>
    <t>Objekt:</t>
  </si>
  <si>
    <t>22-01 - 22-01 - Údržba, opravy a odstraňování závad u SMT 2024 - 2025</t>
  </si>
  <si>
    <t>REKAPITULACE ČLENĚNÍ SOUPISU PRACÍ</t>
  </si>
  <si>
    <t>Kód dílu - Popis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</si>
  <si>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</si>
  <si>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</si>
  <si>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</si>
  <si>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</si>
  <si>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</si>
  <si>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</si>
  <si>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</si>
  <si>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</si>
  <si>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</si>
  <si>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</si>
  <si>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</si>
  <si>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</si>
  <si>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</si>
  <si>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</si>
  <si>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</si>
  <si>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</si>
  <si>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</si>
  <si>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</si>
  <si>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</si>
  <si>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</si>
  <si>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 xml:space="preserve">    789 - Povrchové úpravy ocelových konstrukcí a technologických zařízení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</si>
  <si>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</si>
  <si>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</si>
  <si>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</si>
  <si>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HZS - Hodinové zúčtovací sazby</t>
  </si>
  <si>
    <t>OST - Ostatní</t>
  </si>
  <si>
    <t xml:space="preserve">VRN - Vedlejší rozpočtové náklady </t>
  </si>
  <si>
    <t xml:space="preserve">    0 - Vedlejší rozpočtové náklady akce do 250 000 Kč bez DPH</t>
  </si>
  <si>
    <t xml:space="preserve">    VRN1 - Vedlejší rozpočtové náklady akce 250 000 - 1 500 000 Kč bez DPH</t>
  </si>
  <si>
    <t xml:space="preserve">    VRN2 - Vedlejší rozpočtové náklady akce nad 1 500 000 Kč bez DPH</t>
  </si>
  <si>
    <t xml:space="preserve">    VRN3 - Ostatní rozpočtové náklady</t>
  </si>
  <si>
    <t>SOUPIS PRACÍ</t>
  </si>
  <si>
    <t>PČ</t>
  </si>
  <si>
    <t>MJ</t>
  </si>
  <si>
    <t>Množství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</si>
  <si>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</si>
  <si>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</si>
  <si>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</si>
  <si>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</si>
  <si>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</si>
  <si>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</si>
  <si>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</si>
  <si>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</si>
  <si>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</si>
  <si>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</si>
  <si>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</si>
  <si>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</si>
  <si>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</si>
  <si>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111111314</t>
  </si>
  <si>
    <t>Odstranění ruderálního porostu z plochy do 100 m2 na svahu přes 1:1</t>
  </si>
  <si>
    <t>m2</t>
  </si>
  <si>
    <t>CS ÚRS 2023 01</t>
  </si>
  <si>
    <t>4</t>
  </si>
  <si>
    <t>PP</t>
  </si>
  <si>
    <t>111111324</t>
  </si>
  <si>
    <t>Odstranění ruderálního porostu z plochy přes 100 do 500 m2 na svahu přes 1:1</t>
  </si>
  <si>
    <t>3</t>
  </si>
  <si>
    <t>111203201</t>
  </si>
  <si>
    <t>Odstranění křovin a stromů s ponecháním kořenů průměru kmene do 100 mm, při jakémkoliv sklonu terénu mimo LTM, při celkové ploše do 1 000 m2</t>
  </si>
  <si>
    <t>6</t>
  </si>
  <si>
    <t>111211201</t>
  </si>
  <si>
    <t>Odstranění křovin a stromů s odstraněním kořenů ručně průměru kmene do 100 mm jakékoliv plochy v rovině nebo ve svahu o sklonu přes 1:5</t>
  </si>
  <si>
    <t>8</t>
  </si>
  <si>
    <t>5</t>
  </si>
  <si>
    <t>111209111</t>
  </si>
  <si>
    <t>Spálení proutí, klestu z prořezávek a odstraněných křovin pro jakoukoliv dřevinu</t>
  </si>
  <si>
    <t>10</t>
  </si>
  <si>
    <t>112155311</t>
  </si>
  <si>
    <t>Štěpkování s naložením na dopravní prostředek a odvozem do 20 km keřového porostu středně hustého</t>
  </si>
  <si>
    <t>12</t>
  </si>
  <si>
    <t>7</t>
  </si>
  <si>
    <t>111211241</t>
  </si>
  <si>
    <t>Snesení větví stromů na hromady nebo naložení na dopravní prostředek listnatých v rovině nebo ve svahu přes 1:3, průměru kmene do 30 cm</t>
  </si>
  <si>
    <t>kus</t>
  </si>
  <si>
    <t>14</t>
  </si>
  <si>
    <t>111211242</t>
  </si>
  <si>
    <t>Snesení větví stromů na hromady nebo naložení na dopravní prostředek listnatých v rovině nebo ve svahu přes 1:3, průměru kmene přes 30 cm</t>
  </si>
  <si>
    <t>16</t>
  </si>
  <si>
    <t>9</t>
  </si>
  <si>
    <t>111212311</t>
  </si>
  <si>
    <t>Odstranění nevhodných dřevin průměru kmene do 100 mm výšky přes 1 m bez odstranění pařezu do 100 m2 v rovině nebo na svahu do 1:5</t>
  </si>
  <si>
    <t>18</t>
  </si>
  <si>
    <t>111212312</t>
  </si>
  <si>
    <t>Odstranění nevhodných dřevin průměru kmene do 100 mm výšky přes 1 m bez odstranění pařezu do 100 m2 na svahu přes 1:5 do 1:2</t>
  </si>
  <si>
    <t>20</t>
  </si>
  <si>
    <t>11</t>
  </si>
  <si>
    <t>111212313</t>
  </si>
  <si>
    <t>Odstranění nevhodných dřevin průměru kmene do 100 mm výšky přes 1 m bez odstranění pařezu do 100 m2 na svahu přes 1:2 do 1:1</t>
  </si>
  <si>
    <t>22</t>
  </si>
  <si>
    <t>111212315</t>
  </si>
  <si>
    <t>Odstranění nevhodných dřevin průměru kmene do 100 mm výšky přes 1 m bez odstranění pařezu přes 100 do 500 m2 v rovině nebo na svahu do 1:5</t>
  </si>
  <si>
    <t>24</t>
  </si>
  <si>
    <t>13</t>
  </si>
  <si>
    <t>111212316</t>
  </si>
  <si>
    <t>Odstranění nevhodných dřevin průměru kmene do 100 mm výšky přes 1 m bez odstranění pařezu přes 100 do 500 m2 na svahu přes 1:5 do 1:2</t>
  </si>
  <si>
    <t>26</t>
  </si>
  <si>
    <t>111212317</t>
  </si>
  <si>
    <t>Odstranění nevhodných dřevin průměru kmene do 100 mm výšky přes 1 m bez odstranění pařezu přes 100 do 500 m2 na svahu přes 1:2 do 1:1</t>
  </si>
  <si>
    <t>28</t>
  </si>
  <si>
    <t>112151011</t>
  </si>
  <si>
    <t>Pokácení stromu volné v celku s odřezáním kmene a s odvětvením průměru kmene přes 100 do 200 mm</t>
  </si>
  <si>
    <t>30</t>
  </si>
  <si>
    <t>112151012</t>
  </si>
  <si>
    <t>Pokácení stromu volné v celku s odřezáním kmene a s odvětvením průměru kmene přes 200 do 300 mm</t>
  </si>
  <si>
    <t>32</t>
  </si>
  <si>
    <t>17</t>
  </si>
  <si>
    <t>112151311</t>
  </si>
  <si>
    <t>Pokácení stromu postupné bez spouštění částí kmene a koruny o průměru na řezné ploše pařezu přes 100 do 200 mm</t>
  </si>
  <si>
    <t>34</t>
  </si>
  <si>
    <t>112151312</t>
  </si>
  <si>
    <t>Pokácení stromu postupné bez spouštění částí kmene a koruny o průměru na řezné ploše pařezu přes 200 do 300 mm</t>
  </si>
  <si>
    <t>36</t>
  </si>
  <si>
    <t>19</t>
  </si>
  <si>
    <t>115001104</t>
  </si>
  <si>
    <t>Převedení vody potrubím průměru DN přes 250 do 300</t>
  </si>
  <si>
    <t>m</t>
  </si>
  <si>
    <t>38</t>
  </si>
  <si>
    <t>115101201</t>
  </si>
  <si>
    <t>Čerpání vody na dopravní výšku do 10 m s uvažovaným průměrným přítokem do 500 l/min</t>
  </si>
  <si>
    <t>hod</t>
  </si>
  <si>
    <t>40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</si>
  <si>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</si>
  <si>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</t>
  </si>
  <si>
    <t>42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</si>
  <si>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</si>
  <si>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122212512</t>
  </si>
  <si>
    <t>Odkopávky a prokopávky pro spodní stavbu železnic ručně zapažených i nezapažených objemu do 10 m3 v hornině třídy těžitelnosti I skupiny 3 nesoudržných</t>
  </si>
  <si>
    <t>m3</t>
  </si>
  <si>
    <t>44</t>
  </si>
  <si>
    <t>23</t>
  </si>
  <si>
    <t>122252501</t>
  </si>
  <si>
    <t>Odkopávky a prokopávky nezapažené pro spodní stavbu železnic strojně v hornině třídy těžitelnosti I skupiny 3 do 100 m3</t>
  </si>
  <si>
    <t>46</t>
  </si>
  <si>
    <t>122252502</t>
  </si>
  <si>
    <t>Odkopávky a prokopávky nezapažené pro spodní stavbu železnic strojně v hornině třídy těžitelnosti I skupiny 3 přes 100 do 1 000 m3</t>
  </si>
  <si>
    <t>48</t>
  </si>
  <si>
    <t>25</t>
  </si>
  <si>
    <t>129001101</t>
  </si>
  <si>
    <t>Příplatek k cenám vykopávek za ztížení vykopávky v blízkosti podzemního vedení nebo výbušnin v horninách jakékoliv třídy</t>
  </si>
  <si>
    <t>50</t>
  </si>
  <si>
    <t>151103101</t>
  </si>
  <si>
    <t>Zřízení pažení a rozepření stěn výkopu kolejového lože plochy do 20 m2 pro jakoukoliv mezerovitost příložné, hloubky do 2 m</t>
  </si>
  <si>
    <t>52</t>
  </si>
  <si>
    <t>27</t>
  </si>
  <si>
    <t>151103111</t>
  </si>
  <si>
    <t>Odstranění pažení a rozepření stěn výkopu kolejového lože plochy do 20 m2 s uložením materiálu na vzdálenost do 3 m od kraje výkopu příložné, hloubky do 2 m</t>
  </si>
  <si>
    <t>54</t>
  </si>
  <si>
    <t>162211201</t>
  </si>
  <si>
    <t>Vodorovné přemístění výkopku nebo sypaniny nošením s vyprázdněním nádoby na hromady nebo do dopravního prostředku na vzdálenost do 10 m z horniny třídy těžitelnosti I, skupiny 1 až 3</t>
  </si>
  <si>
    <t>56</t>
  </si>
  <si>
    <t>29</t>
  </si>
  <si>
    <t>162211209</t>
  </si>
  <si>
    <t>Vodorovné přemístění výkopku nebo sypaniny nošením s vyprázdněním nádoby na hromady nebo do dopravního prostředku na vzdálenost do 10 m Příplatek za každých dalších 10 m k ceně -1201</t>
  </si>
  <si>
    <t>58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</si>
  <si>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</si>
  <si>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</si>
  <si>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60</t>
  </si>
  <si>
    <t>31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</si>
  <si>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</si>
  <si>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</si>
  <si>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62</t>
  </si>
  <si>
    <t>167151101</t>
  </si>
  <si>
    <t>Nakládání, skládání a překládání neulehlého výkopku nebo sypaniny strojně nakládání, množství do 100 m3, z horniny třídy těžitelnosti I, skupiny 1 až 3</t>
  </si>
  <si>
    <t>64</t>
  </si>
  <si>
    <t>33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</si>
  <si>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</si>
  <si>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</si>
  <si>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66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</si>
  <si>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</si>
  <si>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</si>
  <si>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68</t>
  </si>
  <si>
    <t>35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</si>
  <si>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</si>
  <si>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</t>
  </si>
  <si>
    <t>70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</si>
  <si>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</si>
  <si>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171201231</t>
  </si>
  <si>
    <t>Poplatek za uložení stavebního odpadu na recyklační skládce (skládkovné) zeminy a kamení zatříděného do Katalogu odpadů pod kódem 17 05 04</t>
  </si>
  <si>
    <t>t</t>
  </si>
  <si>
    <t>72</t>
  </si>
  <si>
    <t>37</t>
  </si>
  <si>
    <t>171111111</t>
  </si>
  <si>
    <t>Hutnění zeminy pro spodní stavbu železnic tloušťky vrstvy do 20 cm</t>
  </si>
  <si>
    <t>74</t>
  </si>
  <si>
    <t>171112122</t>
  </si>
  <si>
    <t>Uložení sypaniny do násypů pro spodní stavbu železnic ručně s rozprostřením sypaniny ve vrstvách, s hrubým urovnáním a ručním hutněním objemu do 3 m3, z hornin nesoudržných kamenitých</t>
  </si>
  <si>
    <t>76</t>
  </si>
  <si>
    <t>39</t>
  </si>
  <si>
    <t>171112222</t>
  </si>
  <si>
    <t>Uložení sypaniny do násypů pro spodní stavbu železnic ručně s rozprostřením sypaniny ve vrstvách, s hrubým urovnáním a ručním hutněním objemu přes 3 m3, z hornin nesoudržných kamenitých</t>
  </si>
  <si>
    <t>78</t>
  </si>
  <si>
    <t>171251101</t>
  </si>
  <si>
    <t>Uložení sypanin do násypů strojně s rozprostřením sypaniny ve vrstvách a s hrubým urovnáním nezhutněných jakékoliv třídy těžitelnosti</t>
  </si>
  <si>
    <t>80</t>
  </si>
  <si>
    <t>41</t>
  </si>
  <si>
    <t>182201101</t>
  </si>
  <si>
    <t>Svahování trvalých svahů do projektovaných profilů strojně s potřebným přemístěním výkopku při svahování násypů v jakékoliv hornině</t>
  </si>
  <si>
    <t>CS ÚRS 2022 02</t>
  </si>
  <si>
    <t>82</t>
  </si>
  <si>
    <t>182211121</t>
  </si>
  <si>
    <t>Svahování trvalých svahů do projektovaných profilů ručně s potřebným přemístěním výkopku při svahování násypů v jakékoliv hornině</t>
  </si>
  <si>
    <t>84</t>
  </si>
  <si>
    <t>Zakládání</t>
  </si>
  <si>
    <t>43</t>
  </si>
  <si>
    <t>212795111</t>
  </si>
  <si>
    <t>Příčné odvodnění za opěrou z plastových trub</t>
  </si>
  <si>
    <t>86</t>
  </si>
  <si>
    <t>221213129</t>
  </si>
  <si>
    <t>Vrty pro injektování za rubem ostění a kotvy podzemní přenosnými kladivy Příplatek k cenám za vrty dovrchní hornina tř. IV</t>
  </si>
  <si>
    <t>88</t>
  </si>
  <si>
    <t>45</t>
  </si>
  <si>
    <t>221213131</t>
  </si>
  <si>
    <t>Vrty pro injektování za rubem ostění a kotvy podzemní přenosnými kladivy hornina tř. V</t>
  </si>
  <si>
    <t>90</t>
  </si>
  <si>
    <t>221213139</t>
  </si>
  <si>
    <t>Vrty pro injektování za rubem ostění a kotvy podzemní přenosnými kladivy Příplatek k cenám za vrty dovrchní hornina tř. V</t>
  </si>
  <si>
    <t>92</t>
  </si>
  <si>
    <t>47</t>
  </si>
  <si>
    <t>271572211</t>
  </si>
  <si>
    <t>Podsyp pod základové konstrukce se zhutněním a urovnáním povrchu ze štěrkopísku netříděného</t>
  </si>
  <si>
    <t>94</t>
  </si>
  <si>
    <t>273321117</t>
  </si>
  <si>
    <t>Základové konstrukce z betonu železového desky ve výkopu nebo na hlavách pilot C 25/30</t>
  </si>
  <si>
    <t>96</t>
  </si>
  <si>
    <t>49</t>
  </si>
  <si>
    <t>273321191</t>
  </si>
  <si>
    <t>Základové konstrukce z betonu železového Příplatek k cenám za betonáž malého rozsahu do 25 m3</t>
  </si>
  <si>
    <t>98</t>
  </si>
  <si>
    <t>273354111</t>
  </si>
  <si>
    <t>Bednění základových konstrukcí desek zřízení</t>
  </si>
  <si>
    <t>100</t>
  </si>
  <si>
    <t>51</t>
  </si>
  <si>
    <t>273354211</t>
  </si>
  <si>
    <t>Bednění základových konstrukcí desek odstranění bednění</t>
  </si>
  <si>
    <t>102</t>
  </si>
  <si>
    <t>273361116</t>
  </si>
  <si>
    <t>Výztuž základových konstrukcí desek z betonářské oceli 10 505 (R) nebo BSt 500</t>
  </si>
  <si>
    <t>104</t>
  </si>
  <si>
    <t>53</t>
  </si>
  <si>
    <t>273361412</t>
  </si>
  <si>
    <t>Výztuž základových konstrukcí desek ze svařovaných sítí, hmotnosti přes 3,5 do 6 kg/m2</t>
  </si>
  <si>
    <t>106</t>
  </si>
  <si>
    <t>274311128</t>
  </si>
  <si>
    <t>Základové konstrukce z betonu prostého pasy, prahy, věnce a ostruhy ve výkopu nebo na hlavách pilot C 30/37</t>
  </si>
  <si>
    <t>108</t>
  </si>
  <si>
    <t>55</t>
  </si>
  <si>
    <t>274311191</t>
  </si>
  <si>
    <t>Základové konstrukce z betonu prostého Příplatek k cenám za betonáž malého rozsahu do 25 m3</t>
  </si>
  <si>
    <t>110</t>
  </si>
  <si>
    <t>274354111</t>
  </si>
  <si>
    <t>Bednění základových konstrukcí pasů, prahů, věnců a ostruh zřízení</t>
  </si>
  <si>
    <t>112</t>
  </si>
  <si>
    <t>57</t>
  </si>
  <si>
    <t>274354211</t>
  </si>
  <si>
    <t>Bednění základových konstrukcí pasů, prahů, věnců a ostruh odstranění bednění</t>
  </si>
  <si>
    <t>114</t>
  </si>
  <si>
    <t>275321117</t>
  </si>
  <si>
    <t>Základové konstrukce z betonu železového patky a bloky ve výkopu nebo na hlavách pilot C 25/30</t>
  </si>
  <si>
    <t>116</t>
  </si>
  <si>
    <t>59</t>
  </si>
  <si>
    <t>275321191</t>
  </si>
  <si>
    <t>118</t>
  </si>
  <si>
    <t>275354111</t>
  </si>
  <si>
    <t>Bednění základových konstrukcí patek a bloků zřízení</t>
  </si>
  <si>
    <t>120</t>
  </si>
  <si>
    <t>61</t>
  </si>
  <si>
    <t>275354211</t>
  </si>
  <si>
    <t>Bednění základových konstrukcí patek a bloků odstranění bednění</t>
  </si>
  <si>
    <t>122</t>
  </si>
  <si>
    <t>275361116</t>
  </si>
  <si>
    <t>Výztuž základových konstrukcí patek a bloků z betonářské oceli 10 505 (R) nebo BSt 500</t>
  </si>
  <si>
    <t>124</t>
  </si>
  <si>
    <t>63</t>
  </si>
  <si>
    <t>275361411</t>
  </si>
  <si>
    <t>Výztuž základových konstrukcí patek a bloků ze svařovaných sítí, hmotnosti do 3,5 kg/m2</t>
  </si>
  <si>
    <t>126</t>
  </si>
  <si>
    <t>281604111</t>
  </si>
  <si>
    <t>Injektování aktivovanými směsmi vzestupné, tlakem do 0,60 MPa</t>
  </si>
  <si>
    <t>128</t>
  </si>
  <si>
    <t>65</t>
  </si>
  <si>
    <t>M</t>
  </si>
  <si>
    <t>58128450</t>
  </si>
  <si>
    <t>bentonit aktivovaný mletý pro vrty, injektáže a těsnění vodních staveb VL</t>
  </si>
  <si>
    <t>130</t>
  </si>
  <si>
    <t>P</t>
  </si>
  <si>
    <t>Poznámka k položce:
Poznámka k položce: Poznámka k položce: předpokládané množství</t>
  </si>
  <si>
    <t>281604121</t>
  </si>
  <si>
    <t>Injektování aktivovanými směsmi sestupné, tlakem do 0,60 MPa</t>
  </si>
  <si>
    <t>132</t>
  </si>
  <si>
    <t>67</t>
  </si>
  <si>
    <t>134</t>
  </si>
  <si>
    <t>Svislé a kompletní konstrukce</t>
  </si>
  <si>
    <t>311113134</t>
  </si>
  <si>
    <t>Nadzákladové zdi z tvárnic ztraceného bednění betonových hladkých, včetně výplně z betonu třídy C 16/20, tloušťky zdiva přes 250 do 300 mm</t>
  </si>
  <si>
    <t>136</t>
  </si>
  <si>
    <t>69</t>
  </si>
  <si>
    <t>311113135</t>
  </si>
  <si>
    <t>Nadzákladové zdi z tvárnic ztraceného bednění betonových hladkých, včetně výplně z betonu třídy C 16/20, tloušťky zdiva přes 300 do 400 mm</t>
  </si>
  <si>
    <t>138</t>
  </si>
  <si>
    <t>311361821</t>
  </si>
  <si>
    <t>Výztuž nadzákladových zdí nosných svislých nebo odkloněných od svislice, rovných nebo oblých z betonářské oceli 10 505 (R) nebo BSt 500</t>
  </si>
  <si>
    <t>140</t>
  </si>
  <si>
    <t>Poznámka k položce:
Poznámka k položce: Poznámka k položce: spotřeba cca 0,015 kg/m2</t>
  </si>
  <si>
    <t>71</t>
  </si>
  <si>
    <t>334323218</t>
  </si>
  <si>
    <t>Mostní křídla a závěrné zídky z betonu železového C 30/37</t>
  </si>
  <si>
    <t>142</t>
  </si>
  <si>
    <t>334323291</t>
  </si>
  <si>
    <t>Mostní křídla a závěrné zídky z betonu Příplatek k cenám za práce malého rozsahu do 25 m3</t>
  </si>
  <si>
    <t>144</t>
  </si>
  <si>
    <t>73</t>
  </si>
  <si>
    <t>334352111</t>
  </si>
  <si>
    <t>Bednění mostních křídel a závěrných zídek ze systémového bednění zřízení z překližek</t>
  </si>
  <si>
    <t>146</t>
  </si>
  <si>
    <t>334352211</t>
  </si>
  <si>
    <t>Bednění mostních křídel a závěrných zídek ze systémového bednění odstranění z překližek</t>
  </si>
  <si>
    <t>148</t>
  </si>
  <si>
    <t>75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</si>
  <si>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</si>
  <si>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</si>
  <si>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150</t>
  </si>
  <si>
    <t>Poznámka k položce:
Poznámka k položce: Poznámka k položce: max. 0,13 t/m3</t>
  </si>
  <si>
    <t>334361412</t>
  </si>
  <si>
    <t>Výztuž betonářská mostních konstrukcí opěr, úložných prahů, křídel, závěrných zídek, bloků ložisek, pilířů a sloupů ze svařovaných sítí do 6 kg/m2</t>
  </si>
  <si>
    <t>152</t>
  </si>
  <si>
    <t>77</t>
  </si>
  <si>
    <t>966023211</t>
  </si>
  <si>
    <t>Snesení kamenných římsových desek na průčelním zdivu a křídlech</t>
  </si>
  <si>
    <t>154</t>
  </si>
  <si>
    <t>317221111</t>
  </si>
  <si>
    <t>Osazení kamenných římsových desek do maltového lože</t>
  </si>
  <si>
    <t>156</t>
  </si>
  <si>
    <t>Poznámka k položce:
Poznámka k položce: Poznámka k položce:</t>
  </si>
  <si>
    <t>79</t>
  </si>
  <si>
    <t>58381086</t>
  </si>
  <si>
    <t>kámen lomový upravený štípaný (80, 40, 20 cm) pískovec</t>
  </si>
  <si>
    <t>158</t>
  </si>
  <si>
    <t>317321118</t>
  </si>
  <si>
    <t>Římsy ze železového betonu C 30/37</t>
  </si>
  <si>
    <t>160</t>
  </si>
  <si>
    <t>81</t>
  </si>
  <si>
    <t>317321191</t>
  </si>
  <si>
    <t>Římsy ze železového betonu Příplatek k cenám za betonáž malého rozsahu do 25 m3</t>
  </si>
  <si>
    <t>162</t>
  </si>
  <si>
    <t>317353121</t>
  </si>
  <si>
    <t>Bednění mostní římsy zřízení všech tvarů</t>
  </si>
  <si>
    <t>164</t>
  </si>
  <si>
    <t>83</t>
  </si>
  <si>
    <t>317353221</t>
  </si>
  <si>
    <t>Bednění mostní římsy odstranění všech tvarů</t>
  </si>
  <si>
    <t>166</t>
  </si>
  <si>
    <t>317361116</t>
  </si>
  <si>
    <t>Výztuž mostních železobetonových říms z betonářské oceli 10 505 (R) nebo BSt 500</t>
  </si>
  <si>
    <t>168</t>
  </si>
  <si>
    <t>85</t>
  </si>
  <si>
    <t>317361411</t>
  </si>
  <si>
    <t>Výztuž mostních železobetonových říms ze svařovaných sítí do 6 kg/m2</t>
  </si>
  <si>
    <t>170</t>
  </si>
  <si>
    <t>317661141</t>
  </si>
  <si>
    <t>Výplň spár monolitické římsy tmelem polyuretanovým, spára šířky do 15 mm</t>
  </si>
  <si>
    <t>172</t>
  </si>
  <si>
    <t>87</t>
  </si>
  <si>
    <t>326214231</t>
  </si>
  <si>
    <t>Zdivo z lomového kamene na sucho do drátěných košů (gabionů) ze svařované ocelové sítě s povrchovou úpravou galfan</t>
  </si>
  <si>
    <t>174</t>
  </si>
  <si>
    <t>334213111</t>
  </si>
  <si>
    <t>Zdivo pilířů, opěr a křídel mostů z lomového kamene štípaného nebo ručně vybíraného na maltu z nepravidelných kamenů objemu 1 kusu kamene do 0,02 m3</t>
  </si>
  <si>
    <t>176</t>
  </si>
  <si>
    <t>89</t>
  </si>
  <si>
    <t>334213211</t>
  </si>
  <si>
    <t>Zdivo pilířů, opěr a křídel mostů z lomového kamene štípaného nebo ručně vybíraného na maltu z pravidelných kamenů (na vazbu) objemu 1 kusu kamene do 0,02 m3</t>
  </si>
  <si>
    <t>178</t>
  </si>
  <si>
    <t>334213911</t>
  </si>
  <si>
    <t>Zdivo pilířů, opěr a křídel mostů z lomového kamene štípaného nebo ručně vybíraného na maltu Příplatek k cenám za lícování zdiva jednostranné</t>
  </si>
  <si>
    <t>180</t>
  </si>
  <si>
    <t>91</t>
  </si>
  <si>
    <t>334213921</t>
  </si>
  <si>
    <t>Zdivo pilířů, opěr a křídel mostů z lomového kamene štípaného nebo ručně vybíraného na maltu Příplatek k cenám za vytvoření hrany zdiva (rohu) vodorovné</t>
  </si>
  <si>
    <t>182</t>
  </si>
  <si>
    <t>334213922</t>
  </si>
  <si>
    <t>Zdivo pilířů, opěr a křídel mostů z lomového kamene štípaného nebo ručně vybíraného na maltu Příplatek k cenám za vytvoření hrany zdiva (rohu) svislé</t>
  </si>
  <si>
    <t>184</t>
  </si>
  <si>
    <t>Vodorovné konstrukce</t>
  </si>
  <si>
    <t>93</t>
  </si>
  <si>
    <t>421953211</t>
  </si>
  <si>
    <t>Dřevěné mostní podlahy z fošen a hranolů dočasné odstranění</t>
  </si>
  <si>
    <t>186</t>
  </si>
  <si>
    <t>421953311</t>
  </si>
  <si>
    <t>Dřevěné mostní podlahy z fošen a hranolů trvalé výroba</t>
  </si>
  <si>
    <t>188</t>
  </si>
  <si>
    <t>95</t>
  </si>
  <si>
    <t>421953321</t>
  </si>
  <si>
    <t>Dřevěné mostní podlahy z fošen a hranolů trvalé montáž</t>
  </si>
  <si>
    <t>190</t>
  </si>
  <si>
    <t>423951111</t>
  </si>
  <si>
    <t>Dočasné konstrukce trámové ze dřeva hraněného zřízení</t>
  </si>
  <si>
    <t>192</t>
  </si>
  <si>
    <t>97</t>
  </si>
  <si>
    <t>423952111</t>
  </si>
  <si>
    <t>Dočasné konstrukce trámové ze dřeva hraněného odstranění</t>
  </si>
  <si>
    <t>194</t>
  </si>
  <si>
    <t>451315116</t>
  </si>
  <si>
    <t>Podkladní a výplňové vrstvy z betonu prostého tloušťky do 100 mm, z betonu C 20/25</t>
  </si>
  <si>
    <t>196</t>
  </si>
  <si>
    <t>99</t>
  </si>
  <si>
    <t>451315126</t>
  </si>
  <si>
    <t>Podkladní a výplňové vrstvy z betonu prostého tloušťky do 150 mm, z betonu C 20/25</t>
  </si>
  <si>
    <t>198</t>
  </si>
  <si>
    <t>451476121</t>
  </si>
  <si>
    <t>Podkladní vrstva plastbetonová tixotropní, tloušťky do 10 mm první vrstva</t>
  </si>
  <si>
    <t>200</t>
  </si>
  <si>
    <t>101</t>
  </si>
  <si>
    <t>451476122</t>
  </si>
  <si>
    <t>Podkladní vrstva plastbetonová tixotropní, tloušťky do 10 mm každá další vrstva</t>
  </si>
  <si>
    <t>202</t>
  </si>
  <si>
    <t>452311151</t>
  </si>
  <si>
    <t>Podkladní a zajišťovací konstrukce z betonu prostého v otevřeném výkopu desky pod potrubí, stoky a drobné objekty z betonu tř. C 20/25</t>
  </si>
  <si>
    <t>204</t>
  </si>
  <si>
    <t>103</t>
  </si>
  <si>
    <t>458501111</t>
  </si>
  <si>
    <t>Výplňové klíny za opěrou z kameniva hutněného po vrstvách těženého</t>
  </si>
  <si>
    <t>206</t>
  </si>
  <si>
    <t>465513156</t>
  </si>
  <si>
    <t>Dlažba svahu u mostních opěr z upraveného lomového žulového kamene s vyspárováním maltou MC 25, šíře spáry 15 mm do betonového lože C 25/30 tloušťky 200 mm, plochy do 10 m2</t>
  </si>
  <si>
    <t>208</t>
  </si>
  <si>
    <t>105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</si>
  <si>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</si>
  <si>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</si>
  <si>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210</t>
  </si>
  <si>
    <t>Komunikace pozemní</t>
  </si>
  <si>
    <t>512531111</t>
  </si>
  <si>
    <t>Odstranění kolejového lože s přehozením materiálu na vzdálenost do 3 m s naložením na dopravní prostředek z kameniva (drceného nebo štěrkopísku) po rozebrání koleje nebo kolejového rozvětvení</t>
  </si>
  <si>
    <t>212</t>
  </si>
  <si>
    <t>107</t>
  </si>
  <si>
    <t>512532993</t>
  </si>
  <si>
    <t>Odstranění kolejového lože s přehozením materiálu na vzdálenost do 3 m s naložením na dopravní prostředek z kameniva (drceného nebo štěrkopísku) Příplatek k ceně za ztížení práce při překážce po obou stranách</t>
  </si>
  <si>
    <t>214</t>
  </si>
  <si>
    <t>541391211</t>
  </si>
  <si>
    <t>Demontáž roštu koleje na pražcích dřevěných rozdělení c</t>
  </si>
  <si>
    <t>216</t>
  </si>
  <si>
    <t>109</t>
  </si>
  <si>
    <t>541391221</t>
  </si>
  <si>
    <t>Demontáž roštu koleje na pražcích betonových rozdělení c</t>
  </si>
  <si>
    <t>218</t>
  </si>
  <si>
    <t>511501112</t>
  </si>
  <si>
    <t>Podkladní konstrukční vrstvy pro kolej jakékoliv tloušťky a šířky pruhu s dodáním hmot ze štěrkopísku</t>
  </si>
  <si>
    <t>220</t>
  </si>
  <si>
    <t>111</t>
  </si>
  <si>
    <t>511501255</t>
  </si>
  <si>
    <t>Zřízení kolejového lože z hrubého drceného kameniva</t>
  </si>
  <si>
    <t>222</t>
  </si>
  <si>
    <t>58344005</t>
  </si>
  <si>
    <t>kamenivo drcené hrubé frakce 32/63 třída BI OTP ČD</t>
  </si>
  <si>
    <t>224</t>
  </si>
  <si>
    <t>113</t>
  </si>
  <si>
    <t>511501278</t>
  </si>
  <si>
    <t>Zřízení kolejového lože Příplatek k ceně za ztížení práce při překážce po obou stranách koleje</t>
  </si>
  <si>
    <t>226</t>
  </si>
  <si>
    <t>521271921</t>
  </si>
  <si>
    <t>Údržba mostnicových šroubů dotažení po dosednutí vlivem provozu</t>
  </si>
  <si>
    <t>228</t>
  </si>
  <si>
    <t>115</t>
  </si>
  <si>
    <t>521272215</t>
  </si>
  <si>
    <t>Demontáž mostnic s odsunem hmot mimo objekt mostu se zřízením pomocné montážní lávky</t>
  </si>
  <si>
    <t>230</t>
  </si>
  <si>
    <t>521273111</t>
  </si>
  <si>
    <t>Mostnice na železničních mostech z tvrdého dřeva s plošným uložením výroba bez převýšení v přímé, v oblouku nebo přechodnici</t>
  </si>
  <si>
    <t>232</t>
  </si>
  <si>
    <t>117</t>
  </si>
  <si>
    <t>521273121</t>
  </si>
  <si>
    <t>Mostnice na železničních mostech z tvrdého dřeva s plošným uložením výroba s převýšením bez klínu</t>
  </si>
  <si>
    <t>234</t>
  </si>
  <si>
    <t>521273122</t>
  </si>
  <si>
    <t>Mostnice na železničních mostech z tvrdého dřeva s plošným uložením výroba s převýšením do 75 mm s 1 klínem</t>
  </si>
  <si>
    <t>236</t>
  </si>
  <si>
    <t>119</t>
  </si>
  <si>
    <t>521273123</t>
  </si>
  <si>
    <t>Mostnice na železničních mostech z tvrdého dřeva s plošným uložením výroba s převýšením přes 75 mm se 2 klíny</t>
  </si>
  <si>
    <t>238</t>
  </si>
  <si>
    <t>521273211</t>
  </si>
  <si>
    <t>Mostnice na železničních mostech z tvrdého dřeva s plošným uložením montáž bez převýšení v přímé, v oblouku nebo přechodnici</t>
  </si>
  <si>
    <t>240</t>
  </si>
  <si>
    <t>121</t>
  </si>
  <si>
    <t>521273221</t>
  </si>
  <si>
    <t>Mostnice na železničních mostech z tvrdého dřeva s plošným uložením montáž s převýšením bez klínu</t>
  </si>
  <si>
    <t>242</t>
  </si>
  <si>
    <t>521273222</t>
  </si>
  <si>
    <t>Mostnice na železničních mostech z tvrdého dřeva s plošným uložením montáž s převýšením do 75 mm s 1 klínem</t>
  </si>
  <si>
    <t>244</t>
  </si>
  <si>
    <t>123</t>
  </si>
  <si>
    <t>521273223</t>
  </si>
  <si>
    <t>Mostnice na železničních mostech z tvrdého dřeva s plošným uložením montáž s převýšením přes 75 mm se 2 klíny</t>
  </si>
  <si>
    <t>246</t>
  </si>
  <si>
    <t>60815365</t>
  </si>
  <si>
    <t>mostnice dřevěná impregnovaná olejem DB 240x260mm dl 2,4m</t>
  </si>
  <si>
    <t>248</t>
  </si>
  <si>
    <t>VV</t>
  </si>
  <si>
    <t>(0,24*0,26*2,4)*490</t>
  </si>
  <si>
    <t>Součet</t>
  </si>
  <si>
    <t>125</t>
  </si>
  <si>
    <t>521283221</t>
  </si>
  <si>
    <t>Demontáž pozednic s odstraněním štěrku</t>
  </si>
  <si>
    <t>250</t>
  </si>
  <si>
    <t>521281111</t>
  </si>
  <si>
    <t>Pozednice na železničních mostech z tvrdého dřeva s plošným uložením výroba</t>
  </si>
  <si>
    <t>252</t>
  </si>
  <si>
    <t>127</t>
  </si>
  <si>
    <t>521281211</t>
  </si>
  <si>
    <t>Pozednice na železničních mostech z tvrdého dřeva s plošným uložením montáž</t>
  </si>
  <si>
    <t>254</t>
  </si>
  <si>
    <t>60815350</t>
  </si>
  <si>
    <t>mostnice dřevěná impregnovaná olejem DB 240x240mm dl 2,5m</t>
  </si>
  <si>
    <t>256</t>
  </si>
  <si>
    <t>(0,24*0,24*2,5)*50</t>
  </si>
  <si>
    <t>129</t>
  </si>
  <si>
    <t>521321118</t>
  </si>
  <si>
    <t>Montáž koleje stykované na pražcích dřevěných soustavy S49 rozdělení c</t>
  </si>
  <si>
    <t>258</t>
  </si>
  <si>
    <t>521121118</t>
  </si>
  <si>
    <t>Montáž koleje stykované na pražcích dřevěných soustavy R65 rozdělení c</t>
  </si>
  <si>
    <t>260</t>
  </si>
  <si>
    <t>131</t>
  </si>
  <si>
    <t>521351118</t>
  </si>
  <si>
    <t>Montáž koleje stykované na pražcích betonových soustavy S49 rozdělení c</t>
  </si>
  <si>
    <t>262</t>
  </si>
  <si>
    <t>521141118</t>
  </si>
  <si>
    <t>Montáž koleje stykované na pražcích betonových soustavy R65 rozdělení c</t>
  </si>
  <si>
    <t>264</t>
  </si>
  <si>
    <t>133</t>
  </si>
  <si>
    <t>31198049</t>
  </si>
  <si>
    <t>podložka pryžová pod patu kolejnice S49 183x126x6</t>
  </si>
  <si>
    <t>266</t>
  </si>
  <si>
    <t>31198050</t>
  </si>
  <si>
    <t>podložka pryžová pod patu kolejnice R65 183x151x6</t>
  </si>
  <si>
    <t>268</t>
  </si>
  <si>
    <t>135</t>
  </si>
  <si>
    <t>31198058</t>
  </si>
  <si>
    <t>podložka polyetylenová pod podkladnici 380/160/2 (S4, R4)</t>
  </si>
  <si>
    <t>270</t>
  </si>
  <si>
    <t>525971112</t>
  </si>
  <si>
    <t>Demontáž kolejnic na mostech s mostnicemi hmotnosti přes 50 kg/m</t>
  </si>
  <si>
    <t>272</t>
  </si>
  <si>
    <t>137</t>
  </si>
  <si>
    <t>525971111</t>
  </si>
  <si>
    <t>Demontáž kolejnic na mostech s mostnicemi hmotnosti do 50 kg/m</t>
  </si>
  <si>
    <t>274</t>
  </si>
  <si>
    <t>521371511</t>
  </si>
  <si>
    <t>Montáž kolejnic na mostech s mostnicemi soustavy S49</t>
  </si>
  <si>
    <t>276</t>
  </si>
  <si>
    <t>139</t>
  </si>
  <si>
    <t>521171511</t>
  </si>
  <si>
    <t>Montáž kolejnic na mostech s mostnicemi soustavy R65</t>
  </si>
  <si>
    <t>278</t>
  </si>
  <si>
    <t>31198039</t>
  </si>
  <si>
    <t>podkladnice stříhaná děrovaná se sraženými hranami tv. SM4</t>
  </si>
  <si>
    <t>280</t>
  </si>
  <si>
    <t>141</t>
  </si>
  <si>
    <t>31198040</t>
  </si>
  <si>
    <t>podkladnice stříhaná děrovaná se sraženými hranami tv. RM4</t>
  </si>
  <si>
    <t>282</t>
  </si>
  <si>
    <t>31198206</t>
  </si>
  <si>
    <t>vrtule R2(160)</t>
  </si>
  <si>
    <t>284</t>
  </si>
  <si>
    <t>143</t>
  </si>
  <si>
    <t>31121019</t>
  </si>
  <si>
    <t>podložka pružná dvojitá D 25mm</t>
  </si>
  <si>
    <t>100 kus</t>
  </si>
  <si>
    <t>286</t>
  </si>
  <si>
    <t>31198234</t>
  </si>
  <si>
    <t>komplet pro upevnění Skl24 (šroub RS0, matice M22, podložka Uls6)</t>
  </si>
  <si>
    <t>288</t>
  </si>
  <si>
    <t>145</t>
  </si>
  <si>
    <t>541411151</t>
  </si>
  <si>
    <t>Demontáž podkladnice všech soustav</t>
  </si>
  <si>
    <t>290</t>
  </si>
  <si>
    <t>542301111</t>
  </si>
  <si>
    <t>Posunutí pražců ve směru osy koleje pro jakýkoliv rozchod koleje</t>
  </si>
  <si>
    <t>292</t>
  </si>
  <si>
    <t>147</t>
  </si>
  <si>
    <t>548121632</t>
  </si>
  <si>
    <t>Svařování kolejnic aluminotermicky krátký předehřev - široká spára soustavy S49</t>
  </si>
  <si>
    <t>294</t>
  </si>
  <si>
    <t>54653002</t>
  </si>
  <si>
    <t>dávka svařovací kolejnice S49 jakost R260 základní spára</t>
  </si>
  <si>
    <t>296</t>
  </si>
  <si>
    <t>149</t>
  </si>
  <si>
    <t>548121633</t>
  </si>
  <si>
    <t>Svařování kolejnic aluminotermicky krátký předehřev - široká spára soustavy R65</t>
  </si>
  <si>
    <t>298</t>
  </si>
  <si>
    <t>54653001</t>
  </si>
  <si>
    <t>dávka svařovací kolejnice R65 jakost R260 základní spára</t>
  </si>
  <si>
    <t>300</t>
  </si>
  <si>
    <t>151</t>
  </si>
  <si>
    <t>548121951</t>
  </si>
  <si>
    <t>Svařování kolejnic aluminotermicky Příplatek k položkám za zřízení jednotlivých svarů do 4 kusů</t>
  </si>
  <si>
    <t>302</t>
  </si>
  <si>
    <t>543451111</t>
  </si>
  <si>
    <t>Umožnění volné dilatace kolejnice bez kluzných podložek s demontáží a montáží upevňovadel</t>
  </si>
  <si>
    <t>304</t>
  </si>
  <si>
    <t>153</t>
  </si>
  <si>
    <t>548191121</t>
  </si>
  <si>
    <t>Dosažení upínací teploty bezstykové koleje</t>
  </si>
  <si>
    <t>306</t>
  </si>
  <si>
    <t>544311111</t>
  </si>
  <si>
    <t>Ruční podbití pražce dřevěného příčného</t>
  </si>
  <si>
    <t>308</t>
  </si>
  <si>
    <t>155</t>
  </si>
  <si>
    <t>544331111</t>
  </si>
  <si>
    <t>Ruční podbití pražce betonového příčného</t>
  </si>
  <si>
    <t>310</t>
  </si>
  <si>
    <t>Úpravy povrchů, podlahy a osazování výplní</t>
  </si>
  <si>
    <t>611311131</t>
  </si>
  <si>
    <t>Potažení vnitřních ploch vápenným štukem tloušťky do 3 mm vodorovných konstrukcí stropů rovných</t>
  </si>
  <si>
    <t>312</t>
  </si>
  <si>
    <t>157</t>
  </si>
  <si>
    <t>612311131</t>
  </si>
  <si>
    <t>Potažení vnitřních ploch vápenným štukem tloušťky do 3 mm svislých konstrukcí stěn</t>
  </si>
  <si>
    <t>314</t>
  </si>
  <si>
    <t>621142001</t>
  </si>
  <si>
    <t>Potažení vnějších ploch pletivem v ploše nebo pruzích, na plném podkladu sklovláknitým vtlačením do tmelu podhledů</t>
  </si>
  <si>
    <t>316</t>
  </si>
  <si>
    <t>159</t>
  </si>
  <si>
    <t>628195001</t>
  </si>
  <si>
    <t>Očištění zdiva nebo betonu zdí a valů před započetím oprav ručně</t>
  </si>
  <si>
    <t>318</t>
  </si>
  <si>
    <t>628195011</t>
  </si>
  <si>
    <t>Očištění ocelových konstrukcí od usazenin, rzi a starého nátěru</t>
  </si>
  <si>
    <t>320</t>
  </si>
  <si>
    <t>161</t>
  </si>
  <si>
    <t>628611111</t>
  </si>
  <si>
    <t>Nátěr mostních betonových konstrukcí akrylátový na siloxanové a plasticko-elastické bázi 2x impregnační OS-A</t>
  </si>
  <si>
    <t>322</t>
  </si>
  <si>
    <t>628612201</t>
  </si>
  <si>
    <t>Nátěr mostního zábradlí polyuretanový 1x vrchní</t>
  </si>
  <si>
    <t>324</t>
  </si>
  <si>
    <t>163</t>
  </si>
  <si>
    <t>628613223</t>
  </si>
  <si>
    <t>Protikorozní ochrana ocelových mostních konstrukcí včetně otryskání povrchu základní a podkladní epoxidový a vrchní polyuretanový nátěr bez metalizace III. třídy</t>
  </si>
  <si>
    <t>326</t>
  </si>
  <si>
    <t>628613224</t>
  </si>
  <si>
    <t>Protikorozní ochrana ocelových mostních konstrukcí včetně otryskání povrchu základní a podkladní epoxidový a vrchní polyuretanový nátěr bez metalizace IV. třídy</t>
  </si>
  <si>
    <t>328</t>
  </si>
  <si>
    <t>165</t>
  </si>
  <si>
    <t>628613233</t>
  </si>
  <si>
    <t>Protikorozní ochrana ocelových mostních konstrukcí včetně otryskání povrchu základní a podkladní epoxidový a vrchní polyuretanový nátěr s metalizací III. třídy</t>
  </si>
  <si>
    <t>330</t>
  </si>
  <si>
    <t>628613234</t>
  </si>
  <si>
    <t>Protikorozní ochrana ocelových mostních konstrukcí včetně otryskání povrchu základní a podkladní epoxidový a vrchní polyuretanový nátěr s metalizací IV. třídy</t>
  </si>
  <si>
    <t>332</t>
  </si>
  <si>
    <t>167</t>
  </si>
  <si>
    <t>15625102</t>
  </si>
  <si>
    <t>drát metalizační ZnAl D 3mm</t>
  </si>
  <si>
    <t>kg</t>
  </si>
  <si>
    <t>334</t>
  </si>
  <si>
    <t>Poznámka k položce:
Poznámka k položce: Poznámka k položce: Orientační spotřeba ZnAl: a) tř. I - 2,200 kg/m2, b) tř. II - 1,872 kg/m2, c) tř. III - 1,517 kg/m2, d) tř. IV - 1,284 kg/m2.</t>
  </si>
  <si>
    <t>1000*1,4 "Přepočtené koeficientem množství</t>
  </si>
  <si>
    <t>628613511</t>
  </si>
  <si>
    <t>Ochranný nátěrový systém ocelových konstrukcí mostů základní a podkladní epoxidový, vrchní polyuretanový tl. min 280 µm</t>
  </si>
  <si>
    <t>336</t>
  </si>
  <si>
    <t>169</t>
  </si>
  <si>
    <t>629992111</t>
  </si>
  <si>
    <t>Zatmelení styčných spar mezi mostními prefabrikáty a konstrukcemi trvale pružným polyuretanovým tmelem včetně vyčištění spar, provedení penetračního nátěru a vyplnění spar pěnou pro spáry šířky do 10 mm</t>
  </si>
  <si>
    <t>338</t>
  </si>
  <si>
    <t>629992112</t>
  </si>
  <si>
    <t>Zatmelení styčných spar mezi mostními prefabrikáty a konstrukcemi trvale pružným polyuretanovým tmelem včetně vyčištění spar, provedení penetračního nátěru a vyplnění spar pěnou pro spáry šířky přes 10 do 20 mm</t>
  </si>
  <si>
    <t>340</t>
  </si>
  <si>
    <t>Ostatní konstrukce a práce, bourání</t>
  </si>
  <si>
    <t>171</t>
  </si>
  <si>
    <t>919521140</t>
  </si>
  <si>
    <t>Zřízení silničního propustku z trub betonových nebo železobetonových DN 600 mm</t>
  </si>
  <si>
    <t>342</t>
  </si>
  <si>
    <t>59222026</t>
  </si>
  <si>
    <t>trouba ŽB hrdlová propojovací DN 600</t>
  </si>
  <si>
    <t>344</t>
  </si>
  <si>
    <t>Poznámka k položce:
Poznámka k položce: Poznámka k položce: hmotnost: 0,5575 t</t>
  </si>
  <si>
    <t>173</t>
  </si>
  <si>
    <t>919521160</t>
  </si>
  <si>
    <t>Zřízení silničního propustku z trub betonových nebo železobetonových DN 800 mm</t>
  </si>
  <si>
    <t>346</t>
  </si>
  <si>
    <t>59222084</t>
  </si>
  <si>
    <t>trouba ŽB hrdlová propojovací DN 800</t>
  </si>
  <si>
    <t>348</t>
  </si>
  <si>
    <t>175</t>
  </si>
  <si>
    <t>919521180</t>
  </si>
  <si>
    <t>Zřízení silničního propustku z trub betonových nebo železobetonových DN 1000 mm</t>
  </si>
  <si>
    <t>350</t>
  </si>
  <si>
    <t>59222085</t>
  </si>
  <si>
    <t>trouba ŽB hrdlová propojovací DN 1000</t>
  </si>
  <si>
    <t>352</t>
  </si>
  <si>
    <t>177</t>
  </si>
  <si>
    <t>919535556</t>
  </si>
  <si>
    <t>Obetonování trubního propustku betonem prostým se zvýšenými nároky na prostředí tř. C 25/30</t>
  </si>
  <si>
    <t>354</t>
  </si>
  <si>
    <t>919726124</t>
  </si>
  <si>
    <t>Geotextilie netkaná pro ochranu, separaci nebo filtraci měrná hmotnost přes 500 do 800 g/m2</t>
  </si>
  <si>
    <t>356</t>
  </si>
  <si>
    <t>179</t>
  </si>
  <si>
    <t>931992121</t>
  </si>
  <si>
    <t>Výplň dilatačních spár z polystyrenu extrudovaného, tloušťky 20 mm</t>
  </si>
  <si>
    <t>358</t>
  </si>
  <si>
    <t>936942211</t>
  </si>
  <si>
    <t>Zhotovení tabulky s letopočtem opravy nebo větší údržby vložením šablony do bednění</t>
  </si>
  <si>
    <t>360</t>
  </si>
  <si>
    <t>181</t>
  </si>
  <si>
    <t>938111111</t>
  </si>
  <si>
    <t>Čištění zdiva opěr, pilířů, křídel od mechu a jiné vegetace</t>
  </si>
  <si>
    <t>362</t>
  </si>
  <si>
    <t>938121111</t>
  </si>
  <si>
    <t>Odstraňování náletových křovin, dřevin a travnatého porostu ve výškách v okolí mostních říms a křídel</t>
  </si>
  <si>
    <t>364</t>
  </si>
  <si>
    <t>183</t>
  </si>
  <si>
    <t>938122111</t>
  </si>
  <si>
    <t>Ošetření řezných ploch porostů na mostech herbicidy průměru do 10 cm</t>
  </si>
  <si>
    <t>366</t>
  </si>
  <si>
    <t>938122112</t>
  </si>
  <si>
    <t>Ošetření řezných ploch porostů na mostech herbicidy průměru přes 10 cm</t>
  </si>
  <si>
    <t>368</t>
  </si>
  <si>
    <t>185</t>
  </si>
  <si>
    <t>938122211</t>
  </si>
  <si>
    <t>Hubení porostů na mostech herbicidy postřikovačem</t>
  </si>
  <si>
    <t>370</t>
  </si>
  <si>
    <t>938131111</t>
  </si>
  <si>
    <t>Odstranění přebytečné zeminy (nánosů) u říms průčelního zdiva a křídel ručně</t>
  </si>
  <si>
    <t>372</t>
  </si>
  <si>
    <t>187</t>
  </si>
  <si>
    <t>938132111</t>
  </si>
  <si>
    <t>Údržba svahu a svahových kuželů odstraněním nánosů a náletových dřevin v okolí říms a křídel</t>
  </si>
  <si>
    <t>374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</si>
  <si>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</si>
  <si>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</t>
  </si>
  <si>
    <t>376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</si>
  <si>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</si>
  <si>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189</t>
  </si>
  <si>
    <t>938902203</t>
  </si>
  <si>
    <t>Čištění příkopů komunikací s odstraněním travnatého porostu nebo nánosu s naložením na dopravní prostředek nebo s přemístěním na hromady na vzdálenost do 20 m ručně při šířce dna do 400 mm a objemu nánosu přes 0,30 do 0,50 m3/m</t>
  </si>
  <si>
    <t>378</t>
  </si>
  <si>
    <t>938902206</t>
  </si>
  <si>
    <t>Čištění příkopů komunikací s odstraněním travnatého porostu nebo nánosu s naložením na dopravní prostředek nebo s přemístěním na hromady na vzdálenost do 20 m ručně při šířce dna přes 400 mm a objemu nánosu přes 0,30 do 0,50 m3/m</t>
  </si>
  <si>
    <t>380</t>
  </si>
  <si>
    <t>191</t>
  </si>
  <si>
    <t>938905107</t>
  </si>
  <si>
    <t>Údržba ocelových konstrukcí výměna nýtu za nýt, počtu do 10 kusů</t>
  </si>
  <si>
    <t>382</t>
  </si>
  <si>
    <t>938905311</t>
  </si>
  <si>
    <t>Údržba ocelových konstrukcí údržba ložisek očistění, nátěr, namazání</t>
  </si>
  <si>
    <t>384</t>
  </si>
  <si>
    <t>193</t>
  </si>
  <si>
    <t>938905312</t>
  </si>
  <si>
    <t>Údržba ocelových konstrukcí údržba ložisek vysekání obetonávky a zalití ložiskových desek</t>
  </si>
  <si>
    <t>386</t>
  </si>
  <si>
    <t>938906142</t>
  </si>
  <si>
    <t>Čištění usazenin pročištění drenážního potrubí DN 80 a 100</t>
  </si>
  <si>
    <t>388</t>
  </si>
  <si>
    <t>195</t>
  </si>
  <si>
    <t>939902111</t>
  </si>
  <si>
    <t>Práce pojízdnými prostředky motorový vozík MUV</t>
  </si>
  <si>
    <t>390</t>
  </si>
  <si>
    <t>939902132</t>
  </si>
  <si>
    <t>Práce pojízdnými prostředky vozík kolejový přívěsný plošinový</t>
  </si>
  <si>
    <t>392</t>
  </si>
  <si>
    <t>197</t>
  </si>
  <si>
    <t>941111131</t>
  </si>
  <si>
    <t>Montáž lešení řadového trubkového lehkého pracovního s podlahami s provozním zatížením tř. 3 do 200 kg/m2 šířky tř. W12 od 1,2 do 1,5 m, výšky do 10 m</t>
  </si>
  <si>
    <t>394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</si>
  <si>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</si>
  <si>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</si>
  <si>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396</t>
  </si>
  <si>
    <t>199</t>
  </si>
  <si>
    <t>941111831</t>
  </si>
  <si>
    <t>Demontáž lešení řadového trubkového lehkého pracovního s podlahami s provozním zatížením tř. 3 do 200 kg/m2 šířky tř. W12 od 1,2 do 1,5 m, výšky do 10 m</t>
  </si>
  <si>
    <t>398</t>
  </si>
  <si>
    <t>943111111</t>
  </si>
  <si>
    <t>Montáž lešení prostorového trubkového lehkého pracovního bez podlah s provozním zatížením tř. 3 do 200 kg/m2, výšky do 10 m</t>
  </si>
  <si>
    <t>400</t>
  </si>
  <si>
    <t>201</t>
  </si>
  <si>
    <t>943111211</t>
  </si>
  <si>
    <t>Montáž lešení prostorového trubkového lehkého pracovního bez podlah Příplatek za první a každý další den použití lešení k ceně -1111</t>
  </si>
  <si>
    <t>402</t>
  </si>
  <si>
    <t>943111811</t>
  </si>
  <si>
    <t>Demontáž lešení prostorového trubkového lehkého pracovního bez podlah s provozním zatížením tř. 3 do 200 kg/m2, výšky do 10 m</t>
  </si>
  <si>
    <t>404</t>
  </si>
  <si>
    <t>203</t>
  </si>
  <si>
    <t>949211111</t>
  </si>
  <si>
    <t>Montáž lešeňové podlahy pro trubková lešení z fošen, prken nebo dřevěných sbíjených lešeňových dílců s příčníky nebo podélníky, ve výšce do 10 m</t>
  </si>
  <si>
    <t>406</t>
  </si>
  <si>
    <t>949211211</t>
  </si>
  <si>
    <t>Montáž lešeňové podlahy pro trubková lešení Příplatek za první a každý další den použití lešení k ceně -1111 nebo -1112</t>
  </si>
  <si>
    <t>408</t>
  </si>
  <si>
    <t>205</t>
  </si>
  <si>
    <t>949211811</t>
  </si>
  <si>
    <t>Demontáž lešeňové podlahy pro trubková lešení z fošen, prken nebo dřevěných sbíjených lešeňových dílců s příčníky nebo podélníky, ve výšce do 10 m</t>
  </si>
  <si>
    <t>410</t>
  </si>
  <si>
    <t>945421110</t>
  </si>
  <si>
    <t>Hydraulická zvedací plošina včetně obsluhy instalovaná na automobilovém podvozku, výšky zdvihu do 18 m</t>
  </si>
  <si>
    <t>412</t>
  </si>
  <si>
    <t>207</t>
  </si>
  <si>
    <t>946111112</t>
  </si>
  <si>
    <t>Montáž pojízdných věží trubkových nebo dílcových s maximálním zatížením podlahy do 200 kg/m2 šířky od 0,6 do 0,9 m, délky do 3,2 m, výšky přes 1,5 m do 2,5 m</t>
  </si>
  <si>
    <t>414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</si>
  <si>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</si>
  <si>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</si>
  <si>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416</t>
  </si>
  <si>
    <t>209</t>
  </si>
  <si>
    <t>946111812</t>
  </si>
  <si>
    <t>Demontáž pojízdných věží trubkových nebo dílcových s maximálním zatížením podlahy do 200 kg/m2 šířky od 0,6 do 0,9 m, délky do 3,2 m, výšky přes 1,5 m do 2,5 m</t>
  </si>
  <si>
    <t>418</t>
  </si>
  <si>
    <t>949101111</t>
  </si>
  <si>
    <t>Lešení pomocné pracovní pro objekty pozemních staveb pro zatížení do 150 kg/m2, o výšce lešeňové podlahy do 1,9 m</t>
  </si>
  <si>
    <t>420</t>
  </si>
  <si>
    <t>211</t>
  </si>
  <si>
    <t>949101112</t>
  </si>
  <si>
    <t>Lešení pomocné pracovní pro objekty pozemních staveb pro zatížení do 150 kg/m2, o výšce lešeňové podlahy přes 1,9 do 3,5 m</t>
  </si>
  <si>
    <t>422</t>
  </si>
  <si>
    <t>952904121</t>
  </si>
  <si>
    <t>Čištění mostních objektů odstranění nánosů z otvorů ručně, světlé výšky otvoru do 1,5 m</t>
  </si>
  <si>
    <t>424</t>
  </si>
  <si>
    <t>213</t>
  </si>
  <si>
    <t>952904122</t>
  </si>
  <si>
    <t>Čištění mostních objektů odstranění nánosů z otvorů ručně, světlé výšky otvoru přes 1,5 m</t>
  </si>
  <si>
    <t>426</t>
  </si>
  <si>
    <t>952904131</t>
  </si>
  <si>
    <t>Čištění mostních objektů propláchnutí odvodnění</t>
  </si>
  <si>
    <t>428</t>
  </si>
  <si>
    <t>215</t>
  </si>
  <si>
    <t>952904141</t>
  </si>
  <si>
    <t>Čištění mostních objektů pročištění odvodňovačů ve zdivu</t>
  </si>
  <si>
    <t>430</t>
  </si>
  <si>
    <t>952904151</t>
  </si>
  <si>
    <t>Čištění mostních objektů pročištění vtoků a výtoků strojně</t>
  </si>
  <si>
    <t>432</t>
  </si>
  <si>
    <t>Poznámka k položce:
Poznámka k položce: Poznámka k položce: Do vzdálenosti 5,0 m od průčelí</t>
  </si>
  <si>
    <t>217</t>
  </si>
  <si>
    <t>952904152</t>
  </si>
  <si>
    <t>Čištění mostních objektů pročištění vtoků a výtoků ručně</t>
  </si>
  <si>
    <t>434</t>
  </si>
  <si>
    <t>962021112</t>
  </si>
  <si>
    <t>Bourání mostních konstrukcí zdiva a pilířů z kamene nebo cihel</t>
  </si>
  <si>
    <t>436</t>
  </si>
  <si>
    <t>219</t>
  </si>
  <si>
    <t>962041211</t>
  </si>
  <si>
    <t>Bourání mostních konstrukcí zdiva a pilířů z prostého betonu</t>
  </si>
  <si>
    <t>438</t>
  </si>
  <si>
    <t>962051111</t>
  </si>
  <si>
    <t>Bourání mostních konstrukcí zdiva a pilířů ze železového betonu</t>
  </si>
  <si>
    <t>440</t>
  </si>
  <si>
    <t>221</t>
  </si>
  <si>
    <t>977131116</t>
  </si>
  <si>
    <t>Vrty příklepovými vrtáky do cihelného zdiva nebo prostého betonu průměru přes 16 do 20 mm</t>
  </si>
  <si>
    <t>442</t>
  </si>
  <si>
    <t>978021111</t>
  </si>
  <si>
    <t>Otlučení cementových vnitřních ploch stěn, v rozsahu do 5 %</t>
  </si>
  <si>
    <t>444</t>
  </si>
  <si>
    <t>223</t>
  </si>
  <si>
    <t>978021121</t>
  </si>
  <si>
    <t>Otlučení cementových vnitřních ploch stěn, v rozsahu do 10 %</t>
  </si>
  <si>
    <t>446</t>
  </si>
  <si>
    <t>978021211</t>
  </si>
  <si>
    <t>Otlučení cementových vnitřních ploch stropů, v rozsahu do 5 %</t>
  </si>
  <si>
    <t>448</t>
  </si>
  <si>
    <t>225</t>
  </si>
  <si>
    <t>978021221</t>
  </si>
  <si>
    <t>Otlučení cementových vnitřních ploch stropů, v rozsahu do 10 %</t>
  </si>
  <si>
    <t>450</t>
  </si>
  <si>
    <t>985112111</t>
  </si>
  <si>
    <t>Odsekání degradovaného betonu stěn, tloušťky do 10 mm</t>
  </si>
  <si>
    <t>452</t>
  </si>
  <si>
    <t>227</t>
  </si>
  <si>
    <t>985112112</t>
  </si>
  <si>
    <t>Odsekání degradovaného betonu stěn, tloušťky přes 10 do 30 mm</t>
  </si>
  <si>
    <t>454</t>
  </si>
  <si>
    <t>985112121</t>
  </si>
  <si>
    <t>Odsekání degradovaného betonu líce kleneb a podhledů, tloušťky do 10 mm</t>
  </si>
  <si>
    <t>456</t>
  </si>
  <si>
    <t>229</t>
  </si>
  <si>
    <t>985112122</t>
  </si>
  <si>
    <t>Odsekání degradovaného betonu líce kleneb a podhledů, tloušťky přes 10 do 30 mm</t>
  </si>
  <si>
    <t>458</t>
  </si>
  <si>
    <t>985112193</t>
  </si>
  <si>
    <t>Odsekání degradovaného betonu Příplatek k cenám za plochu do 10 m2 jednotlivě</t>
  </si>
  <si>
    <t>460</t>
  </si>
  <si>
    <t>231</t>
  </si>
  <si>
    <t>985131311</t>
  </si>
  <si>
    <t>Očištění ploch stěn, rubu kleneb a podlah ruční dočištění ocelovými kartáči</t>
  </si>
  <si>
    <t>462</t>
  </si>
  <si>
    <t>985139112</t>
  </si>
  <si>
    <t>Očištění ploch Příplatek k cenám za plochu do 10 m2 jednotlivě</t>
  </si>
  <si>
    <t>464</t>
  </si>
  <si>
    <t>233</t>
  </si>
  <si>
    <t>985131111</t>
  </si>
  <si>
    <t>Očištění ploch stěn, rubu kleneb a podlah tlakovou vodou</t>
  </si>
  <si>
    <t>466</t>
  </si>
  <si>
    <t>985132111</t>
  </si>
  <si>
    <t>Očištění ploch líce kleneb a podhledů tlakovou vodou</t>
  </si>
  <si>
    <t>468</t>
  </si>
  <si>
    <t>235</t>
  </si>
  <si>
    <t>985131221</t>
  </si>
  <si>
    <t>Očištění ploch stěn, rubu kleneb a podlah tryskání pískem nesušeným (torbo)</t>
  </si>
  <si>
    <t>470</t>
  </si>
  <si>
    <t>985132221</t>
  </si>
  <si>
    <t>Očištění ploch líce kleneb a podhledů tryskání pískem nesušeným (torbo)</t>
  </si>
  <si>
    <t>472</t>
  </si>
  <si>
    <t>237</t>
  </si>
  <si>
    <t>985142111</t>
  </si>
  <si>
    <t>Vysekání spojovací hmoty ze spár zdiva včetně vyčištění hloubky spáry do 40 mm délky spáry na 1 m2 upravované plochy do 6 m</t>
  </si>
  <si>
    <t>474</t>
  </si>
  <si>
    <t>985142112</t>
  </si>
  <si>
    <t>Vysekání spojovací hmoty ze spár zdiva včetně vyčištění hloubky spáry do 40 mm délky spáry na 1 m2 upravované plochy přes 6 do 12 m</t>
  </si>
  <si>
    <t>476</t>
  </si>
  <si>
    <t>239</t>
  </si>
  <si>
    <t>985142113</t>
  </si>
  <si>
    <t>Vysekání spojovací hmoty ze spár zdiva včetně vyčištění hloubky spáry do 40 mm délky spáry na 1 m2 upravované plochy přes 12 m</t>
  </si>
  <si>
    <t>478</t>
  </si>
  <si>
    <t>985142211</t>
  </si>
  <si>
    <t>Vysekání spojovací hmoty ze spár zdiva včetně vyčištění hloubky spáry přes 40 mm délky spáry na 1 m2 upravované plochy do 6 m</t>
  </si>
  <si>
    <t>480</t>
  </si>
  <si>
    <t>241</t>
  </si>
  <si>
    <t>985142212</t>
  </si>
  <si>
    <t>Vysekání spojovací hmoty ze spár zdiva včetně vyčištění hloubky spáry přes 40 mm délky spáry na 1 m2 upravované plochy přes 6 do 12 m</t>
  </si>
  <si>
    <t>482</t>
  </si>
  <si>
    <t>985142213</t>
  </si>
  <si>
    <t>Vysekání spojovací hmoty ze spár zdiva včetně vyčištění hloubky spáry přes 40 mm délky spáry na 1 m2 upravované plochy přes 12 m</t>
  </si>
  <si>
    <t>484</t>
  </si>
  <si>
    <t>243</t>
  </si>
  <si>
    <t>985142911</t>
  </si>
  <si>
    <t>Vysekání spojovací hmoty ze spár zdiva včetně vyčištění Příplatek k cenám za práce ve stísněném prostoru</t>
  </si>
  <si>
    <t>486</t>
  </si>
  <si>
    <t>985142912</t>
  </si>
  <si>
    <t>Vysekání spojovací hmoty ze spár zdiva včetně vyčištění Příplatek k cenám za plochu do 10 m2 jednotlivě</t>
  </si>
  <si>
    <t>488</t>
  </si>
  <si>
    <t>245</t>
  </si>
  <si>
    <t>985211111</t>
  </si>
  <si>
    <t>Vyklínování uvolněných kamenů zdiva úlomky kamene, popřípadě cihel délky spáry na 1 m2 upravované plochy do 6 m</t>
  </si>
  <si>
    <t>490</t>
  </si>
  <si>
    <t>985211112</t>
  </si>
  <si>
    <t>Vyklínování uvolněných kamenů zdiva úlomky kamene, popřípadě cihel délky spáry na 1 m2 upravované plochy přes 6 do 12 m</t>
  </si>
  <si>
    <t>492</t>
  </si>
  <si>
    <t>247</t>
  </si>
  <si>
    <t>985211113</t>
  </si>
  <si>
    <t>Vyklínování uvolněných kamenů zdiva úlomky kamene, popřípadě cihel délky spáry na 1 m2 upravované plochy přes 12 m</t>
  </si>
  <si>
    <t>494</t>
  </si>
  <si>
    <t>985222111</t>
  </si>
  <si>
    <t>Sbírání a třídění kamene nebo cihel ručně ze suti s očištěním kamene</t>
  </si>
  <si>
    <t>496</t>
  </si>
  <si>
    <t>249</t>
  </si>
  <si>
    <t>985223210</t>
  </si>
  <si>
    <t>Přezdívání zdiva do aktivované malty kamenného, objemu do 1 m3</t>
  </si>
  <si>
    <t>498</t>
  </si>
  <si>
    <t>985223211</t>
  </si>
  <si>
    <t>Přezdívání zdiva do aktivované malty kamenného, objemu přes 1 do 3 m3</t>
  </si>
  <si>
    <t>500</t>
  </si>
  <si>
    <t>251</t>
  </si>
  <si>
    <t>985223212</t>
  </si>
  <si>
    <t>Přezdívání zdiva do aktivované malty kamenného, objemu přes 3 m3</t>
  </si>
  <si>
    <t>502</t>
  </si>
  <si>
    <t>58381079</t>
  </si>
  <si>
    <t>hranoly lámané pro řádkové zdivo 20x20x40cm</t>
  </si>
  <si>
    <t>504</t>
  </si>
  <si>
    <t>253</t>
  </si>
  <si>
    <t>58380750</t>
  </si>
  <si>
    <t>kámen lomový regulační (10t=6,5 m3)</t>
  </si>
  <si>
    <t>506</t>
  </si>
  <si>
    <t>508</t>
  </si>
  <si>
    <t>255</t>
  </si>
  <si>
    <t>985231111</t>
  </si>
  <si>
    <t>Spárování zdiva hloubky do 40 mm aktivovanou maltou délky spáry na 1 m2 upravované plochy do 6 m</t>
  </si>
  <si>
    <t>510</t>
  </si>
  <si>
    <t>985231112</t>
  </si>
  <si>
    <t>Spárování zdiva hloubky do 40 mm aktivovanou maltou délky spáry na 1 m2 upravované plochy přes 6 do 12 m</t>
  </si>
  <si>
    <t>512</t>
  </si>
  <si>
    <t>257</t>
  </si>
  <si>
    <t>985231113</t>
  </si>
  <si>
    <t>Spárování zdiva hloubky do 40 mm aktivovanou maltou délky spáry na 1 m2 upravované plochy přes 12 m</t>
  </si>
  <si>
    <t>514</t>
  </si>
  <si>
    <t>985231191</t>
  </si>
  <si>
    <t>Spárování zdiva hloubky do 40 mm aktivovanou maltou Příplatek k cenám za práci ve stísněném prostoru</t>
  </si>
  <si>
    <t>516</t>
  </si>
  <si>
    <t>259</t>
  </si>
  <si>
    <t>985231192</t>
  </si>
  <si>
    <t>Spárování zdiva hloubky do 40 mm aktivovanou maltou Příplatek k cenám za plochu do 10 m2 jednotlivě</t>
  </si>
  <si>
    <t>518</t>
  </si>
  <si>
    <t>985232111</t>
  </si>
  <si>
    <t>Hloubkové spárování zdiva hloubky přes 40 do 80 mm aktivovanou maltou délky spáry na 1 m2 upravované plochy do 6 m</t>
  </si>
  <si>
    <t>520</t>
  </si>
  <si>
    <t>261</t>
  </si>
  <si>
    <t>985232112</t>
  </si>
  <si>
    <t>Hloubkové spárování zdiva hloubky přes 40 do 80 mm aktivovanou maltou délky spáry na 1 m2 upravované plochy přes 6 do 12 m</t>
  </si>
  <si>
    <t>522</t>
  </si>
  <si>
    <t>985232113</t>
  </si>
  <si>
    <t>Hloubkové spárování zdiva hloubky přes 40 do 80 mm aktivovanou maltou délky spáry na 1 m2 upravované plochy přes 12 m</t>
  </si>
  <si>
    <t>524</t>
  </si>
  <si>
    <t>263</t>
  </si>
  <si>
    <t>985232191</t>
  </si>
  <si>
    <t>Hloubkové spárování zdiva hloubky přes 40 do 80 mm aktivovanou maltou Příplatek k cenám za práci ve stísněném prostoru</t>
  </si>
  <si>
    <t>526</t>
  </si>
  <si>
    <t>985232192</t>
  </si>
  <si>
    <t>Hloubkové spárování zdiva hloubky přes 40 do 80 mm aktivovanou maltou Příplatek k cenám za plochu do 10 m2 jednotlivě</t>
  </si>
  <si>
    <t>528</t>
  </si>
  <si>
    <t>265</t>
  </si>
  <si>
    <t>985233112</t>
  </si>
  <si>
    <t>Úprava spár po spárování zdiva kamenného nebo cihelného délky spáry na 1 m2 upravované plochy do 6 m zdrsněním</t>
  </si>
  <si>
    <t>530</t>
  </si>
  <si>
    <t>985233122</t>
  </si>
  <si>
    <t>Úprava spár po spárování zdiva kamenného nebo cihelného délky spáry na 1 m2 upravované plochy přes 6 do 12 m zdrsněním</t>
  </si>
  <si>
    <t>532</t>
  </si>
  <si>
    <t>267</t>
  </si>
  <si>
    <t>985233132</t>
  </si>
  <si>
    <t>Úprava spár po spárování zdiva kamenného nebo cihelného délky spáry na 1 m2 upravované plochy přes 12 m zdrsněním</t>
  </si>
  <si>
    <t>534</t>
  </si>
  <si>
    <t>985233911</t>
  </si>
  <si>
    <t>Úprava spár po spárování zdiva kamenného nebo cihelného Příplatek k cenám za práci ve stísněném prostoru</t>
  </si>
  <si>
    <t>536</t>
  </si>
  <si>
    <t>269</t>
  </si>
  <si>
    <t>985233912</t>
  </si>
  <si>
    <t>Úprava spár po spárování zdiva kamenného nebo cihelného Příplatek k cenám za plochu do 10 m2 jednotlivě</t>
  </si>
  <si>
    <t>538</t>
  </si>
  <si>
    <t>985311111</t>
  </si>
  <si>
    <t>Reprofilace betonu sanačními maltami na cementové bázi ručně stěn, tloušťky do 10 mm</t>
  </si>
  <si>
    <t>540</t>
  </si>
  <si>
    <t>271</t>
  </si>
  <si>
    <t>985311112</t>
  </si>
  <si>
    <t>Reprofilace betonu sanačními maltami na cementové bázi ručně stěn, tloušťky přes 10 do 20 mm</t>
  </si>
  <si>
    <t>542</t>
  </si>
  <si>
    <t>985311211</t>
  </si>
  <si>
    <t>Reprofilace betonu sanačními maltami na cementové bázi ručně líce kleneb a podhledů, tloušťky do 10 mm</t>
  </si>
  <si>
    <t>544</t>
  </si>
  <si>
    <t>273</t>
  </si>
  <si>
    <t>985311212</t>
  </si>
  <si>
    <t>Reprofilace betonu sanačními maltami na cementové bázi ručně líce kleneb a podhledů, tloušťky přes 10 do 20 mm</t>
  </si>
  <si>
    <t>546</t>
  </si>
  <si>
    <t>985312111</t>
  </si>
  <si>
    <t>Stěrka k vyrovnání ploch reprofilovaného betonu stěn, tloušťky do 2 mm</t>
  </si>
  <si>
    <t>548</t>
  </si>
  <si>
    <t>275</t>
  </si>
  <si>
    <t>985312112</t>
  </si>
  <si>
    <t>Stěrka k vyrovnání ploch reprofilovaného betonu stěn, tloušťky přes 2 do 3 mm</t>
  </si>
  <si>
    <t>550</t>
  </si>
  <si>
    <t>985312114</t>
  </si>
  <si>
    <t>Stěrka k vyrovnání ploch reprofilovaného betonu stěn, tloušťky do 5 mm</t>
  </si>
  <si>
    <t>552</t>
  </si>
  <si>
    <t>277</t>
  </si>
  <si>
    <t>985321111</t>
  </si>
  <si>
    <t>Ochranný nátěr betonářské výztuže 1 vrstva tloušťky 1 mm na cementové bázi stěn, líce kleneb a podhledů</t>
  </si>
  <si>
    <t>554</t>
  </si>
  <si>
    <t>985323111</t>
  </si>
  <si>
    <t>Spojovací můstek reprofilovaného betonu na cementové bázi, tloušťky 1 mm</t>
  </si>
  <si>
    <t>556</t>
  </si>
  <si>
    <t>279</t>
  </si>
  <si>
    <t>985324111</t>
  </si>
  <si>
    <t>Ochranný nátěr betonu na bázi silanu impregnační dvojnásobný (OS-A)</t>
  </si>
  <si>
    <t>558</t>
  </si>
  <si>
    <t>985324912</t>
  </si>
  <si>
    <t>Ochranný nátěr betonu Příplatek k cenám za plochu do 10 m2 jednotlivě</t>
  </si>
  <si>
    <t>560</t>
  </si>
  <si>
    <t>281</t>
  </si>
  <si>
    <t>985331115</t>
  </si>
  <si>
    <t>Dodatečné vlepování betonářské výztuže včetně vyvrtání a vyčištění otvoru cementovou aktivovanou maltou průměr výztuže 16 mm</t>
  </si>
  <si>
    <t>562</t>
  </si>
  <si>
    <t>13021015</t>
  </si>
  <si>
    <t>tyč ocelová kruhová žebírková DIN 488 jakost B500B (10 505) výztuž do betonu D 16mm</t>
  </si>
  <si>
    <t>564</t>
  </si>
  <si>
    <t>Poznámka k položce:
Poznámka k položce: Poznámka k položce: Hmotnost: 1,58 kg/m</t>
  </si>
  <si>
    <t>283</t>
  </si>
  <si>
    <t>985441113</t>
  </si>
  <si>
    <t>Přídavná šroubovitá nerezová výztuž pro sanaci trhlin v drážce včetně vyfrézování a zalití kotevní maltou v cihelném nebo kamenném zdivu hloubky do 70 mm 1 táhlo průměru 8 mm</t>
  </si>
  <si>
    <t>566</t>
  </si>
  <si>
    <t>985442291</t>
  </si>
  <si>
    <t>Přídavná šroubovitá nerezová výztuž pro sanaci trhlin Příplatek k cenám za práci ve stísněném prostoru</t>
  </si>
  <si>
    <t>568</t>
  </si>
  <si>
    <t>997</t>
  </si>
  <si>
    <t>Přesun sutě</t>
  </si>
  <si>
    <t>285</t>
  </si>
  <si>
    <t>997211611</t>
  </si>
  <si>
    <t>Nakládání suti nebo vybouraných hmot na dopravní prostředky pro vodorovnou dopravu suti</t>
  </si>
  <si>
    <t>570</t>
  </si>
  <si>
    <t>997211612</t>
  </si>
  <si>
    <t>Nakládání suti nebo vybouraných hmot na dopravní prostředky pro vodorovnou dopravu vybouraných hmot</t>
  </si>
  <si>
    <t>572</t>
  </si>
  <si>
    <t>287</t>
  </si>
  <si>
    <t>997211511</t>
  </si>
  <si>
    <t>Vodorovná doprava suti nebo vybouraných hmot suti se složením a hrubým urovnáním, na vzdálenost do 1 km</t>
  </si>
  <si>
    <t>574</t>
  </si>
  <si>
    <t>997211519</t>
  </si>
  <si>
    <t>Vodorovná doprava suti nebo vybouraných hmot suti se složením a hrubým urovnáním, na vzdálenost Příplatek k ceně za každý další i započatý 1 km přes 1 km</t>
  </si>
  <si>
    <t>576</t>
  </si>
  <si>
    <t>289</t>
  </si>
  <si>
    <t>997211521</t>
  </si>
  <si>
    <t>Vodorovná doprava suti nebo vybouraných hmot vybouraných hmot se složením a hrubým urovnáním nebo s přeložením na jiný dopravní prostředek kromě lodi, na vzdálenost do 1 km</t>
  </si>
  <si>
    <t>578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</si>
  <si>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</si>
  <si>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</si>
  <si>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580</t>
  </si>
  <si>
    <t>291</t>
  </si>
  <si>
    <t>997221111</t>
  </si>
  <si>
    <t>Vodorovná doprava suti nošením s naložením a se složením ze sypkých materiálů, na vzdálenost do 50 m</t>
  </si>
  <si>
    <t>582</t>
  </si>
  <si>
    <t>997221119</t>
  </si>
  <si>
    <t>Vodorovná doprava suti nošením s naložením a se složením ze sypkých materiálů, na vzdálenost Příplatek k ceně za každých dalších i započatých 10 m přes 50 m</t>
  </si>
  <si>
    <t>584</t>
  </si>
  <si>
    <t>293</t>
  </si>
  <si>
    <t>997013635</t>
  </si>
  <si>
    <t>Poplatek za uložení stavebního odpadu na skládce (skládkovné) komunálního zatříděného do Katalogu odpadů pod kódem 20 03 01</t>
  </si>
  <si>
    <t>586</t>
  </si>
  <si>
    <t>Poznámka k položce:
Poznámka k položce: Poznámka k položce: cena za měrnou jednotku bude upravana dle místních podmínek</t>
  </si>
  <si>
    <t>997013811</t>
  </si>
  <si>
    <t>Poplatek za uložení stavebního odpadu na skládce (skládkovné) dřevěného zatříděného do Katalogu odpadů pod kódem 17 02 01</t>
  </si>
  <si>
    <t>588</t>
  </si>
  <si>
    <t>295</t>
  </si>
  <si>
    <t>997013841</t>
  </si>
  <si>
    <t>Poplatek za uložení stavebního odpadu na skládce (skládkovné) odpadního materiálu po otryskávání bez obsahu nebezpečných látek zatříděného do Katalogu odpadů pod kódem 12 01 17</t>
  </si>
  <si>
    <t>590</t>
  </si>
  <si>
    <t>997013843</t>
  </si>
  <si>
    <t>Poplatek za uložení stavebního odpadu na skládce (skládkovné) odpadního materiálu po otryskávání s obsahem nebezpečných látek zatříděného do katalogu odpadů pod kódem 12 01 16</t>
  </si>
  <si>
    <t>592</t>
  </si>
  <si>
    <t>297</t>
  </si>
  <si>
    <t>997013861</t>
  </si>
  <si>
    <t>Poplatek za uložení stavebního odpadu na recyklační skládce (skládkovné) z prostého betonu zatříděného do Katalogu odpadů pod kódem 17 01 01</t>
  </si>
  <si>
    <t>594</t>
  </si>
  <si>
    <t>997013862</t>
  </si>
  <si>
    <t>Poplatek za uložení stavebního odpadu na recyklační skládce (skládkovné) z armovaného betonu zatříděného do Katalogu odpadů pod kódem 17 01 01</t>
  </si>
  <si>
    <t>596</t>
  </si>
  <si>
    <t>299</t>
  </si>
  <si>
    <t>997013873</t>
  </si>
  <si>
    <t>598</t>
  </si>
  <si>
    <t>997211621</t>
  </si>
  <si>
    <t>Ekologická likvidace mostnic s drcením s odvozem drtě do 20 km</t>
  </si>
  <si>
    <t>600</t>
  </si>
  <si>
    <t>998</t>
  </si>
  <si>
    <t>Přesun hmot</t>
  </si>
  <si>
    <t>301</t>
  </si>
  <si>
    <t>998212111</t>
  </si>
  <si>
    <t>Přesun hmot pro mosty zděné, betonové monolitické, spřažené ocelobetonové nebo kovové vodorovná dopravní vzdálenost do 100 m výška mostu do 20 m</t>
  </si>
  <si>
    <t>602</t>
  </si>
  <si>
    <t>998212191</t>
  </si>
  <si>
    <t>Přesun hmot pro mosty zděné, betonové monolitické, spřažené ocelobetonové nebo kovové Příplatek k cenám za zvětšený přesun přes přes vymezenou největší dopravní vzdálenost do 1000 m</t>
  </si>
  <si>
    <t>604</t>
  </si>
  <si>
    <t>PSV</t>
  </si>
  <si>
    <t>Práce a dodávky PSV</t>
  </si>
  <si>
    <t>711</t>
  </si>
  <si>
    <t>Izolace proti vodě, vlhkosti a plynům</t>
  </si>
  <si>
    <t>303</t>
  </si>
  <si>
    <t>711112001</t>
  </si>
  <si>
    <t>Provedení izolace proti zemní vlhkosti natěradly a tmely za studena na ploše svislé S nátěrem penetračním</t>
  </si>
  <si>
    <t>606</t>
  </si>
  <si>
    <t>11163150</t>
  </si>
  <si>
    <t>lak penetrační asfaltový</t>
  </si>
  <si>
    <t>608</t>
  </si>
  <si>
    <t>Poznámka k položce:
Poznámka k položce: Poznámka k položce: Spotřeba 0,0003-0,0004 t/m2</t>
  </si>
  <si>
    <t>650*0,0004 "Přepočtené koeficientem množství</t>
  </si>
  <si>
    <t>305</t>
  </si>
  <si>
    <t>711112011</t>
  </si>
  <si>
    <t>Provedení izolace proti zemní vlhkosti natěradly a tmely za studena na ploše svislé S nátěrem suspensí asfaltovou</t>
  </si>
  <si>
    <t>610</t>
  </si>
  <si>
    <t>11161346</t>
  </si>
  <si>
    <t>asfalt oxidovaný stavebně izolační</t>
  </si>
  <si>
    <t>612</t>
  </si>
  <si>
    <t>Poznámka k položce:
Poznámka k položce: Poznámka k položce: Spotřeba 0,0011 t/m2</t>
  </si>
  <si>
    <t>650*0,0011 "Přepočtené koeficientem množství</t>
  </si>
  <si>
    <t>307</t>
  </si>
  <si>
    <t>711131101</t>
  </si>
  <si>
    <t>Provedení izolace proti zemní vlhkosti pásy na sucho AIP nebo tkaniny na ploše vodorovné V</t>
  </si>
  <si>
    <t>614</t>
  </si>
  <si>
    <t>711132101</t>
  </si>
  <si>
    <t>Provedení izolace proti zemní vlhkosti pásy na sucho AIP nebo tkaniny na ploše svislé S</t>
  </si>
  <si>
    <t>616</t>
  </si>
  <si>
    <t>309</t>
  </si>
  <si>
    <t>711141559</t>
  </si>
  <si>
    <t>Provedení izolace proti zemní vlhkosti pásy přitavením NAIP na ploše vodorovné V</t>
  </si>
  <si>
    <t>618</t>
  </si>
  <si>
    <t>711142559</t>
  </si>
  <si>
    <t>Provedení izolace proti zemní vlhkosti pásy přitavením NAIP na ploše svislé S</t>
  </si>
  <si>
    <t>620</t>
  </si>
  <si>
    <t>311</t>
  </si>
  <si>
    <t>62832134</t>
  </si>
  <si>
    <t>pás asfaltový natavitelný oxidovaný tl 4,0mm typu V60 S40 s vložkou ze skleněné rohože, s jemnozrnným minerálním posypem</t>
  </si>
  <si>
    <t>622</t>
  </si>
  <si>
    <t>Poznámka k položce:
Poznámka k položce: Poznámka k položce: koeficient množství 1,15</t>
  </si>
  <si>
    <t>225*1,15 "Přepočtené koeficientem množství</t>
  </si>
  <si>
    <t>711491171</t>
  </si>
  <si>
    <t>Provedení doplňků izolace proti vodě textilií na ploše vodorovné V vrstva podkladní</t>
  </si>
  <si>
    <t>624</t>
  </si>
  <si>
    <t>313</t>
  </si>
  <si>
    <t>711491172</t>
  </si>
  <si>
    <t>Provedení doplňků izolace proti vodě textilií na ploše vodorovné V vrstva ochranná</t>
  </si>
  <si>
    <t>626</t>
  </si>
  <si>
    <t>711491271</t>
  </si>
  <si>
    <t>Provedení doplňků izolace proti vodě textilií na ploše svislé S vrstva podkladní</t>
  </si>
  <si>
    <t>628</t>
  </si>
  <si>
    <t>315</t>
  </si>
  <si>
    <t>711491272</t>
  </si>
  <si>
    <t>Provedení doplňků izolace proti vodě textilií na ploše svislé S vrstva ochranná</t>
  </si>
  <si>
    <t>630</t>
  </si>
  <si>
    <t>69311086</t>
  </si>
  <si>
    <t>geotextilie netkaná separační, ochranná, filtrační, drenážní PP 1000g/m2</t>
  </si>
  <si>
    <t>632</t>
  </si>
  <si>
    <t>Poznámka k položce:
Poznámka k položce: Poznámka k položce: koeficient množství 1,05</t>
  </si>
  <si>
    <t>225*1,05 "Přepočtené koeficientem množství</t>
  </si>
  <si>
    <t>317</t>
  </si>
  <si>
    <t>711491177</t>
  </si>
  <si>
    <t>Provedení doplňků izolace proti vodě textilií připevnění izolace nerezovou lištou</t>
  </si>
  <si>
    <t>634</t>
  </si>
  <si>
    <t>998711101</t>
  </si>
  <si>
    <t>Přesun hmot pro izolace proti vodě, vlhkosti a plynům stanovený z hmotnosti přesunovaného materiálu vodorovná dopravní vzdálenost do 50 m v objektech výšky do 6 m</t>
  </si>
  <si>
    <t>636</t>
  </si>
  <si>
    <t>319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</si>
  <si>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</si>
  <si>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</si>
  <si>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638</t>
  </si>
  <si>
    <t>741</t>
  </si>
  <si>
    <t>Elektroinstalace - silnoproud</t>
  </si>
  <si>
    <t>741111912</t>
  </si>
  <si>
    <t>Výměna lišt, krytů a žlabů žlabů kovových, šířky přes 60 do 120 mm</t>
  </si>
  <si>
    <t>640</t>
  </si>
  <si>
    <t>321</t>
  </si>
  <si>
    <t>741111932</t>
  </si>
  <si>
    <t>Výměna lišt, krytů a žlabů krytů kovových</t>
  </si>
  <si>
    <t>642</t>
  </si>
  <si>
    <t>34575003</t>
  </si>
  <si>
    <t>víko žlabu pozinkované 2m/ks š 125mm</t>
  </si>
  <si>
    <t>644</t>
  </si>
  <si>
    <t>767</t>
  </si>
  <si>
    <t>Konstrukce zámečnické</t>
  </si>
  <si>
    <t>323</t>
  </si>
  <si>
    <t>767590120</t>
  </si>
  <si>
    <t>Montáž podlahových konstrukcí podlahových roštů, podlah připevněných šroubováním</t>
  </si>
  <si>
    <t>646</t>
  </si>
  <si>
    <t>55347006</t>
  </si>
  <si>
    <t>rošt podlahový lisovaný žárově zinkovaný velikost 30/2mm 1000x1000mm</t>
  </si>
  <si>
    <t>648</t>
  </si>
  <si>
    <t>1500*0,25 "Přepočtené koeficientem množství</t>
  </si>
  <si>
    <t>325</t>
  </si>
  <si>
    <t>767591012</t>
  </si>
  <si>
    <t>Montáž výrobků z kompozitů podlah nebo podest z pochůzných skládaných roštů hmotnosti přes 15 do 30 kg/m2</t>
  </si>
  <si>
    <t>650</t>
  </si>
  <si>
    <t>767591021</t>
  </si>
  <si>
    <t>Montáž výrobků z kompozitů podlah nebo podest Příplatek k cenám za zkrácení a úpravu roštu</t>
  </si>
  <si>
    <t>652</t>
  </si>
  <si>
    <t>327</t>
  </si>
  <si>
    <t>63126012</t>
  </si>
  <si>
    <t>rošt kompozitní pochůzný skládaný 15x23/38mm A15</t>
  </si>
  <si>
    <t>654</t>
  </si>
  <si>
    <t>767991911</t>
  </si>
  <si>
    <t>Ostatní opravy svařováním</t>
  </si>
  <si>
    <t>656</t>
  </si>
  <si>
    <t>329</t>
  </si>
  <si>
    <t>963071111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</si>
  <si>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</t>
  </si>
  <si>
    <t>658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</si>
  <si>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do 100 kg</t>
  </si>
  <si>
    <t>963071112</t>
  </si>
  <si>
    <t>660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</si>
  <si>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přes 100 kg</t>
  </si>
  <si>
    <t>331</t>
  </si>
  <si>
    <t>429172111</t>
  </si>
  <si>
    <t>Oprava ocelových prvků mostních konstrukcí ztužidel, sedel pro centrické uložení mostnic, stoliček, diagonál, svislic, styčníkových plechů, chodníkových konzol, podlahových nosníků, kabelových žlabů a ostatních drobných prvků výroba šroubovaných nebo svař</t>
  </si>
  <si>
    <t>662</t>
  </si>
  <si>
    <t>Oprava ocelových prvků mostních konstrukcí ztužidel, sedel pro centrické uložení mostnic, stoliček, diagonál, svislic, styčníkových plechů, chodníkových konzol, podlahových nosníků, kabelových žlabů a ostatních drobných prvků výroba šroubovaných nebo svařovaných, hmotnosti do 100 kg</t>
  </si>
  <si>
    <t>429172112</t>
  </si>
  <si>
    <t>664</t>
  </si>
  <si>
    <t>Oprava ocelových prvků mostních konstrukcí ztužidel, sedel pro centrické uložení mostnic, stoliček, diagonál, svislic, styčníkových plechů, chodníkových konzol, podlahových nosníků, kabelových žlabů a ostatních drobných prvků výroba šroubovaných nebo svařovaných, hmotnosti přes 100 kg</t>
  </si>
  <si>
    <t>333</t>
  </si>
  <si>
    <t>429172211</t>
  </si>
  <si>
    <t>Oprava ocelových prvků mostních konstrukcí ztužidel, sedel pro centrické uložení mostnic, stoliček, diagonál, svislic, styčníkových plechů, chodníkových konzol, podlahových nosníků, kabelových žlabů a ostatních drobných prvků montáž šroubovaných nebo svař</t>
  </si>
  <si>
    <t>666</t>
  </si>
  <si>
    <t>Oprava ocelových prvků mostních konstrukcí ztužidel, sedel pro centrické uložení mostnic, stoliček, diagonál, svislic, styčníkových plechů, chodníkových konzol, podlahových nosníků, kabelových žlabů a ostatních drobných prvků montáž šroubovaných nebo svařovaných, hmotnosti do 100 kg</t>
  </si>
  <si>
    <t>429172212</t>
  </si>
  <si>
    <t>668</t>
  </si>
  <si>
    <t>Oprava ocelových prvků mostních konstrukcí ztužidel, sedel pro centrické uložení mostnic, stoliček, diagonál, svislic, styčníkových plechů, chodníkových konzol, podlahových nosníků, kabelových žlabů a ostatních drobných prvků montáž šroubovaných nebo svařovaných, hmotnosti přes 100 kg</t>
  </si>
  <si>
    <t>335</t>
  </si>
  <si>
    <t>13010430</t>
  </si>
  <si>
    <t>úhelník ocelový rovnostranný jakost S235JR (11 375) 70x70x7mm</t>
  </si>
  <si>
    <t>670</t>
  </si>
  <si>
    <t>421941512</t>
  </si>
  <si>
    <t>Demontáž podlahových plechů s výztuhami</t>
  </si>
  <si>
    <t>672</t>
  </si>
  <si>
    <t>337</t>
  </si>
  <si>
    <t>421941521</t>
  </si>
  <si>
    <t>Demontáž podlahových plechů bez výztuh</t>
  </si>
  <si>
    <t>674</t>
  </si>
  <si>
    <t>421941211</t>
  </si>
  <si>
    <t>Oprava podlah z plechů výroba s výztuhami</t>
  </si>
  <si>
    <t>676</t>
  </si>
  <si>
    <t>339</t>
  </si>
  <si>
    <t>421941221</t>
  </si>
  <si>
    <t>Oprava podlah z plechů výroba bez výztuh</t>
  </si>
  <si>
    <t>678</t>
  </si>
  <si>
    <t>421941311</t>
  </si>
  <si>
    <t>Oprava podlah z plechů montáž s výztuhami</t>
  </si>
  <si>
    <t>680</t>
  </si>
  <si>
    <t>341</t>
  </si>
  <si>
    <t>421941321</t>
  </si>
  <si>
    <t>Oprava podlah z plechů montáž bez výztuh</t>
  </si>
  <si>
    <t>682</t>
  </si>
  <si>
    <t>13611309</t>
  </si>
  <si>
    <t>plech ocelový černý žebrovaný S235JR slza tl 6mm tabule</t>
  </si>
  <si>
    <t>684</t>
  </si>
  <si>
    <t>Poznámka k položce:
Poznámka k položce: Poznámka k položce: 49,7  kg/m2,   včetně prořezu 5%</t>
  </si>
  <si>
    <t>343</t>
  </si>
  <si>
    <t>421941411</t>
  </si>
  <si>
    <t>Demontáž a zpětná montáž podlah z plechů při revizích ocelových mostů bez výztuh</t>
  </si>
  <si>
    <t>686</t>
  </si>
  <si>
    <t>966075141</t>
  </si>
  <si>
    <t>Odstranění různých konstrukcí na mostech kovového zábradlí vcelku</t>
  </si>
  <si>
    <t>688</t>
  </si>
  <si>
    <t>345</t>
  </si>
  <si>
    <t>911121211</t>
  </si>
  <si>
    <t>Oprava ocelového zábradlí svařovaného nebo šroubovaného výroba</t>
  </si>
  <si>
    <t>690</t>
  </si>
  <si>
    <t>911121311</t>
  </si>
  <si>
    <t>Oprava ocelového zábradlí svařovaného nebo šroubovaného montáž</t>
  </si>
  <si>
    <t>692</t>
  </si>
  <si>
    <t>347</t>
  </si>
  <si>
    <t>911122111</t>
  </si>
  <si>
    <t>Oprava částí ocelového zábradlí mostů svařovaného nebo šroubovaného výroba dílů hmotnosti do 50 kg</t>
  </si>
  <si>
    <t>694</t>
  </si>
  <si>
    <t>911122211</t>
  </si>
  <si>
    <t>Oprava částí ocelového zábradlí mostů svařovaného nebo šroubovaného montáž dílů hmotnosti do 50 kg</t>
  </si>
  <si>
    <t>696</t>
  </si>
  <si>
    <t>349</t>
  </si>
  <si>
    <t>911122112</t>
  </si>
  <si>
    <t>Oprava částí ocelového zábradlí mostů svařovaného nebo šroubovaného výroba dílů hmotnosti přes 50 kg</t>
  </si>
  <si>
    <t>698</t>
  </si>
  <si>
    <t>911122212</t>
  </si>
  <si>
    <t>Oprava částí ocelového zábradlí mostů svařovaného nebo šroubovaného montáž dílů hmotnosti přes 50 kg</t>
  </si>
  <si>
    <t>700</t>
  </si>
  <si>
    <t>351</t>
  </si>
  <si>
    <t>13431000</t>
  </si>
  <si>
    <t>úhelník ocelový rovnostranný jakost S235JR (11 375) 70x70x8mm</t>
  </si>
  <si>
    <t>702</t>
  </si>
  <si>
    <t>936171150</t>
  </si>
  <si>
    <t>Demontáž úhelníků na železničních mostech bez přesypávky v přímé trati nebo v oblouku pojistných L 160 x 160 x 40</t>
  </si>
  <si>
    <t>704</t>
  </si>
  <si>
    <t>Poznámka k položce:
Poznámka k položce: Poznámka k položce:  Množství měrných jednotek se určuje v metrech délky opravované mostní konstrukce.</t>
  </si>
  <si>
    <t>353</t>
  </si>
  <si>
    <t>936171211</t>
  </si>
  <si>
    <t>Oprava úhelníků na železničních mostech v přímé trati nebo oblouku výroba úhelníků pojistných v koleji tvaru S 49 - L 160x100x14</t>
  </si>
  <si>
    <t>706</t>
  </si>
  <si>
    <t>936171311</t>
  </si>
  <si>
    <t>Oprava úhelníků na železničních mostech v přímé trati nebo oblouku montáž úhelníků pojistných v koleji tvaru S 49 - L 160x100x14</t>
  </si>
  <si>
    <t>708</t>
  </si>
  <si>
    <t>781</t>
  </si>
  <si>
    <t>Dokončovací práce - obklady</t>
  </si>
  <si>
    <t>355</t>
  </si>
  <si>
    <t>781473810</t>
  </si>
  <si>
    <t>Demontáž obkladů z dlaždic keramických lepených</t>
  </si>
  <si>
    <t>710</t>
  </si>
  <si>
    <t>781473922</t>
  </si>
  <si>
    <t>Výměna keramické obkladačky lepené, velikosti přes 19 do 22 ks/m2</t>
  </si>
  <si>
    <t>712</t>
  </si>
  <si>
    <t>357</t>
  </si>
  <si>
    <t>59761067</t>
  </si>
  <si>
    <t>obklad keramický reliéfní pro interiér přes 19 do 22ks/m2</t>
  </si>
  <si>
    <t>714</t>
  </si>
  <si>
    <t>Poznámka k položce:
Poznámka k položce: Poznámka k položce: cena bude upřesněna dle skutečnosti.</t>
  </si>
  <si>
    <t>3,63636363636364*1,1 "Přepočtené koeficientem množství</t>
  </si>
  <si>
    <t>781774112</t>
  </si>
  <si>
    <t>Montáž obkladů vnějších stěn z dlaždic keramických lepených flexibilním lepidlem maloformátových hladkých přes 6 do 9 ks/m2</t>
  </si>
  <si>
    <t>716</t>
  </si>
  <si>
    <t>359</t>
  </si>
  <si>
    <t>59761040</t>
  </si>
  <si>
    <t>obklad keramický hladký přes 19 do 22ks/m2</t>
  </si>
  <si>
    <t>718</t>
  </si>
  <si>
    <t>781779191</t>
  </si>
  <si>
    <t>Montáž obkladů vnějších stěn z dlaždic keramických Příplatek k cenám za plochu do 10 m2 jednotlivě</t>
  </si>
  <si>
    <t>720</t>
  </si>
  <si>
    <t>783</t>
  </si>
  <si>
    <t>Dokončovací práce - nátěry</t>
  </si>
  <si>
    <t>361</t>
  </si>
  <si>
    <t>783009421</t>
  </si>
  <si>
    <t>Bezpečnostní šrafování rohových hran stěnových nebo podlahových</t>
  </si>
  <si>
    <t>722</t>
  </si>
  <si>
    <t>783213011</t>
  </si>
  <si>
    <t>Preventivní napouštěcí nátěr tesařských prvků proti dřevokazným houbám, hmyzu a plísním nezabudovaných do konstrukce jednonásobný syntetický</t>
  </si>
  <si>
    <t>724</t>
  </si>
  <si>
    <t>363</t>
  </si>
  <si>
    <t>783314101</t>
  </si>
  <si>
    <t>Základní nátěr zámečnických konstrukcí jednonásobný syntetický</t>
  </si>
  <si>
    <t>726</t>
  </si>
  <si>
    <t>783347101</t>
  </si>
  <si>
    <t>Krycí nátěr (email) zámečnických konstrukcí jednonásobný polyuretanový</t>
  </si>
  <si>
    <t>728</t>
  </si>
  <si>
    <t>365</t>
  </si>
  <si>
    <t>783823101</t>
  </si>
  <si>
    <t>Penetrační nátěr omítek hladkých betonových povrchů akrylátový</t>
  </si>
  <si>
    <t>730</t>
  </si>
  <si>
    <t>783827401</t>
  </si>
  <si>
    <t>Krycí (ochranný ) nátěr omítek dvojnásobný hladkých betonových povrchů nebo povrchů z desek na bázi dřeva (dřevovláknitých apod.) akrylátový</t>
  </si>
  <si>
    <t>732</t>
  </si>
  <si>
    <t>367</t>
  </si>
  <si>
    <t>789111240</t>
  </si>
  <si>
    <t>Úpravy povrchů pod nátěry zařízení s povrchem nečlenitým očištění odmaštěním</t>
  </si>
  <si>
    <t>734</t>
  </si>
  <si>
    <t>Poznámka k položce:
Poznámka k položce: Poznámka k položce: bezpečnostní nátěr hran schodů</t>
  </si>
  <si>
    <t>619991021</t>
  </si>
  <si>
    <t>Zakrytí vnitřních ploch před znečištěním  včetně pozdějšího odkrytí rámů oken a dveří, keramických soklů oblepením malířskou páskou</t>
  </si>
  <si>
    <t>736</t>
  </si>
  <si>
    <t>369</t>
  </si>
  <si>
    <t>783937153</t>
  </si>
  <si>
    <t>Krycí (uzavírací) nátěr betonových podlah jednonásobný epoxidový rozpouštědlový</t>
  </si>
  <si>
    <t>738</t>
  </si>
  <si>
    <t>Poznámka k položce:
Poznámka k položce: Poznámka k položce: bezpečnostní nátěr hran schodů IZOBAN - žlutá</t>
  </si>
  <si>
    <t>784</t>
  </si>
  <si>
    <t>Dokončovací práce - malby a tapety</t>
  </si>
  <si>
    <t>784111001</t>
  </si>
  <si>
    <t>Oprášení (ometení) podkladu v místnostech výšky do 3,80 m</t>
  </si>
  <si>
    <t>740</t>
  </si>
  <si>
    <t>371</t>
  </si>
  <si>
    <t>784121001</t>
  </si>
  <si>
    <t>Oškrabání malby v místnostech výšky do 3,80 m</t>
  </si>
  <si>
    <t>742</t>
  </si>
  <si>
    <t>784161001</t>
  </si>
  <si>
    <t>Tmelení spar a rohů, šířky do 3 mm akrylátovým tmelem v místnostech výšky do 3,80 m</t>
  </si>
  <si>
    <t>744</t>
  </si>
  <si>
    <t>373</t>
  </si>
  <si>
    <t>784171101</t>
  </si>
  <si>
    <t>Zakrytí nemalovaných ploch (materiál ve specifikaci) včetně pozdějšího odkrytí podlah</t>
  </si>
  <si>
    <t>746</t>
  </si>
  <si>
    <t>58124842</t>
  </si>
  <si>
    <t>fólie pro malířské potřeby zakrývací tl 7µ 4x5m</t>
  </si>
  <si>
    <t>748</t>
  </si>
  <si>
    <t>Poznámka k položce:
Poznámka k položce: Poznámka k položce: koeficient 5%</t>
  </si>
  <si>
    <t>500*1,05 "Přepočtené koeficientem množství</t>
  </si>
  <si>
    <t>375</t>
  </si>
  <si>
    <t>784191009</t>
  </si>
  <si>
    <t>Čištění vnitřních ploch hrubý úklid po provedení malířských prací omytím schodišť</t>
  </si>
  <si>
    <t>750</t>
  </si>
  <si>
    <t>784321031</t>
  </si>
  <si>
    <t>Malby silikátové dvojnásobné, bílé v místnostech výšky do 3,80 m</t>
  </si>
  <si>
    <t>752</t>
  </si>
  <si>
    <t>787</t>
  </si>
  <si>
    <t>Dokončovací práce - zasklívání</t>
  </si>
  <si>
    <t>377</t>
  </si>
  <si>
    <t>787700802</t>
  </si>
  <si>
    <t>Vysklívání výkladců skla plochého, plochy přes 1 do 3 m2</t>
  </si>
  <si>
    <t>754</t>
  </si>
  <si>
    <t>787701822</t>
  </si>
  <si>
    <t>Vysklívání výkladců Příplatek k cenám za konstrukce s hliníkovými lištami oboustrannými</t>
  </si>
  <si>
    <t>756</t>
  </si>
  <si>
    <t>379</t>
  </si>
  <si>
    <t>787792523</t>
  </si>
  <si>
    <t>Zasklívání výkladců deskami ostatními sklem bezpečnostním do profilového těsnění, tl. přes 8 do 12 mm</t>
  </si>
  <si>
    <t>758</t>
  </si>
  <si>
    <t>789</t>
  </si>
  <si>
    <t>Povrchové úpravy ocelových konstrukcí a technologických zařízení</t>
  </si>
  <si>
    <t>789111151</t>
  </si>
  <si>
    <t>Úpravy povrchů pod nátěry zařízení s povrchem nečlenitým odstranění rzi a nečistot pomocí ručního nářadí stupeň přípravy St 2, stupeň zrezivění B</t>
  </si>
  <si>
    <t>760</t>
  </si>
  <si>
    <t>381</t>
  </si>
  <si>
    <t>789123152</t>
  </si>
  <si>
    <t>Úpravy povrchů pod nátěry ocelových konstrukcí třídy III odstranění rzi a nečistot pomocí ručního nářadí stupeň přípravy St 2, stupeň zrezivění C</t>
  </si>
  <si>
    <t>762</t>
  </si>
  <si>
    <t>789355110</t>
  </si>
  <si>
    <t>Nátěry pásové korozně namáhaných míst (svary, hrany, kouty, šroubové spoje, apod.) tloušťky 50 μm zařízení s povrchem nečlenitým jednosložkový alkydový</t>
  </si>
  <si>
    <t>764</t>
  </si>
  <si>
    <t>Poznámka k položce:
Poznámka k položce: Poznámka k položce: nýty -  koeficient cca 0,03 hrany -  koeficient cca 0,14 1. Nátěr je prováděn štětcem před aplikací vlastní vrstvy nátěru.</t>
  </si>
  <si>
    <t>383</t>
  </si>
  <si>
    <t>789355160</t>
  </si>
  <si>
    <t>Nátěry pásové korozně namáhaných míst (svary, hrany, kouty, šroubové spoje, apod.) tloušťky 50 μm zařízení s povrchem členitým dvousložkový epoxidový</t>
  </si>
  <si>
    <t>766</t>
  </si>
  <si>
    <t>Poznámka k položce:
Poznámka k položce: Poznámka k položce: nýty -  koeficient cca 0,04 hrany -  koeficient cca 0,15 1. Nátěr je prováděn štětcem před aplikací vlastní vrstvy nátěru.</t>
  </si>
  <si>
    <t>Práce a dodávky M</t>
  </si>
  <si>
    <t>22-M</t>
  </si>
  <si>
    <t>Montáže technologických zařízení pro dopravní stavby</t>
  </si>
  <si>
    <t>220182041</t>
  </si>
  <si>
    <t>Položení optického kabelu do kabelového lože nebo do žlabu</t>
  </si>
  <si>
    <t>768</t>
  </si>
  <si>
    <t>Poznámka k položce:
Poznámka k položce: Poznámka k položce: zpětné uložení kabelového vedení</t>
  </si>
  <si>
    <t>46-M</t>
  </si>
  <si>
    <t>Zemní práce při extr.mont.pracích</t>
  </si>
  <si>
    <t>385</t>
  </si>
  <si>
    <t>460010024</t>
  </si>
  <si>
    <t>Vytyčení trasy vedení kabelového (podzemního) v zastavěném prostoru</t>
  </si>
  <si>
    <t>km</t>
  </si>
  <si>
    <t>770</t>
  </si>
  <si>
    <t>460751121</t>
  </si>
  <si>
    <t>Osazení kabelových kanálů včetně utěsnění, vyspárování a zakrytí víkem z prefabrikovaných betonových žlabů zapuštěných do terénu, včetně výkopu horniny vnější šířky do 20 cm</t>
  </si>
  <si>
    <t>772</t>
  </si>
  <si>
    <t>387</t>
  </si>
  <si>
    <t>59213009</t>
  </si>
  <si>
    <t>žlab kabelový betonový k ochraně zemního drátovodného vedení 100x17x14cm</t>
  </si>
  <si>
    <t>774</t>
  </si>
  <si>
    <t>460752112</t>
  </si>
  <si>
    <t>Osazení kabelových kanálů včetně utěsnění, vyspárování a zakrytí víkem ze žlabů plastových do rýhy, bez výkopových prací vnější šířky přes 10 do 20 cm</t>
  </si>
  <si>
    <t>776</t>
  </si>
  <si>
    <t>389</t>
  </si>
  <si>
    <t>34575131</t>
  </si>
  <si>
    <t>žlab kabelový s víkem PVC (100x100)</t>
  </si>
  <si>
    <t>778</t>
  </si>
  <si>
    <t>HZS</t>
  </si>
  <si>
    <t>Hodinové zúčtovací sazby</t>
  </si>
  <si>
    <t>HZS1451</t>
  </si>
  <si>
    <t>Hodinové zúčtovací sazby profesí HSV provádění konstrukcí inženýrských a dopravních staveb dělník údržby mostů</t>
  </si>
  <si>
    <t>262144</t>
  </si>
  <si>
    <t>780</t>
  </si>
  <si>
    <t>Poznámka k položce:
Poznámka k položce: Poznámka k položce: bezpečnostní hlídka</t>
  </si>
  <si>
    <t>391</t>
  </si>
  <si>
    <t>HZS1452</t>
  </si>
  <si>
    <t>Hodinové zúčtovací sazby profesí HSV provádění konstrukcí inženýrských a dopravních staveb dělník údržby mostů kvalifikovaný</t>
  </si>
  <si>
    <t>782</t>
  </si>
  <si>
    <t>Poznámka k položce:
Poznámka k položce: Poznámka k položce: údržbové práce a činnosti, které nejsou popsány vevýše uvedených položkách katalogu a nejsou součástí VRN</t>
  </si>
  <si>
    <t>HZS3122</t>
  </si>
  <si>
    <t>Hodinové zúčtovací sazby montáží technologických zařízení při externích montážích montér ocelových konstrukcí odborný</t>
  </si>
  <si>
    <t>393</t>
  </si>
  <si>
    <t>HZS4212</t>
  </si>
  <si>
    <t>Hodinové zúčtovací sazby ostatních profesí revizní a kontrolní činnost revizní technik specialista</t>
  </si>
  <si>
    <t>786</t>
  </si>
  <si>
    <t>OST</t>
  </si>
  <si>
    <t>Ostatní</t>
  </si>
  <si>
    <t>101010012600</t>
  </si>
  <si>
    <t>Dvoucestné lopatové rypadlo a nakladač</t>
  </si>
  <si>
    <t>Sh</t>
  </si>
  <si>
    <t>788</t>
  </si>
  <si>
    <t>395</t>
  </si>
  <si>
    <t>111010021000</t>
  </si>
  <si>
    <t>Kolový jeřáb nosnost 28 t klopný moment 0,84 kNm</t>
  </si>
  <si>
    <t>790</t>
  </si>
  <si>
    <t>302030016000</t>
  </si>
  <si>
    <t>Automobilové čerpadlo betonových směsí výkon 170 m3/h dosah 47 m</t>
  </si>
  <si>
    <t>792</t>
  </si>
  <si>
    <t>397</t>
  </si>
  <si>
    <t>306010011100</t>
  </si>
  <si>
    <t>Velkooběmový kontejner</t>
  </si>
  <si>
    <t>794</t>
  </si>
  <si>
    <t>Poznámka k položce:
Poznámka k položce: Poznámka k položce: pronájem kontejneru, včetně odvozu  (dřeviny)</t>
  </si>
  <si>
    <t>VRN</t>
  </si>
  <si>
    <t xml:space="preserve">Vedlejší rozpočtové náklady </t>
  </si>
  <si>
    <t>Vedlejší rozpočtové náklady akce do 250 000 Kč bez DPH</t>
  </si>
  <si>
    <t>012002000</t>
  </si>
  <si>
    <t>Geodetické práce</t>
  </si>
  <si>
    <t>%</t>
  </si>
  <si>
    <t>796</t>
  </si>
  <si>
    <t>399</t>
  </si>
  <si>
    <t>013244001</t>
  </si>
  <si>
    <t>Realizační dokumentace pro opravné práce v celkové hodnotě do 0,25 mil Kč</t>
  </si>
  <si>
    <t>798</t>
  </si>
  <si>
    <t>Realizační dokumentace pro opravné práce v celkové hodnotě více jak 0,5 mil Kč</t>
  </si>
  <si>
    <t>13254000</t>
  </si>
  <si>
    <t>Dokumentace skutečného provedení stavby</t>
  </si>
  <si>
    <t>800</t>
  </si>
  <si>
    <t>401</t>
  </si>
  <si>
    <t>030001000</t>
  </si>
  <si>
    <t>Zařízení staveniště</t>
  </si>
  <si>
    <t>802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</si>
  <si>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</si>
  <si>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040001000</t>
  </si>
  <si>
    <t>Inženýrská činnost</t>
  </si>
  <si>
    <t>804</t>
  </si>
  <si>
    <t>mezi inženýrské činnosti řadíme: dozory, posudky, zkoušky a měření, revize, kompletační a koordinační činnost, ostatní inženýrská činnost</t>
  </si>
  <si>
    <t>403</t>
  </si>
  <si>
    <t>060001000</t>
  </si>
  <si>
    <t>Územní vlivy</t>
  </si>
  <si>
    <t>806</t>
  </si>
  <si>
    <t>Tato kategorie nákladů vyjadřuje ztížené podmínky provádění tam, kde se vyskytují omezující vlivy konkrétního prostředí, které mají prokazatelný vliv na provádění stavebních prací.</t>
  </si>
  <si>
    <t>70001000</t>
  </si>
  <si>
    <t>Provozní vlivy</t>
  </si>
  <si>
    <t>808</t>
  </si>
  <si>
    <t>Náklady na ztížené provádění stavebních prací v důsledku nepřerušeného dopravního provozu na staveništi nebo jeho bezprostředním okolí.</t>
  </si>
  <si>
    <t>VRN1</t>
  </si>
  <si>
    <t>Vedlejší rozpočtové náklady akce 250 000 - 1 500 000 Kč bez DPH</t>
  </si>
  <si>
    <t>405</t>
  </si>
  <si>
    <t>012002001</t>
  </si>
  <si>
    <t>810</t>
  </si>
  <si>
    <t>013244002</t>
  </si>
  <si>
    <t>Realizační dokumentace pro opravné práce v celkové hodnotě do 1,5 mil Kč</t>
  </si>
  <si>
    <t>812</t>
  </si>
  <si>
    <t>407</t>
  </si>
  <si>
    <t>13254001</t>
  </si>
  <si>
    <t>814</t>
  </si>
  <si>
    <t>030001001</t>
  </si>
  <si>
    <t>816</t>
  </si>
  <si>
    <t>409</t>
  </si>
  <si>
    <t>040001001</t>
  </si>
  <si>
    <t>818</t>
  </si>
  <si>
    <t>060001001</t>
  </si>
  <si>
    <t>820</t>
  </si>
  <si>
    <t>411</t>
  </si>
  <si>
    <t>70001001</t>
  </si>
  <si>
    <t>822</t>
  </si>
  <si>
    <t>VRN2</t>
  </si>
  <si>
    <t>Vedlejší rozpočtové náklady akce nad 1 500 000 Kč bez DPH</t>
  </si>
  <si>
    <t>012002002</t>
  </si>
  <si>
    <t>824</t>
  </si>
  <si>
    <t>413</t>
  </si>
  <si>
    <t>013244003</t>
  </si>
  <si>
    <t>Realizační dokumentace pro opravné práce v celkové hodnotě od 1,5 mil Kč</t>
  </si>
  <si>
    <t>826</t>
  </si>
  <si>
    <t>13254002</t>
  </si>
  <si>
    <t>828</t>
  </si>
  <si>
    <t>415</t>
  </si>
  <si>
    <t>030001002</t>
  </si>
  <si>
    <t>830</t>
  </si>
  <si>
    <t>040001002</t>
  </si>
  <si>
    <t>832</t>
  </si>
  <si>
    <t>417</t>
  </si>
  <si>
    <t>060001002</t>
  </si>
  <si>
    <t>834</t>
  </si>
  <si>
    <t>70001002</t>
  </si>
  <si>
    <t>836</t>
  </si>
  <si>
    <t>VRN3</t>
  </si>
  <si>
    <t>Ostatní rozpočtové náklady</t>
  </si>
  <si>
    <t>419</t>
  </si>
  <si>
    <t>072103001</t>
  </si>
  <si>
    <t>Projednání DIO a zajištění DIR komunikace II.a III. třídy</t>
  </si>
  <si>
    <t>soubor</t>
  </si>
  <si>
    <t>838</t>
  </si>
  <si>
    <t>Poznámka k položce:
Poznámka k položce: Dopravně-inženýrské opatření a rozhodnutí je proces, při kterém se vypracovává příslušná projektová dokumentace, která navrhuje řešení přechodné dopravní situace na pozemních komunikacích. Jedná se např. o stavební úpravy na silnicích, uzavírky, výkopové práce atd. Umíme zpracovat jak samotné projekty, tak zajistit potřebné souhlasy státních úřadů.</t>
  </si>
  <si>
    <t>072103002</t>
  </si>
  <si>
    <t>Projednání DIO a zajištění DIR komunikace I. třídy</t>
  </si>
  <si>
    <t>840</t>
  </si>
  <si>
    <t>421</t>
  </si>
  <si>
    <t>072103003</t>
  </si>
  <si>
    <t>Projednání DIO a zajištění DIR dálnice</t>
  </si>
  <si>
    <t>842</t>
  </si>
  <si>
    <t>043002000</t>
  </si>
  <si>
    <t>Zkoušky a ostatní měření</t>
  </si>
  <si>
    <t>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</si>
</sst>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6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166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29" fillId="0" borderId="8" xfId="0" applyNumberFormat="1" applyFont="1" applyBorder="1" applyAlignment="1">
      <alignment/>
    </xf>
    <xf numFmtId="166" fontId="29" fillId="0" borderId="9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167" fontId="19" fillId="0" borderId="20" xfId="0" applyNumberFormat="1" applyFont="1" applyBorder="1" applyAlignment="1" applyProtection="1">
      <alignment vertical="center"/>
      <protection locked="0"/>
    </xf>
    <xf numFmtId="0" fontId="20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20" xfId="0" applyFont="1" applyBorder="1" applyAlignment="1" applyProtection="1">
      <alignment horizontal="center" vertical="center"/>
      <protection locked="0"/>
    </xf>
    <xf numFmtId="49" fontId="33" fillId="0" borderId="20" xfId="0" applyNumberFormat="1" applyFont="1" applyBorder="1" applyAlignment="1" applyProtection="1">
      <alignment horizontal="left" vertical="center" wrapText="1"/>
      <protection locked="0"/>
    </xf>
    <xf numFmtId="0" fontId="33" fillId="0" borderId="20" xfId="0" applyFont="1" applyBorder="1" applyAlignment="1" applyProtection="1">
      <alignment horizontal="left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167" fontId="33" fillId="0" borderId="20" xfId="0" applyNumberFormat="1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2" borderId="2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87"/>
  <sheetViews>
    <sheetView showGridLines="0" workbookViewId="0" topLeftCell="A1">
      <selection activeCell="BE86" sqref="BE8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72" t="s">
        <v>5</v>
      </c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s="1" customFormat="1" ht="12" customHeight="1">
      <c r="B5" s="18"/>
      <c r="D5" s="21" t="s">
        <v>12</v>
      </c>
      <c r="K5" s="151" t="s">
        <v>13</v>
      </c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R5" s="18"/>
      <c r="BS5" s="15" t="s">
        <v>6</v>
      </c>
    </row>
    <row r="6" spans="2:71" s="1" customFormat="1" ht="36.95" customHeight="1">
      <c r="B6" s="18"/>
      <c r="D6" s="23" t="s">
        <v>14</v>
      </c>
      <c r="K6" s="153" t="s">
        <v>15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R6" s="18"/>
      <c r="BS6" s="15" t="s">
        <v>6</v>
      </c>
    </row>
    <row r="7" spans="2:71" s="1" customFormat="1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2:71" s="1" customFormat="1" ht="12" customHeight="1">
      <c r="B8" s="18"/>
      <c r="D8" s="24" t="s">
        <v>18</v>
      </c>
      <c r="K8" s="22" t="s">
        <v>19</v>
      </c>
      <c r="AK8" s="24" t="s">
        <v>20</v>
      </c>
      <c r="AN8" s="22" t="s">
        <v>21</v>
      </c>
      <c r="AR8" s="18"/>
      <c r="BS8" s="15" t="s">
        <v>6</v>
      </c>
    </row>
    <row r="9" spans="2:71" s="1" customFormat="1" ht="14.45" customHeight="1">
      <c r="B9" s="18"/>
      <c r="AR9" s="18"/>
      <c r="BS9" s="15" t="s">
        <v>6</v>
      </c>
    </row>
    <row r="10" spans="2:71" s="1" customFormat="1" ht="12" customHeight="1">
      <c r="B10" s="18"/>
      <c r="D10" s="24" t="s">
        <v>22</v>
      </c>
      <c r="AK10" s="24" t="s">
        <v>23</v>
      </c>
      <c r="AN10" s="22" t="s">
        <v>1</v>
      </c>
      <c r="AR10" s="18"/>
      <c r="BS10" s="15" t="s">
        <v>6</v>
      </c>
    </row>
    <row r="11" spans="2:71" s="1" customFormat="1" ht="18.4" customHeight="1">
      <c r="B11" s="18"/>
      <c r="E11" s="22" t="s">
        <v>19</v>
      </c>
      <c r="AK11" s="24" t="s">
        <v>24</v>
      </c>
      <c r="AN11" s="22" t="s">
        <v>1</v>
      </c>
      <c r="AR11" s="18"/>
      <c r="BS11" s="15" t="s">
        <v>6</v>
      </c>
    </row>
    <row r="12" spans="2:71" s="1" customFormat="1" ht="6.95" customHeight="1">
      <c r="B12" s="18"/>
      <c r="AR12" s="18"/>
      <c r="BS12" s="15" t="s">
        <v>6</v>
      </c>
    </row>
    <row r="13" spans="2:71" s="1" customFormat="1" ht="12" customHeight="1">
      <c r="B13" s="18"/>
      <c r="D13" s="24" t="s">
        <v>25</v>
      </c>
      <c r="AK13" s="24" t="s">
        <v>23</v>
      </c>
      <c r="AN13" s="22" t="s">
        <v>1</v>
      </c>
      <c r="AR13" s="18"/>
      <c r="BS13" s="15" t="s">
        <v>6</v>
      </c>
    </row>
    <row r="14" spans="2:71" ht="12.75">
      <c r="B14" s="18"/>
      <c r="E14" s="22" t="s">
        <v>19</v>
      </c>
      <c r="AK14" s="24" t="s">
        <v>24</v>
      </c>
      <c r="AN14" s="22" t="s">
        <v>1</v>
      </c>
      <c r="AR14" s="18"/>
      <c r="BS14" s="15" t="s">
        <v>6</v>
      </c>
    </row>
    <row r="15" spans="2:71" s="1" customFormat="1" ht="6.95" customHeight="1">
      <c r="B15" s="18"/>
      <c r="AR15" s="18"/>
      <c r="BS15" s="15" t="s">
        <v>3</v>
      </c>
    </row>
    <row r="16" spans="2:71" s="1" customFormat="1" ht="12" customHeight="1">
      <c r="B16" s="18"/>
      <c r="D16" s="24" t="s">
        <v>26</v>
      </c>
      <c r="AK16" s="24" t="s">
        <v>23</v>
      </c>
      <c r="AN16" s="22" t="s">
        <v>1</v>
      </c>
      <c r="AR16" s="18"/>
      <c r="BS16" s="15" t="s">
        <v>3</v>
      </c>
    </row>
    <row r="17" spans="2:71" s="1" customFormat="1" ht="18.4" customHeight="1">
      <c r="B17" s="18"/>
      <c r="E17" s="22" t="s">
        <v>19</v>
      </c>
      <c r="AK17" s="24" t="s">
        <v>24</v>
      </c>
      <c r="AN17" s="22" t="s">
        <v>1</v>
      </c>
      <c r="AR17" s="18"/>
      <c r="BS17" s="15" t="s">
        <v>27</v>
      </c>
    </row>
    <row r="18" spans="2:71" s="1" customFormat="1" ht="6.95" customHeight="1">
      <c r="B18" s="18"/>
      <c r="AR18" s="18"/>
      <c r="BS18" s="15" t="s">
        <v>6</v>
      </c>
    </row>
    <row r="19" spans="2:71" s="1" customFormat="1" ht="12" customHeight="1">
      <c r="B19" s="18"/>
      <c r="D19" s="24" t="s">
        <v>28</v>
      </c>
      <c r="AK19" s="24" t="s">
        <v>23</v>
      </c>
      <c r="AN19" s="22" t="s">
        <v>1</v>
      </c>
      <c r="AR19" s="18"/>
      <c r="BS19" s="15" t="s">
        <v>6</v>
      </c>
    </row>
    <row r="20" spans="2:71" s="1" customFormat="1" ht="18.4" customHeight="1">
      <c r="B20" s="18"/>
      <c r="E20" s="22" t="s">
        <v>19</v>
      </c>
      <c r="AK20" s="24" t="s">
        <v>24</v>
      </c>
      <c r="AN20" s="22" t="s">
        <v>1</v>
      </c>
      <c r="AR20" s="18"/>
      <c r="BS20" s="15" t="s">
        <v>27</v>
      </c>
    </row>
    <row r="21" spans="2:44" s="1" customFormat="1" ht="6.95" customHeight="1">
      <c r="B21" s="18"/>
      <c r="AR21" s="18"/>
    </row>
    <row r="22" spans="2:44" s="1" customFormat="1" ht="12" customHeight="1">
      <c r="B22" s="18"/>
      <c r="D22" s="24" t="s">
        <v>29</v>
      </c>
      <c r="AR22" s="18"/>
    </row>
    <row r="23" spans="2:44" s="1" customFormat="1" ht="16.5" customHeight="1">
      <c r="B23" s="18"/>
      <c r="E23" s="154" t="s">
        <v>1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R23" s="18"/>
    </row>
    <row r="24" spans="2:44" s="1" customFormat="1" ht="6.95" customHeight="1">
      <c r="B24" s="18"/>
      <c r="AR24" s="18"/>
    </row>
    <row r="25" spans="2:44" s="1" customFormat="1" ht="6.95" customHeight="1">
      <c r="B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8"/>
    </row>
    <row r="26" spans="1:57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7"/>
      <c r="BE26" s="26"/>
    </row>
    <row r="27" spans="1:57" s="2" customFormat="1" ht="14.4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2:44" s="1" customFormat="1" ht="14.45" customHeight="1">
      <c r="B28" s="18"/>
      <c r="AR28" s="18"/>
    </row>
    <row r="29" spans="2:44" s="1" customFormat="1" ht="14.45" customHeight="1">
      <c r="B29" s="18"/>
      <c r="AR29" s="18"/>
    </row>
    <row r="30" spans="2:44" s="1" customFormat="1" ht="14.45" customHeight="1">
      <c r="B30" s="18"/>
      <c r="AR30" s="18"/>
    </row>
    <row r="31" spans="2:44" s="1" customFormat="1" ht="14.45" customHeight="1">
      <c r="B31" s="18"/>
      <c r="AR31" s="18"/>
    </row>
    <row r="32" spans="2:44" s="1" customFormat="1" ht="14.45" customHeight="1">
      <c r="B32" s="18"/>
      <c r="AR32" s="18"/>
    </row>
    <row r="33" spans="2:44" s="1" customFormat="1" ht="14.45" customHeight="1">
      <c r="B33" s="18"/>
      <c r="AR33" s="18"/>
    </row>
    <row r="34" spans="2:44" s="1" customFormat="1" ht="14.45" customHeight="1">
      <c r="B34" s="18"/>
      <c r="AR34" s="18"/>
    </row>
    <row r="35" spans="2:44" s="1" customFormat="1" ht="14.45" customHeight="1">
      <c r="B35" s="18"/>
      <c r="AR35" s="18"/>
    </row>
    <row r="36" spans="2:44" s="1" customFormat="1" ht="14.45" customHeight="1">
      <c r="B36" s="18"/>
      <c r="AR36" s="18"/>
    </row>
    <row r="37" spans="2:44" s="1" customFormat="1" ht="14.45" customHeight="1">
      <c r="B37" s="18"/>
      <c r="AR37" s="18"/>
    </row>
    <row r="38" spans="2:44" s="1" customFormat="1" ht="14.45" customHeight="1">
      <c r="B38" s="18"/>
      <c r="AR38" s="18"/>
    </row>
    <row r="39" spans="2:44" s="2" customFormat="1" ht="14.45" customHeight="1">
      <c r="B39" s="29"/>
      <c r="D39" s="30" t="s">
        <v>32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0" t="s">
        <v>33</v>
      </c>
      <c r="AI39" s="31"/>
      <c r="AJ39" s="31"/>
      <c r="AK39" s="31"/>
      <c r="AL39" s="31"/>
      <c r="AM39" s="31"/>
      <c r="AN39" s="31"/>
      <c r="AO39" s="31"/>
      <c r="AR39" s="29"/>
    </row>
    <row r="40" spans="2:44" ht="12">
      <c r="B40" s="18"/>
      <c r="AR40" s="18"/>
    </row>
    <row r="41" spans="2:44" ht="12">
      <c r="B41" s="18"/>
      <c r="AR41" s="18"/>
    </row>
    <row r="42" spans="2:44" ht="12">
      <c r="B42" s="18"/>
      <c r="AR42" s="18"/>
    </row>
    <row r="43" spans="2:44" ht="12">
      <c r="B43" s="18"/>
      <c r="AR43" s="18"/>
    </row>
    <row r="44" spans="2:44" ht="12">
      <c r="B44" s="18"/>
      <c r="AR44" s="18"/>
    </row>
    <row r="45" spans="2:44" ht="12">
      <c r="B45" s="18"/>
      <c r="AR45" s="18"/>
    </row>
    <row r="46" spans="2:44" ht="12">
      <c r="B46" s="18"/>
      <c r="AR46" s="18"/>
    </row>
    <row r="47" spans="2:44" ht="12">
      <c r="B47" s="18"/>
      <c r="AR47" s="18"/>
    </row>
    <row r="48" spans="2:44" ht="12">
      <c r="B48" s="18"/>
      <c r="AR48" s="18"/>
    </row>
    <row r="49" spans="2:44" ht="12">
      <c r="B49" s="18"/>
      <c r="AR49" s="18"/>
    </row>
    <row r="50" spans="1:57" s="2" customFormat="1" ht="12.75">
      <c r="A50" s="26"/>
      <c r="B50" s="27"/>
      <c r="C50" s="26"/>
      <c r="D50" s="32" t="s">
        <v>34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32" t="s">
        <v>35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32" t="s">
        <v>34</v>
      </c>
      <c r="AI50" s="28"/>
      <c r="AJ50" s="28"/>
      <c r="AK50" s="28"/>
      <c r="AL50" s="28"/>
      <c r="AM50" s="32" t="s">
        <v>35</v>
      </c>
      <c r="AN50" s="28"/>
      <c r="AO50" s="28"/>
      <c r="AP50" s="26"/>
      <c r="AQ50" s="26"/>
      <c r="AR50" s="27"/>
      <c r="BE50" s="26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1:57" s="2" customFormat="1" ht="12.75">
      <c r="A54" s="26"/>
      <c r="B54" s="27"/>
      <c r="C54" s="26"/>
      <c r="D54" s="30" t="s">
        <v>36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0" t="s">
        <v>37</v>
      </c>
      <c r="AI54" s="33"/>
      <c r="AJ54" s="33"/>
      <c r="AK54" s="33"/>
      <c r="AL54" s="33"/>
      <c r="AM54" s="33"/>
      <c r="AN54" s="33"/>
      <c r="AO54" s="33"/>
      <c r="AP54" s="26"/>
      <c r="AQ54" s="26"/>
      <c r="AR54" s="27"/>
      <c r="BE54" s="26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ht="12">
      <c r="B60" s="18"/>
      <c r="AR60" s="18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ht="12">
      <c r="B64" s="18"/>
      <c r="AR64" s="18"/>
    </row>
    <row r="65" spans="1:57" s="2" customFormat="1" ht="12.75">
      <c r="A65" s="26"/>
      <c r="B65" s="27"/>
      <c r="C65" s="26"/>
      <c r="D65" s="32" t="s">
        <v>34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32" t="s">
        <v>35</v>
      </c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32" t="s">
        <v>34</v>
      </c>
      <c r="AI65" s="28"/>
      <c r="AJ65" s="28"/>
      <c r="AK65" s="28"/>
      <c r="AL65" s="28"/>
      <c r="AM65" s="32" t="s">
        <v>35</v>
      </c>
      <c r="AN65" s="28"/>
      <c r="AO65" s="28"/>
      <c r="AP65" s="26"/>
      <c r="AQ65" s="26"/>
      <c r="AR65" s="27"/>
      <c r="BE65" s="26"/>
    </row>
    <row r="66" spans="1:57" s="2" customFormat="1" ht="12">
      <c r="A66" s="26"/>
      <c r="B66" s="2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7"/>
      <c r="BE66" s="26"/>
    </row>
    <row r="67" spans="1:57" s="2" customFormat="1" ht="6.95" customHeight="1">
      <c r="A67" s="26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27"/>
      <c r="BE67" s="26"/>
    </row>
    <row r="71" spans="1:57" s="2" customFormat="1" ht="6.95" customHeight="1">
      <c r="A71" s="26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27"/>
      <c r="BE71" s="26"/>
    </row>
    <row r="72" spans="1:57" s="2" customFormat="1" ht="24.95" customHeight="1">
      <c r="A72" s="26"/>
      <c r="B72" s="27"/>
      <c r="C72" s="19" t="s">
        <v>38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7"/>
      <c r="BE72" s="26"/>
    </row>
    <row r="73" spans="1:57" s="2" customFormat="1" ht="6.95" customHeight="1">
      <c r="A73" s="26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7"/>
      <c r="BE73" s="26"/>
    </row>
    <row r="74" spans="2:44" s="3" customFormat="1" ht="12" customHeight="1">
      <c r="B74" s="38"/>
      <c r="C74" s="24" t="s">
        <v>12</v>
      </c>
      <c r="L74" s="3" t="str">
        <f>K5</f>
        <v>IMPORT</v>
      </c>
      <c r="AR74" s="38"/>
    </row>
    <row r="75" spans="2:44" s="4" customFormat="1" ht="36.95" customHeight="1">
      <c r="B75" s="39"/>
      <c r="C75" s="40" t="s">
        <v>14</v>
      </c>
      <c r="L75" s="155" t="str">
        <f>K6</f>
        <v>HK_SMT_RD - Údržba, opravy a odstraňování závad u SMT 2024 - 2025</v>
      </c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R75" s="39"/>
    </row>
    <row r="76" spans="1:57" s="2" customFormat="1" ht="6.95" customHeigh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12" customHeight="1">
      <c r="A77" s="26"/>
      <c r="B77" s="27"/>
      <c r="C77" s="24" t="s">
        <v>18</v>
      </c>
      <c r="D77" s="26"/>
      <c r="E77" s="26"/>
      <c r="F77" s="26"/>
      <c r="G77" s="26"/>
      <c r="H77" s="26"/>
      <c r="I77" s="26"/>
      <c r="J77" s="26"/>
      <c r="K77" s="26"/>
      <c r="L77" s="41" t="str">
        <f>IF(K8="","",K8)</f>
        <v xml:space="preserve"> 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4" t="s">
        <v>20</v>
      </c>
      <c r="AJ77" s="26"/>
      <c r="AK77" s="26"/>
      <c r="AL77" s="26"/>
      <c r="AM77" s="157" t="str">
        <f>IF(AN8="","",AN8)</f>
        <v>10. 11. 2023</v>
      </c>
      <c r="AN77" s="157"/>
      <c r="AO77" s="26"/>
      <c r="AP77" s="26"/>
      <c r="AQ77" s="26"/>
      <c r="AR77" s="27"/>
      <c r="BE77" s="26"/>
    </row>
    <row r="78" spans="1:57" s="2" customFormat="1" ht="6.95" customHeight="1">
      <c r="A78" s="26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7"/>
      <c r="BE78" s="26"/>
    </row>
    <row r="79" spans="1:57" s="2" customFormat="1" ht="15.2" customHeight="1">
      <c r="A79" s="26"/>
      <c r="B79" s="27"/>
      <c r="C79" s="24" t="s">
        <v>22</v>
      </c>
      <c r="D79" s="26"/>
      <c r="E79" s="26"/>
      <c r="F79" s="26"/>
      <c r="G79" s="26"/>
      <c r="H79" s="26"/>
      <c r="I79" s="26"/>
      <c r="J79" s="26"/>
      <c r="K79" s="26"/>
      <c r="L79" s="3" t="str">
        <f>IF(E11="","",E11)</f>
        <v xml:space="preserve"> 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4" t="s">
        <v>26</v>
      </c>
      <c r="AJ79" s="26"/>
      <c r="AK79" s="26"/>
      <c r="AL79" s="26"/>
      <c r="AM79" s="158" t="str">
        <f>IF(E17="","",E17)</f>
        <v xml:space="preserve"> </v>
      </c>
      <c r="AN79" s="158"/>
      <c r="AO79" s="158"/>
      <c r="AP79" s="158"/>
      <c r="AQ79" s="26"/>
      <c r="AR79" s="27"/>
      <c r="AS79" s="159" t="s">
        <v>39</v>
      </c>
      <c r="AT79" s="160"/>
      <c r="AU79" s="42"/>
      <c r="AV79" s="42"/>
      <c r="AW79" s="42"/>
      <c r="AX79" s="42"/>
      <c r="AY79" s="42"/>
      <c r="AZ79" s="42"/>
      <c r="BA79" s="42"/>
      <c r="BB79" s="42"/>
      <c r="BC79" s="42"/>
      <c r="BD79" s="43"/>
      <c r="BE79" s="26"/>
    </row>
    <row r="80" spans="1:57" s="2" customFormat="1" ht="15.2" customHeight="1">
      <c r="A80" s="26"/>
      <c r="B80" s="27"/>
      <c r="C80" s="24" t="s">
        <v>25</v>
      </c>
      <c r="D80" s="26"/>
      <c r="E80" s="26"/>
      <c r="F80" s="26"/>
      <c r="G80" s="26"/>
      <c r="H80" s="26"/>
      <c r="I80" s="26"/>
      <c r="J80" s="26"/>
      <c r="K80" s="26"/>
      <c r="L80" s="3" t="str">
        <f>IF(E14="","",E14)</f>
        <v xml:space="preserve"> 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4" t="s">
        <v>28</v>
      </c>
      <c r="AJ80" s="26"/>
      <c r="AK80" s="26"/>
      <c r="AL80" s="26"/>
      <c r="AM80" s="158" t="str">
        <f>IF(E20="","",E20)</f>
        <v xml:space="preserve"> </v>
      </c>
      <c r="AN80" s="158"/>
      <c r="AO80" s="158"/>
      <c r="AP80" s="158"/>
      <c r="AQ80" s="26"/>
      <c r="AR80" s="27"/>
      <c r="AS80" s="161"/>
      <c r="AT80" s="162"/>
      <c r="AU80" s="44"/>
      <c r="AV80" s="44"/>
      <c r="AW80" s="44"/>
      <c r="AX80" s="44"/>
      <c r="AY80" s="44"/>
      <c r="AZ80" s="44"/>
      <c r="BA80" s="44"/>
      <c r="BB80" s="44"/>
      <c r="BC80" s="44"/>
      <c r="BD80" s="45"/>
      <c r="BE80" s="26"/>
    </row>
    <row r="81" spans="1:57" s="2" customFormat="1" ht="10.9" customHeight="1">
      <c r="A81" s="26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7"/>
      <c r="AS81" s="161"/>
      <c r="AT81" s="162"/>
      <c r="AU81" s="44"/>
      <c r="AV81" s="44"/>
      <c r="AW81" s="44"/>
      <c r="AX81" s="44"/>
      <c r="AY81" s="44"/>
      <c r="AZ81" s="44"/>
      <c r="BA81" s="44"/>
      <c r="BB81" s="44"/>
      <c r="BC81" s="44"/>
      <c r="BD81" s="45"/>
      <c r="BE81" s="26"/>
    </row>
    <row r="82" spans="1:57" s="2" customFormat="1" ht="29.25" customHeight="1">
      <c r="A82" s="26"/>
      <c r="B82" s="27"/>
      <c r="C82" s="163" t="s">
        <v>40</v>
      </c>
      <c r="D82" s="164"/>
      <c r="E82" s="164"/>
      <c r="F82" s="164"/>
      <c r="G82" s="164"/>
      <c r="H82" s="46"/>
      <c r="I82" s="165" t="s">
        <v>41</v>
      </c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6"/>
      <c r="AH82" s="164"/>
      <c r="AI82" s="164"/>
      <c r="AJ82" s="164"/>
      <c r="AK82" s="164"/>
      <c r="AL82" s="164"/>
      <c r="AM82" s="164"/>
      <c r="AN82" s="165"/>
      <c r="AO82" s="165"/>
      <c r="AP82" s="176"/>
      <c r="AQ82" s="47" t="s">
        <v>42</v>
      </c>
      <c r="AR82" s="27"/>
      <c r="AS82" s="48" t="s">
        <v>43</v>
      </c>
      <c r="AT82" s="49" t="s">
        <v>44</v>
      </c>
      <c r="AU82" s="49" t="s">
        <v>45</v>
      </c>
      <c r="AV82" s="49" t="s">
        <v>46</v>
      </c>
      <c r="AW82" s="49" t="s">
        <v>47</v>
      </c>
      <c r="AX82" s="49" t="s">
        <v>48</v>
      </c>
      <c r="AY82" s="49" t="s">
        <v>49</v>
      </c>
      <c r="AZ82" s="49" t="s">
        <v>50</v>
      </c>
      <c r="BA82" s="49" t="s">
        <v>51</v>
      </c>
      <c r="BB82" s="49" t="s">
        <v>52</v>
      </c>
      <c r="BC82" s="49" t="s">
        <v>53</v>
      </c>
      <c r="BD82" s="50" t="s">
        <v>54</v>
      </c>
      <c r="BE82" s="26"/>
    </row>
    <row r="83" spans="1:57" s="2" customFormat="1" ht="10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AS83" s="51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3"/>
      <c r="BE83" s="26"/>
    </row>
    <row r="84" spans="2:90" s="5" customFormat="1" ht="32.45" customHeight="1">
      <c r="B84" s="54"/>
      <c r="C84" s="55" t="s">
        <v>55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170"/>
      <c r="AH84" s="170"/>
      <c r="AI84" s="170"/>
      <c r="AJ84" s="170"/>
      <c r="AK84" s="170"/>
      <c r="AL84" s="170"/>
      <c r="AM84" s="170"/>
      <c r="AN84" s="171"/>
      <c r="AO84" s="171"/>
      <c r="AP84" s="171"/>
      <c r="AQ84" s="57" t="s">
        <v>1</v>
      </c>
      <c r="AR84" s="54"/>
      <c r="AS84" s="58">
        <f>ROUND(AS85,2)</f>
        <v>0</v>
      </c>
      <c r="AT84" s="59" t="e">
        <f>ROUND(SUM(AV84:AW84),2)</f>
        <v>#REF!</v>
      </c>
      <c r="AU84" s="60">
        <f>ROUND(AU85,5)</f>
        <v>85552.9995</v>
      </c>
      <c r="AV84" s="59" t="e">
        <f>ROUND(AZ84*#REF!,2)</f>
        <v>#REF!</v>
      </c>
      <c r="AW84" s="59" t="e">
        <f>ROUND(BA84*#REF!,2)</f>
        <v>#REF!</v>
      </c>
      <c r="AX84" s="59" t="e">
        <f>ROUND(BB84*#REF!,2)</f>
        <v>#REF!</v>
      </c>
      <c r="AY84" s="59" t="e">
        <f>ROUND(BC84*#REF!,2)</f>
        <v>#REF!</v>
      </c>
      <c r="AZ84" s="59" t="e">
        <f>ROUND(AZ85,2)</f>
        <v>#REF!</v>
      </c>
      <c r="BA84" s="59" t="e">
        <f>ROUND(BA85,2)</f>
        <v>#REF!</v>
      </c>
      <c r="BB84" s="59" t="e">
        <f>ROUND(BB85,2)</f>
        <v>#REF!</v>
      </c>
      <c r="BC84" s="59" t="e">
        <f>ROUND(BC85,2)</f>
        <v>#REF!</v>
      </c>
      <c r="BD84" s="61" t="e">
        <f>ROUND(BD85,2)</f>
        <v>#REF!</v>
      </c>
      <c r="BS84" s="62" t="s">
        <v>56</v>
      </c>
      <c r="BT84" s="62" t="s">
        <v>57</v>
      </c>
      <c r="BU84" s="63" t="s">
        <v>58</v>
      </c>
      <c r="BV84" s="62" t="s">
        <v>13</v>
      </c>
      <c r="BW84" s="62" t="s">
        <v>4</v>
      </c>
      <c r="BX84" s="62" t="s">
        <v>59</v>
      </c>
      <c r="CL84" s="62" t="s">
        <v>1</v>
      </c>
    </row>
    <row r="85" spans="1:91" s="6" customFormat="1" ht="24.75" customHeight="1">
      <c r="A85" s="64" t="s">
        <v>60</v>
      </c>
      <c r="B85" s="65"/>
      <c r="C85" s="66"/>
      <c r="D85" s="169" t="s">
        <v>61</v>
      </c>
      <c r="E85" s="169"/>
      <c r="F85" s="169"/>
      <c r="G85" s="169"/>
      <c r="H85" s="169"/>
      <c r="I85" s="67"/>
      <c r="J85" s="169" t="s">
        <v>62</v>
      </c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7"/>
      <c r="AH85" s="168"/>
      <c r="AI85" s="168"/>
      <c r="AJ85" s="168"/>
      <c r="AK85" s="168"/>
      <c r="AL85" s="168"/>
      <c r="AM85" s="168"/>
      <c r="AN85" s="167"/>
      <c r="AO85" s="167"/>
      <c r="AP85" s="167"/>
      <c r="AQ85" s="68" t="s">
        <v>63</v>
      </c>
      <c r="AR85" s="65"/>
      <c r="AS85" s="69">
        <v>0</v>
      </c>
      <c r="AT85" s="70" t="e">
        <f>ROUND(SUM(AV85:AW85),2)</f>
        <v>#REF!</v>
      </c>
      <c r="AU85" s="71">
        <f>'22-01 - 22-01 - Údržba, o...'!N135</f>
        <v>85552.99949999999</v>
      </c>
      <c r="AV85" s="70" t="e">
        <f>#REF!</f>
        <v>#REF!</v>
      </c>
      <c r="AW85" s="70" t="e">
        <f>#REF!</f>
        <v>#REF!</v>
      </c>
      <c r="AX85" s="70" t="e">
        <f>#REF!</f>
        <v>#REF!</v>
      </c>
      <c r="AY85" s="70" t="e">
        <f>#REF!</f>
        <v>#REF!</v>
      </c>
      <c r="AZ85" s="70" t="e">
        <f>#REF!</f>
        <v>#REF!</v>
      </c>
      <c r="BA85" s="70" t="e">
        <f>#REF!</f>
        <v>#REF!</v>
      </c>
      <c r="BB85" s="70" t="e">
        <f>#REF!</f>
        <v>#REF!</v>
      </c>
      <c r="BC85" s="70" t="e">
        <f>#REF!</f>
        <v>#REF!</v>
      </c>
      <c r="BD85" s="72" t="e">
        <f>#REF!</f>
        <v>#REF!</v>
      </c>
      <c r="BT85" s="73" t="s">
        <v>64</v>
      </c>
      <c r="BV85" s="73" t="s">
        <v>13</v>
      </c>
      <c r="BW85" s="73" t="s">
        <v>65</v>
      </c>
      <c r="BX85" s="73" t="s">
        <v>4</v>
      </c>
      <c r="CL85" s="73" t="s">
        <v>1</v>
      </c>
      <c r="CM85" s="73" t="s">
        <v>66</v>
      </c>
    </row>
    <row r="86" spans="1:57" s="2" customFormat="1" ht="30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s="2" customFormat="1" ht="6.95" customHeight="1">
      <c r="A87" s="26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27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</sheetData>
  <mergeCells count="19">
    <mergeCell ref="AR2:BE2"/>
    <mergeCell ref="AN84:AP84"/>
    <mergeCell ref="AN85:AP85"/>
    <mergeCell ref="AN82:AP82"/>
    <mergeCell ref="C82:G82"/>
    <mergeCell ref="I82:AF82"/>
    <mergeCell ref="AG82:AM82"/>
    <mergeCell ref="AG85:AM85"/>
    <mergeCell ref="D85:H85"/>
    <mergeCell ref="J85:AF85"/>
    <mergeCell ref="AG84:AM84"/>
    <mergeCell ref="L75:AJ75"/>
    <mergeCell ref="AM77:AN77"/>
    <mergeCell ref="AM79:AP79"/>
    <mergeCell ref="AS79:AT81"/>
    <mergeCell ref="AM80:AP80"/>
    <mergeCell ref="K5:AJ5"/>
    <mergeCell ref="K6:AJ6"/>
    <mergeCell ref="E23:AN23"/>
  </mergeCells>
  <hyperlinks>
    <hyperlink ref="A85" location="'22-01 - 22-01 - Údržba,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1076"/>
  <sheetViews>
    <sheetView showGridLines="0" tabSelected="1" workbookViewId="0" topLeftCell="A1">
      <selection activeCell="W139" sqref="W13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22.28125" style="1" customWidth="1"/>
    <col min="10" max="10" width="9.28125" style="1" customWidth="1"/>
    <col min="11" max="11" width="10.8515625" style="1" hidden="1" customWidth="1"/>
    <col min="12" max="12" width="9.28125" style="1" hidden="1" customWidth="1"/>
    <col min="13" max="18" width="14.140625" style="1" hidden="1" customWidth="1"/>
    <col min="19" max="19" width="16.28125" style="1" hidden="1" customWidth="1"/>
    <col min="20" max="20" width="12.28125" style="1" customWidth="1"/>
    <col min="21" max="21" width="16.28125" style="1" customWidth="1"/>
    <col min="22" max="22" width="12.28125" style="1" customWidth="1"/>
    <col min="23" max="23" width="15.00390625" style="1" customWidth="1"/>
    <col min="24" max="24" width="11.00390625" style="1" customWidth="1"/>
    <col min="25" max="25" width="15.00390625" style="1" customWidth="1"/>
    <col min="26" max="26" width="16.28125" style="1" customWidth="1"/>
    <col min="27" max="27" width="11.00390625" style="1" customWidth="1"/>
    <col min="28" max="28" width="15.00390625" style="1" customWidth="1"/>
    <col min="29" max="29" width="16.28125" style="1" customWidth="1"/>
    <col min="42" max="63" width="9.28125" style="1" hidden="1" customWidth="1"/>
  </cols>
  <sheetData>
    <row r="1" ht="12">
      <c r="A1" s="74"/>
    </row>
    <row r="2" spans="10:44" s="1" customFormat="1" ht="36.95" customHeight="1">
      <c r="J2" s="172" t="s">
        <v>5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  <c r="AR2" s="15" t="s">
        <v>65</v>
      </c>
    </row>
    <row r="3" spans="2:44" s="1" customFormat="1" ht="6.95" customHeight="1">
      <c r="B3" s="16"/>
      <c r="C3" s="17"/>
      <c r="D3" s="17"/>
      <c r="E3" s="17"/>
      <c r="F3" s="17"/>
      <c r="G3" s="17"/>
      <c r="H3" s="17"/>
      <c r="I3" s="17"/>
      <c r="J3" s="18"/>
      <c r="AR3" s="15" t="s">
        <v>66</v>
      </c>
    </row>
    <row r="4" spans="2:44" s="1" customFormat="1" ht="24.95" customHeight="1">
      <c r="B4" s="18"/>
      <c r="D4" s="19" t="s">
        <v>67</v>
      </c>
      <c r="J4" s="18"/>
      <c r="K4" s="75" t="s">
        <v>10</v>
      </c>
      <c r="AR4" s="15" t="s">
        <v>3</v>
      </c>
    </row>
    <row r="5" spans="2:10" s="1" customFormat="1" ht="6.95" customHeight="1">
      <c r="B5" s="18"/>
      <c r="J5" s="18"/>
    </row>
    <row r="6" spans="2:10" s="1" customFormat="1" ht="12" customHeight="1">
      <c r="B6" s="18"/>
      <c r="D6" s="24" t="s">
        <v>14</v>
      </c>
      <c r="J6" s="18"/>
    </row>
    <row r="7" spans="2:10" s="1" customFormat="1" ht="26.25" customHeight="1">
      <c r="B7" s="18"/>
      <c r="E7" s="173" t="str">
        <f>'Rekapitulace stavby'!K6</f>
        <v>HK_SMT_RD - Údržba, opravy a odstraňování závad u SMT 2024 - 2025</v>
      </c>
      <c r="F7" s="174"/>
      <c r="G7" s="174"/>
      <c r="H7" s="174"/>
      <c r="J7" s="18"/>
    </row>
    <row r="8" spans="1:29" s="2" customFormat="1" ht="12" customHeight="1">
      <c r="A8" s="26"/>
      <c r="B8" s="27"/>
      <c r="C8" s="26"/>
      <c r="D8" s="24" t="s">
        <v>68</v>
      </c>
      <c r="E8" s="26"/>
      <c r="F8" s="26"/>
      <c r="G8" s="26"/>
      <c r="H8" s="26"/>
      <c r="I8" s="26"/>
      <c r="J8" s="29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s="2" customFormat="1" ht="30" customHeight="1">
      <c r="A9" s="26"/>
      <c r="B9" s="27"/>
      <c r="C9" s="26"/>
      <c r="D9" s="26"/>
      <c r="E9" s="155" t="s">
        <v>69</v>
      </c>
      <c r="F9" s="175"/>
      <c r="G9" s="175"/>
      <c r="H9" s="175"/>
      <c r="I9" s="26"/>
      <c r="J9" s="29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9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s="2" customFormat="1" ht="12" customHeight="1">
      <c r="A11" s="26"/>
      <c r="B11" s="27"/>
      <c r="C11" s="26"/>
      <c r="D11" s="24" t="s">
        <v>16</v>
      </c>
      <c r="E11" s="26"/>
      <c r="F11" s="22" t="s">
        <v>1</v>
      </c>
      <c r="G11" s="26"/>
      <c r="H11" s="26"/>
      <c r="I11" s="26"/>
      <c r="J11" s="2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s="2" customFormat="1" ht="12" customHeight="1">
      <c r="A12" s="26"/>
      <c r="B12" s="27"/>
      <c r="C12" s="26"/>
      <c r="D12" s="24" t="s">
        <v>18</v>
      </c>
      <c r="E12" s="26"/>
      <c r="F12" s="22" t="s">
        <v>19</v>
      </c>
      <c r="G12" s="26"/>
      <c r="H12" s="26"/>
      <c r="I12" s="26"/>
      <c r="J12" s="29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9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2" customFormat="1" ht="12" customHeight="1">
      <c r="A14" s="26"/>
      <c r="B14" s="27"/>
      <c r="C14" s="26"/>
      <c r="D14" s="24" t="s">
        <v>22</v>
      </c>
      <c r="E14" s="26"/>
      <c r="F14" s="26"/>
      <c r="G14" s="26"/>
      <c r="H14" s="26"/>
      <c r="I14" s="26"/>
      <c r="J14" s="29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s="2" customFormat="1" ht="18" customHeight="1">
      <c r="A15" s="26"/>
      <c r="B15" s="27"/>
      <c r="C15" s="26"/>
      <c r="D15" s="26"/>
      <c r="E15" s="22" t="str">
        <f>IF('Rekapitulace stavby'!E11="","",'Rekapitulace stavby'!E11)</f>
        <v xml:space="preserve"> </v>
      </c>
      <c r="F15" s="26"/>
      <c r="G15" s="26"/>
      <c r="H15" s="26"/>
      <c r="I15" s="26"/>
      <c r="J15" s="29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9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s="2" customFormat="1" ht="12" customHeight="1">
      <c r="A17" s="26"/>
      <c r="B17" s="27"/>
      <c r="C17" s="26"/>
      <c r="D17" s="24" t="s">
        <v>25</v>
      </c>
      <c r="E17" s="26"/>
      <c r="F17" s="26"/>
      <c r="G17" s="26"/>
      <c r="H17" s="26"/>
      <c r="I17" s="26"/>
      <c r="J17" s="29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s="2" customFormat="1" ht="18" customHeight="1">
      <c r="A18" s="26"/>
      <c r="B18" s="27"/>
      <c r="C18" s="26"/>
      <c r="D18" s="26"/>
      <c r="E18" s="151" t="str">
        <f>'Rekapitulace stavby'!E14</f>
        <v xml:space="preserve"> </v>
      </c>
      <c r="F18" s="151"/>
      <c r="G18" s="151"/>
      <c r="H18" s="151"/>
      <c r="I18" s="26"/>
      <c r="J18" s="29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9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s="2" customFormat="1" ht="12" customHeight="1">
      <c r="A20" s="26"/>
      <c r="B20" s="27"/>
      <c r="C20" s="26"/>
      <c r="D20" s="24" t="s">
        <v>26</v>
      </c>
      <c r="E20" s="26"/>
      <c r="F20" s="26"/>
      <c r="G20" s="26"/>
      <c r="H20" s="26"/>
      <c r="I20" s="26"/>
      <c r="J20" s="29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s="2" customFormat="1" ht="18" customHeight="1">
      <c r="A21" s="26"/>
      <c r="B21" s="27"/>
      <c r="C21" s="26"/>
      <c r="D21" s="26"/>
      <c r="E21" s="22" t="str">
        <f>IF('Rekapitulace stavby'!E17="","",'Rekapitulace stavby'!E17)</f>
        <v xml:space="preserve"> </v>
      </c>
      <c r="F21" s="26"/>
      <c r="G21" s="26"/>
      <c r="H21" s="26"/>
      <c r="I21" s="26"/>
      <c r="J21" s="2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9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s="2" customFormat="1" ht="12" customHeight="1">
      <c r="A23" s="26"/>
      <c r="B23" s="27"/>
      <c r="C23" s="26"/>
      <c r="D23" s="24" t="s">
        <v>28</v>
      </c>
      <c r="E23" s="26"/>
      <c r="F23" s="26"/>
      <c r="G23" s="26"/>
      <c r="H23" s="26"/>
      <c r="I23" s="26"/>
      <c r="J23" s="29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2" customFormat="1" ht="18" customHeight="1">
      <c r="A24" s="26"/>
      <c r="B24" s="27"/>
      <c r="C24" s="26"/>
      <c r="D24" s="26"/>
      <c r="E24" s="22" t="str">
        <f>IF('Rekapitulace stavby'!E20="","",'Rekapitulace stavby'!E20)</f>
        <v xml:space="preserve"> </v>
      </c>
      <c r="F24" s="26"/>
      <c r="G24" s="26"/>
      <c r="H24" s="26"/>
      <c r="I24" s="26"/>
      <c r="J24" s="2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2" customFormat="1" ht="12" customHeight="1">
      <c r="A26" s="26"/>
      <c r="B26" s="27"/>
      <c r="C26" s="26"/>
      <c r="D26" s="24" t="s">
        <v>29</v>
      </c>
      <c r="E26" s="26"/>
      <c r="F26" s="26"/>
      <c r="G26" s="26"/>
      <c r="H26" s="26"/>
      <c r="I26" s="26"/>
      <c r="J26" s="2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s="7" customFormat="1" ht="16.5" customHeight="1">
      <c r="A27" s="76"/>
      <c r="B27" s="77"/>
      <c r="C27" s="76"/>
      <c r="D27" s="76"/>
      <c r="E27" s="154" t="s">
        <v>1</v>
      </c>
      <c r="F27" s="154"/>
      <c r="G27" s="154"/>
      <c r="H27" s="154"/>
      <c r="I27" s="76"/>
      <c r="J27" s="78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</row>
    <row r="28" spans="1:29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9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s="2" customFormat="1" ht="6.95" customHeight="1">
      <c r="A29" s="26"/>
      <c r="B29" s="27"/>
      <c r="C29" s="26"/>
      <c r="D29" s="52"/>
      <c r="E29" s="52"/>
      <c r="F29" s="52"/>
      <c r="G29" s="52"/>
      <c r="H29" s="52"/>
      <c r="I29" s="52"/>
      <c r="J29" s="29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s="2" customFormat="1" ht="14.45" customHeight="1">
      <c r="A30" s="26"/>
      <c r="B30" s="27"/>
      <c r="C30" s="26"/>
      <c r="D30" s="26"/>
      <c r="E30" s="26"/>
      <c r="F30" s="26"/>
      <c r="G30" s="26"/>
      <c r="H30" s="26"/>
      <c r="I30" s="26"/>
      <c r="J30" s="29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2:10" s="1" customFormat="1" ht="14.45" customHeight="1">
      <c r="B31" s="18"/>
      <c r="J31" s="18"/>
    </row>
    <row r="32" spans="2:10" s="1" customFormat="1" ht="14.45" customHeight="1">
      <c r="B32" s="18"/>
      <c r="J32" s="18"/>
    </row>
    <row r="33" spans="2:10" s="1" customFormat="1" ht="14.45" customHeight="1">
      <c r="B33" s="18"/>
      <c r="J33" s="18"/>
    </row>
    <row r="34" spans="2:10" s="1" customFormat="1" ht="14.45" customHeight="1">
      <c r="B34" s="18"/>
      <c r="J34" s="18"/>
    </row>
    <row r="35" spans="2:10" s="1" customFormat="1" ht="14.45" customHeight="1">
      <c r="B35" s="18"/>
      <c r="J35" s="18"/>
    </row>
    <row r="36" spans="2:10" s="1" customFormat="1" ht="14.45" customHeight="1">
      <c r="B36" s="18"/>
      <c r="J36" s="18"/>
    </row>
    <row r="37" spans="2:10" s="1" customFormat="1" ht="14.45" customHeight="1">
      <c r="B37" s="18"/>
      <c r="J37" s="18"/>
    </row>
    <row r="38" spans="2:10" s="1" customFormat="1" ht="14.45" customHeight="1">
      <c r="B38" s="18"/>
      <c r="J38" s="18"/>
    </row>
    <row r="39" spans="2:10" s="1" customFormat="1" ht="14.45" customHeight="1">
      <c r="B39" s="18"/>
      <c r="J39" s="18"/>
    </row>
    <row r="40" spans="2:10" s="2" customFormat="1" ht="14.45" customHeight="1">
      <c r="B40" s="29"/>
      <c r="D40" s="30" t="s">
        <v>32</v>
      </c>
      <c r="E40" s="31"/>
      <c r="F40" s="31"/>
      <c r="G40" s="30" t="s">
        <v>33</v>
      </c>
      <c r="H40" s="31"/>
      <c r="I40" s="31"/>
      <c r="J40" s="29"/>
    </row>
    <row r="41" spans="2:10" ht="12">
      <c r="B41" s="18"/>
      <c r="J41" s="18"/>
    </row>
    <row r="42" spans="2:10" ht="12">
      <c r="B42" s="18"/>
      <c r="J42" s="18"/>
    </row>
    <row r="43" spans="2:10" ht="12">
      <c r="B43" s="18"/>
      <c r="J43" s="18"/>
    </row>
    <row r="44" spans="2:10" ht="12">
      <c r="B44" s="18"/>
      <c r="J44" s="18"/>
    </row>
    <row r="45" spans="2:10" ht="12">
      <c r="B45" s="18"/>
      <c r="J45" s="18"/>
    </row>
    <row r="46" spans="2:10" ht="12">
      <c r="B46" s="18"/>
      <c r="J46" s="18"/>
    </row>
    <row r="47" spans="2:10" ht="12">
      <c r="B47" s="18"/>
      <c r="J47" s="18"/>
    </row>
    <row r="48" spans="2:10" ht="12">
      <c r="B48" s="18"/>
      <c r="J48" s="18"/>
    </row>
    <row r="49" spans="2:10" ht="12">
      <c r="B49" s="18"/>
      <c r="J49" s="18"/>
    </row>
    <row r="50" spans="2:10" ht="12">
      <c r="B50" s="18"/>
      <c r="J50" s="18"/>
    </row>
    <row r="51" spans="1:29" s="2" customFormat="1" ht="12.75">
      <c r="A51" s="26"/>
      <c r="B51" s="27"/>
      <c r="C51" s="26"/>
      <c r="D51" s="32" t="s">
        <v>34</v>
      </c>
      <c r="E51" s="28"/>
      <c r="F51" s="80" t="s">
        <v>35</v>
      </c>
      <c r="G51" s="32" t="s">
        <v>34</v>
      </c>
      <c r="H51" s="28"/>
      <c r="I51" s="28"/>
      <c r="J51" s="29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2:10" ht="12">
      <c r="B52" s="18"/>
      <c r="J52" s="18"/>
    </row>
    <row r="53" spans="2:10" ht="12">
      <c r="B53" s="18"/>
      <c r="J53" s="18"/>
    </row>
    <row r="54" spans="2:10" ht="12">
      <c r="B54" s="18"/>
      <c r="J54" s="18"/>
    </row>
    <row r="55" spans="1:29" s="2" customFormat="1" ht="12.75">
      <c r="A55" s="26"/>
      <c r="B55" s="27"/>
      <c r="C55" s="26"/>
      <c r="D55" s="30" t="s">
        <v>36</v>
      </c>
      <c r="E55" s="33"/>
      <c r="F55" s="33"/>
      <c r="G55" s="30" t="s">
        <v>37</v>
      </c>
      <c r="H55" s="33"/>
      <c r="I55" s="33"/>
      <c r="J55" s="29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2:10" ht="12">
      <c r="B56" s="18"/>
      <c r="J56" s="18"/>
    </row>
    <row r="57" spans="2:10" ht="12">
      <c r="B57" s="18"/>
      <c r="J57" s="18"/>
    </row>
    <row r="58" spans="2:10" ht="12">
      <c r="B58" s="18"/>
      <c r="J58" s="18"/>
    </row>
    <row r="59" spans="2:10" ht="12">
      <c r="B59" s="18"/>
      <c r="J59" s="18"/>
    </row>
    <row r="60" spans="2:10" ht="12">
      <c r="B60" s="18"/>
      <c r="J60" s="18"/>
    </row>
    <row r="61" spans="2:10" ht="12">
      <c r="B61" s="18"/>
      <c r="J61" s="18"/>
    </row>
    <row r="62" spans="2:10" ht="12">
      <c r="B62" s="18"/>
      <c r="J62" s="18"/>
    </row>
    <row r="63" spans="2:10" ht="12">
      <c r="B63" s="18"/>
      <c r="J63" s="18"/>
    </row>
    <row r="64" spans="2:10" ht="12">
      <c r="B64" s="18"/>
      <c r="J64" s="18"/>
    </row>
    <row r="65" spans="2:10" ht="12">
      <c r="B65" s="18"/>
      <c r="J65" s="18"/>
    </row>
    <row r="66" spans="1:29" s="2" customFormat="1" ht="12.75">
      <c r="A66" s="26"/>
      <c r="B66" s="27"/>
      <c r="C66" s="26"/>
      <c r="D66" s="32" t="s">
        <v>34</v>
      </c>
      <c r="E66" s="28"/>
      <c r="F66" s="80" t="s">
        <v>35</v>
      </c>
      <c r="G66" s="32" t="s">
        <v>34</v>
      </c>
      <c r="H66" s="28"/>
      <c r="I66" s="28"/>
      <c r="J66" s="29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1:29" s="2" customFormat="1" ht="14.45" customHeight="1">
      <c r="A67" s="26"/>
      <c r="B67" s="34"/>
      <c r="C67" s="35"/>
      <c r="D67" s="35"/>
      <c r="E67" s="35"/>
      <c r="F67" s="35"/>
      <c r="G67" s="35"/>
      <c r="H67" s="35"/>
      <c r="I67" s="35"/>
      <c r="J67" s="29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71" spans="1:29" s="2" customFormat="1" ht="6.95" customHeight="1">
      <c r="A71" s="26"/>
      <c r="B71" s="36"/>
      <c r="C71" s="37"/>
      <c r="D71" s="37"/>
      <c r="E71" s="37"/>
      <c r="F71" s="37"/>
      <c r="G71" s="37"/>
      <c r="H71" s="37"/>
      <c r="I71" s="37"/>
      <c r="J71" s="29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spans="1:29" s="2" customFormat="1" ht="24.95" customHeight="1">
      <c r="A72" s="26"/>
      <c r="B72" s="27"/>
      <c r="C72" s="19" t="s">
        <v>70</v>
      </c>
      <c r="D72" s="26"/>
      <c r="E72" s="26"/>
      <c r="F72" s="26"/>
      <c r="G72" s="26"/>
      <c r="H72" s="26"/>
      <c r="I72" s="26"/>
      <c r="J72" s="29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s="2" customFormat="1" ht="6.95" customHeight="1">
      <c r="A73" s="26"/>
      <c r="B73" s="27"/>
      <c r="C73" s="26"/>
      <c r="D73" s="26"/>
      <c r="E73" s="26"/>
      <c r="F73" s="26"/>
      <c r="G73" s="26"/>
      <c r="H73" s="26"/>
      <c r="I73" s="26"/>
      <c r="J73" s="29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s="2" customFormat="1" ht="12" customHeight="1">
      <c r="A74" s="26"/>
      <c r="B74" s="27"/>
      <c r="C74" s="24" t="s">
        <v>14</v>
      </c>
      <c r="D74" s="26"/>
      <c r="E74" s="26"/>
      <c r="F74" s="26"/>
      <c r="G74" s="26"/>
      <c r="H74" s="26"/>
      <c r="I74" s="26"/>
      <c r="J74" s="29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1:29" s="2" customFormat="1" ht="26.25" customHeight="1">
      <c r="A75" s="26"/>
      <c r="B75" s="27"/>
      <c r="C75" s="26"/>
      <c r="D75" s="26"/>
      <c r="E75" s="173" t="str">
        <f>E7</f>
        <v>HK_SMT_RD - Údržba, opravy a odstraňování závad u SMT 2024 - 2025</v>
      </c>
      <c r="F75" s="174"/>
      <c r="G75" s="174"/>
      <c r="H75" s="174"/>
      <c r="I75" s="26"/>
      <c r="J75" s="29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s="2" customFormat="1" ht="12" customHeight="1">
      <c r="A76" s="26"/>
      <c r="B76" s="27"/>
      <c r="C76" s="24" t="s">
        <v>68</v>
      </c>
      <c r="D76" s="26"/>
      <c r="E76" s="26"/>
      <c r="F76" s="26"/>
      <c r="G76" s="26"/>
      <c r="H76" s="26"/>
      <c r="I76" s="26"/>
      <c r="J76" s="29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s="2" customFormat="1" ht="30" customHeight="1">
      <c r="A77" s="26"/>
      <c r="B77" s="27"/>
      <c r="C77" s="26"/>
      <c r="D77" s="26"/>
      <c r="E77" s="155" t="str">
        <f>E9</f>
        <v>22-01 - 22-01 - Údržba, opravy a odstraňování závad u SMT 2024 - 2025</v>
      </c>
      <c r="F77" s="175"/>
      <c r="G77" s="175"/>
      <c r="H77" s="175"/>
      <c r="I77" s="26"/>
      <c r="J77" s="29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1:29" s="2" customFormat="1" ht="6.95" customHeight="1">
      <c r="A78" s="26"/>
      <c r="B78" s="27"/>
      <c r="C78" s="26"/>
      <c r="D78" s="26"/>
      <c r="E78" s="26"/>
      <c r="F78" s="26"/>
      <c r="G78" s="26"/>
      <c r="H78" s="26"/>
      <c r="I78" s="26"/>
      <c r="J78" s="29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1:29" s="2" customFormat="1" ht="12" customHeight="1">
      <c r="A79" s="26"/>
      <c r="B79" s="27"/>
      <c r="C79" s="24" t="s">
        <v>18</v>
      </c>
      <c r="D79" s="26"/>
      <c r="E79" s="26"/>
      <c r="F79" s="22" t="str">
        <f>F12</f>
        <v xml:space="preserve"> </v>
      </c>
      <c r="G79" s="26"/>
      <c r="H79" s="26"/>
      <c r="I79" s="26"/>
      <c r="J79" s="2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1:29" s="2" customFormat="1" ht="6.95" customHeight="1">
      <c r="A80" s="26"/>
      <c r="B80" s="27"/>
      <c r="C80" s="26"/>
      <c r="D80" s="26"/>
      <c r="E80" s="26"/>
      <c r="F80" s="26"/>
      <c r="G80" s="26"/>
      <c r="H80" s="26"/>
      <c r="I80" s="26"/>
      <c r="J80" s="29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</row>
    <row r="81" spans="1:29" s="2" customFormat="1" ht="15.2" customHeight="1">
      <c r="A81" s="26"/>
      <c r="B81" s="27"/>
      <c r="C81" s="24" t="s">
        <v>22</v>
      </c>
      <c r="D81" s="26"/>
      <c r="E81" s="26"/>
      <c r="F81" s="22" t="str">
        <f>E15</f>
        <v xml:space="preserve"> </v>
      </c>
      <c r="G81" s="26"/>
      <c r="H81" s="26"/>
      <c r="I81" s="26"/>
      <c r="J81" s="29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1:29" s="2" customFormat="1" ht="15.2" customHeight="1">
      <c r="A82" s="26"/>
      <c r="B82" s="27"/>
      <c r="C82" s="24" t="s">
        <v>25</v>
      </c>
      <c r="D82" s="26"/>
      <c r="E82" s="26"/>
      <c r="F82" s="22" t="str">
        <f>IF(E18="","",E18)</f>
        <v xml:space="preserve"> </v>
      </c>
      <c r="G82" s="26"/>
      <c r="H82" s="26"/>
      <c r="I82" s="26"/>
      <c r="J82" s="29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1:29" s="2" customFormat="1" ht="10.35" customHeight="1">
      <c r="A83" s="26"/>
      <c r="B83" s="27"/>
      <c r="C83" s="26"/>
      <c r="D83" s="26"/>
      <c r="E83" s="26"/>
      <c r="F83" s="26"/>
      <c r="G83" s="26"/>
      <c r="H83" s="26"/>
      <c r="I83" s="26"/>
      <c r="J83" s="29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</row>
    <row r="84" spans="1:29" s="2" customFormat="1" ht="29.25" customHeight="1">
      <c r="A84" s="26"/>
      <c r="B84" s="27"/>
      <c r="C84" s="81" t="s">
        <v>71</v>
      </c>
      <c r="D84" s="79"/>
      <c r="E84" s="79"/>
      <c r="F84" s="79"/>
      <c r="G84" s="79"/>
      <c r="H84" s="79"/>
      <c r="I84" s="79"/>
      <c r="J84" s="29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</row>
    <row r="85" spans="1:29" s="2" customFormat="1" ht="10.35" customHeight="1">
      <c r="A85" s="26"/>
      <c r="B85" s="27"/>
      <c r="C85" s="26"/>
      <c r="D85" s="26"/>
      <c r="E85" s="26"/>
      <c r="F85" s="26"/>
      <c r="G85" s="26"/>
      <c r="H85" s="26"/>
      <c r="I85" s="26"/>
      <c r="J85" s="29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spans="1:45" s="2" customFormat="1" ht="22.9" customHeight="1">
      <c r="A86" s="26"/>
      <c r="B86" s="27"/>
      <c r="C86" s="82" t="s">
        <v>72</v>
      </c>
      <c r="D86" s="26"/>
      <c r="E86" s="26"/>
      <c r="F86" s="26"/>
      <c r="G86" s="26"/>
      <c r="H86" s="26"/>
      <c r="I86" s="26"/>
      <c r="J86" s="29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S86" s="15" t="s">
        <v>73</v>
      </c>
    </row>
    <row r="87" spans="2:10" s="8" customFormat="1" ht="24.95" customHeight="1">
      <c r="B87" s="83"/>
      <c r="D87" s="84" t="s">
        <v>74</v>
      </c>
      <c r="E87" s="85"/>
      <c r="F87" s="85"/>
      <c r="G87" s="85"/>
      <c r="H87" s="85"/>
      <c r="J87" s="83"/>
    </row>
    <row r="88" spans="2:10" s="9" customFormat="1" ht="19.9" customHeight="1">
      <c r="B88" s="86"/>
      <c r="D88" s="87" t="s">
        <v>75</v>
      </c>
      <c r="E88" s="88"/>
      <c r="F88" s="88"/>
      <c r="G88" s="88"/>
      <c r="H88" s="88"/>
      <c r="J88" s="86"/>
    </row>
    <row r="89" spans="2:10" s="9" customFormat="1" ht="19.9" customHeight="1">
      <c r="B89" s="86"/>
      <c r="D89" s="87" t="s">
        <v>76</v>
      </c>
      <c r="E89" s="88"/>
      <c r="F89" s="88"/>
      <c r="G89" s="88"/>
      <c r="H89" s="88"/>
      <c r="J89" s="86"/>
    </row>
    <row r="90" spans="2:10" s="9" customFormat="1" ht="19.9" customHeight="1">
      <c r="B90" s="86"/>
      <c r="D90" s="87" t="s">
        <v>77</v>
      </c>
      <c r="E90" s="88"/>
      <c r="F90" s="88"/>
      <c r="G90" s="88"/>
      <c r="H90" s="88"/>
      <c r="J90" s="86"/>
    </row>
    <row r="91" spans="2:10" s="9" customFormat="1" ht="19.9" customHeight="1">
      <c r="B91" s="86"/>
      <c r="D91" s="87" t="s">
        <v>78</v>
      </c>
      <c r="E91" s="88"/>
      <c r="F91" s="88"/>
      <c r="G91" s="88"/>
      <c r="H91" s="88"/>
      <c r="J91" s="86"/>
    </row>
    <row r="92" spans="2:10" s="9" customFormat="1" ht="19.9" customHeight="1">
      <c r="B92" s="86"/>
      <c r="D92" s="87" t="s">
        <v>79</v>
      </c>
      <c r="E92" s="88"/>
      <c r="F92" s="88"/>
      <c r="G92" s="88"/>
      <c r="H92" s="88"/>
      <c r="J92" s="86"/>
    </row>
    <row r="93" spans="2:10" s="9" customFormat="1" ht="19.9" customHeight="1">
      <c r="B93" s="86"/>
      <c r="D93" s="87" t="s">
        <v>80</v>
      </c>
      <c r="E93" s="88"/>
      <c r="F93" s="88"/>
      <c r="G93" s="88"/>
      <c r="H93" s="88"/>
      <c r="J93" s="86"/>
    </row>
    <row r="94" spans="2:10" s="9" customFormat="1" ht="19.9" customHeight="1">
      <c r="B94" s="86"/>
      <c r="D94" s="87" t="s">
        <v>81</v>
      </c>
      <c r="E94" s="88"/>
      <c r="F94" s="88"/>
      <c r="G94" s="88"/>
      <c r="H94" s="88"/>
      <c r="J94" s="86"/>
    </row>
    <row r="95" spans="2:10" s="9" customFormat="1" ht="19.9" customHeight="1">
      <c r="B95" s="86"/>
      <c r="D95" s="87" t="s">
        <v>82</v>
      </c>
      <c r="E95" s="88"/>
      <c r="F95" s="88"/>
      <c r="G95" s="88"/>
      <c r="H95" s="88"/>
      <c r="J95" s="86"/>
    </row>
    <row r="96" spans="2:10" s="9" customFormat="1" ht="19.9" customHeight="1">
      <c r="B96" s="86"/>
      <c r="D96" s="87" t="s">
        <v>83</v>
      </c>
      <c r="E96" s="88"/>
      <c r="F96" s="88"/>
      <c r="G96" s="88"/>
      <c r="H96" s="88"/>
      <c r="J96" s="86"/>
    </row>
    <row r="97" spans="2:10" s="8" customFormat="1" ht="24.95" customHeight="1">
      <c r="B97" s="83"/>
      <c r="D97" s="84" t="s">
        <v>84</v>
      </c>
      <c r="E97" s="85"/>
      <c r="F97" s="85"/>
      <c r="G97" s="85"/>
      <c r="H97" s="85"/>
      <c r="J97" s="83"/>
    </row>
    <row r="98" spans="2:10" s="9" customFormat="1" ht="19.9" customHeight="1">
      <c r="B98" s="86"/>
      <c r="D98" s="87" t="s">
        <v>85</v>
      </c>
      <c r="E98" s="88"/>
      <c r="F98" s="88"/>
      <c r="G98" s="88"/>
      <c r="H98" s="88"/>
      <c r="J98" s="86"/>
    </row>
    <row r="99" spans="2:10" s="9" customFormat="1" ht="19.9" customHeight="1">
      <c r="B99" s="86"/>
      <c r="D99" s="87" t="s">
        <v>86</v>
      </c>
      <c r="E99" s="88"/>
      <c r="F99" s="88"/>
      <c r="G99" s="88"/>
      <c r="H99" s="88"/>
      <c r="J99" s="86"/>
    </row>
    <row r="100" spans="2:10" s="9" customFormat="1" ht="19.9" customHeight="1">
      <c r="B100" s="86"/>
      <c r="D100" s="87" t="s">
        <v>87</v>
      </c>
      <c r="E100" s="88"/>
      <c r="F100" s="88"/>
      <c r="G100" s="88"/>
      <c r="H100" s="88"/>
      <c r="J100" s="86"/>
    </row>
    <row r="101" spans="2:10" s="9" customFormat="1" ht="19.9" customHeight="1">
      <c r="B101" s="86"/>
      <c r="D101" s="87" t="s">
        <v>88</v>
      </c>
      <c r="E101" s="88"/>
      <c r="F101" s="88"/>
      <c r="G101" s="88"/>
      <c r="H101" s="88"/>
      <c r="J101" s="86"/>
    </row>
    <row r="102" spans="2:10" s="9" customFormat="1" ht="19.9" customHeight="1">
      <c r="B102" s="86"/>
      <c r="D102" s="87" t="s">
        <v>89</v>
      </c>
      <c r="E102" s="88"/>
      <c r="F102" s="88"/>
      <c r="G102" s="88"/>
      <c r="H102" s="88"/>
      <c r="J102" s="86"/>
    </row>
    <row r="103" spans="2:10" s="9" customFormat="1" ht="19.9" customHeight="1">
      <c r="B103" s="86"/>
      <c r="D103" s="87" t="s">
        <v>90</v>
      </c>
      <c r="E103" s="88"/>
      <c r="F103" s="88"/>
      <c r="G103" s="88"/>
      <c r="H103" s="88"/>
      <c r="J103" s="86"/>
    </row>
    <row r="104" spans="2:10" s="9" customFormat="1" ht="19.9" customHeight="1">
      <c r="B104" s="86"/>
      <c r="D104" s="87" t="s">
        <v>91</v>
      </c>
      <c r="E104" s="88"/>
      <c r="F104" s="88"/>
      <c r="G104" s="88"/>
      <c r="H104" s="88"/>
      <c r="J104" s="86"/>
    </row>
    <row r="105" spans="2:10" s="9" customFormat="1" ht="19.9" customHeight="1">
      <c r="B105" s="86"/>
      <c r="D105" s="87" t="s">
        <v>92</v>
      </c>
      <c r="E105" s="88"/>
      <c r="F105" s="88"/>
      <c r="G105" s="88"/>
      <c r="H105" s="88"/>
      <c r="J105" s="86"/>
    </row>
    <row r="106" spans="2:10" s="8" customFormat="1" ht="24.95" customHeight="1">
      <c r="B106" s="83"/>
      <c r="D106" s="84" t="s">
        <v>93</v>
      </c>
      <c r="E106" s="85"/>
      <c r="F106" s="85"/>
      <c r="G106" s="85"/>
      <c r="H106" s="85"/>
      <c r="J106" s="83"/>
    </row>
    <row r="107" spans="2:10" s="9" customFormat="1" ht="19.9" customHeight="1">
      <c r="B107" s="86"/>
      <c r="D107" s="87" t="s">
        <v>94</v>
      </c>
      <c r="E107" s="88"/>
      <c r="F107" s="88"/>
      <c r="G107" s="88"/>
      <c r="H107" s="88"/>
      <c r="J107" s="86"/>
    </row>
    <row r="108" spans="2:10" s="9" customFormat="1" ht="19.9" customHeight="1">
      <c r="B108" s="86"/>
      <c r="D108" s="87" t="s">
        <v>95</v>
      </c>
      <c r="E108" s="88"/>
      <c r="F108" s="88"/>
      <c r="G108" s="88"/>
      <c r="H108" s="88"/>
      <c r="J108" s="86"/>
    </row>
    <row r="109" spans="2:10" s="8" customFormat="1" ht="24.95" customHeight="1">
      <c r="B109" s="83"/>
      <c r="D109" s="84" t="s">
        <v>96</v>
      </c>
      <c r="E109" s="85"/>
      <c r="F109" s="85"/>
      <c r="G109" s="85"/>
      <c r="H109" s="85"/>
      <c r="J109" s="83"/>
    </row>
    <row r="110" spans="2:10" s="8" customFormat="1" ht="24.95" customHeight="1">
      <c r="B110" s="83"/>
      <c r="D110" s="84" t="s">
        <v>97</v>
      </c>
      <c r="E110" s="85"/>
      <c r="F110" s="85"/>
      <c r="G110" s="85"/>
      <c r="H110" s="85"/>
      <c r="J110" s="83"/>
    </row>
    <row r="111" spans="2:10" s="8" customFormat="1" ht="24.95" customHeight="1">
      <c r="B111" s="83"/>
      <c r="D111" s="84" t="s">
        <v>98</v>
      </c>
      <c r="E111" s="85"/>
      <c r="F111" s="85"/>
      <c r="G111" s="85"/>
      <c r="H111" s="85"/>
      <c r="J111" s="83"/>
    </row>
    <row r="112" spans="2:10" s="9" customFormat="1" ht="19.9" customHeight="1">
      <c r="B112" s="86"/>
      <c r="D112" s="87" t="s">
        <v>99</v>
      </c>
      <c r="E112" s="88"/>
      <c r="F112" s="88"/>
      <c r="G112" s="88"/>
      <c r="H112" s="88"/>
      <c r="J112" s="86"/>
    </row>
    <row r="113" spans="2:10" s="9" customFormat="1" ht="19.9" customHeight="1">
      <c r="B113" s="86"/>
      <c r="D113" s="87" t="s">
        <v>100</v>
      </c>
      <c r="E113" s="88"/>
      <c r="F113" s="88"/>
      <c r="G113" s="88"/>
      <c r="H113" s="88"/>
      <c r="J113" s="86"/>
    </row>
    <row r="114" spans="2:10" s="9" customFormat="1" ht="19.9" customHeight="1">
      <c r="B114" s="86"/>
      <c r="D114" s="87" t="s">
        <v>101</v>
      </c>
      <c r="E114" s="88"/>
      <c r="F114" s="88"/>
      <c r="G114" s="88"/>
      <c r="H114" s="88"/>
      <c r="J114" s="86"/>
    </row>
    <row r="115" spans="2:10" s="9" customFormat="1" ht="19.9" customHeight="1">
      <c r="B115" s="86"/>
      <c r="D115" s="87" t="s">
        <v>102</v>
      </c>
      <c r="E115" s="88"/>
      <c r="F115" s="88"/>
      <c r="G115" s="88"/>
      <c r="H115" s="88"/>
      <c r="J115" s="86"/>
    </row>
    <row r="116" spans="1:29" s="2" customFormat="1" ht="21.7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9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1:29" s="2" customFormat="1" ht="6.95" customHeight="1">
      <c r="A117" s="26"/>
      <c r="B117" s="34"/>
      <c r="C117" s="35"/>
      <c r="D117" s="35"/>
      <c r="E117" s="35"/>
      <c r="F117" s="35"/>
      <c r="G117" s="35"/>
      <c r="H117" s="35"/>
      <c r="I117" s="35"/>
      <c r="J117" s="29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</row>
    <row r="121" spans="1:29" s="2" customFormat="1" ht="6.95" customHeight="1">
      <c r="A121" s="26"/>
      <c r="B121" s="36"/>
      <c r="C121" s="37"/>
      <c r="D121" s="37"/>
      <c r="E121" s="37"/>
      <c r="F121" s="37"/>
      <c r="G121" s="37"/>
      <c r="H121" s="37"/>
      <c r="I121" s="37"/>
      <c r="J121" s="29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</row>
    <row r="122" spans="1:29" s="2" customFormat="1" ht="24.95" customHeight="1">
      <c r="A122" s="26"/>
      <c r="B122" s="27"/>
      <c r="C122" s="19" t="s">
        <v>103</v>
      </c>
      <c r="D122" s="26"/>
      <c r="E122" s="26"/>
      <c r="F122" s="26"/>
      <c r="G122" s="26"/>
      <c r="H122" s="26"/>
      <c r="I122" s="26"/>
      <c r="J122" s="29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1:29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9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1:29" s="2" customFormat="1" ht="12" customHeight="1">
      <c r="A124" s="26"/>
      <c r="B124" s="27"/>
      <c r="C124" s="24" t="s">
        <v>14</v>
      </c>
      <c r="D124" s="26"/>
      <c r="E124" s="26"/>
      <c r="F124" s="26"/>
      <c r="G124" s="26"/>
      <c r="H124" s="26"/>
      <c r="I124" s="26"/>
      <c r="J124" s="29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</row>
    <row r="125" spans="1:29" s="2" customFormat="1" ht="26.25" customHeight="1">
      <c r="A125" s="26"/>
      <c r="B125" s="27"/>
      <c r="C125" s="26"/>
      <c r="D125" s="26"/>
      <c r="E125" s="173" t="str">
        <f>E7</f>
        <v>HK_SMT_RD - Údržba, opravy a odstraňování závad u SMT 2024 - 2025</v>
      </c>
      <c r="F125" s="174"/>
      <c r="G125" s="174"/>
      <c r="H125" s="174"/>
      <c r="I125" s="26"/>
      <c r="J125" s="29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</row>
    <row r="126" spans="1:29" s="2" customFormat="1" ht="12" customHeight="1">
      <c r="A126" s="26"/>
      <c r="B126" s="27"/>
      <c r="C126" s="24" t="s">
        <v>68</v>
      </c>
      <c r="D126" s="26"/>
      <c r="E126" s="26"/>
      <c r="F126" s="26"/>
      <c r="G126" s="26"/>
      <c r="H126" s="26"/>
      <c r="I126" s="26"/>
      <c r="J126" s="29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1:29" s="2" customFormat="1" ht="30" customHeight="1">
      <c r="A127" s="26"/>
      <c r="B127" s="27"/>
      <c r="C127" s="26"/>
      <c r="D127" s="26"/>
      <c r="E127" s="155" t="str">
        <f>E9</f>
        <v>22-01 - 22-01 - Údržba, opravy a odstraňování závad u SMT 2024 - 2025</v>
      </c>
      <c r="F127" s="175"/>
      <c r="G127" s="175"/>
      <c r="H127" s="175"/>
      <c r="I127" s="26"/>
      <c r="J127" s="29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</row>
    <row r="128" spans="1:29" s="2" customFormat="1" ht="6.9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9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</row>
    <row r="129" spans="1:29" s="2" customFormat="1" ht="12" customHeight="1">
      <c r="A129" s="26"/>
      <c r="B129" s="27"/>
      <c r="C129" s="24" t="s">
        <v>18</v>
      </c>
      <c r="D129" s="26"/>
      <c r="E129" s="26"/>
      <c r="F129" s="22" t="str">
        <f>F12</f>
        <v xml:space="preserve"> </v>
      </c>
      <c r="G129" s="26"/>
      <c r="H129" s="26"/>
      <c r="I129" s="26"/>
      <c r="J129" s="29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</row>
    <row r="130" spans="1:29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9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</row>
    <row r="131" spans="1:29" s="2" customFormat="1" ht="15.2" customHeight="1">
      <c r="A131" s="26"/>
      <c r="B131" s="27"/>
      <c r="C131" s="24" t="s">
        <v>22</v>
      </c>
      <c r="D131" s="26"/>
      <c r="E131" s="26"/>
      <c r="F131" s="22" t="str">
        <f>E15</f>
        <v xml:space="preserve"> </v>
      </c>
      <c r="G131" s="26"/>
      <c r="H131" s="26"/>
      <c r="I131" s="26"/>
      <c r="J131" s="29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</row>
    <row r="132" spans="1:29" s="2" customFormat="1" ht="15.2" customHeight="1">
      <c r="A132" s="26"/>
      <c r="B132" s="27"/>
      <c r="C132" s="24" t="s">
        <v>25</v>
      </c>
      <c r="D132" s="26"/>
      <c r="E132" s="26"/>
      <c r="F132" s="22" t="str">
        <f>IF(E18="","",E18)</f>
        <v xml:space="preserve"> </v>
      </c>
      <c r="G132" s="26"/>
      <c r="H132" s="26"/>
      <c r="I132" s="26"/>
      <c r="J132" s="29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</row>
    <row r="133" spans="1:29" s="2" customFormat="1" ht="10.35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9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</row>
    <row r="134" spans="1:29" s="10" customFormat="1" ht="29.25" customHeight="1">
      <c r="A134" s="89"/>
      <c r="B134" s="90"/>
      <c r="C134" s="91" t="s">
        <v>104</v>
      </c>
      <c r="D134" s="92" t="s">
        <v>42</v>
      </c>
      <c r="E134" s="92" t="s">
        <v>40</v>
      </c>
      <c r="F134" s="92" t="s">
        <v>41</v>
      </c>
      <c r="G134" s="92" t="s">
        <v>105</v>
      </c>
      <c r="H134" s="92" t="s">
        <v>106</v>
      </c>
      <c r="I134" s="93" t="s">
        <v>107</v>
      </c>
      <c r="J134" s="94"/>
      <c r="K134" s="48" t="s">
        <v>1</v>
      </c>
      <c r="L134" s="49" t="s">
        <v>30</v>
      </c>
      <c r="M134" s="49" t="s">
        <v>108</v>
      </c>
      <c r="N134" s="49" t="s">
        <v>109</v>
      </c>
      <c r="O134" s="49" t="s">
        <v>110</v>
      </c>
      <c r="P134" s="49" t="s">
        <v>111</v>
      </c>
      <c r="Q134" s="49" t="s">
        <v>112</v>
      </c>
      <c r="R134" s="50" t="s">
        <v>113</v>
      </c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</row>
    <row r="135" spans="1:61" s="2" customFormat="1" ht="22.9" customHeight="1">
      <c r="A135" s="26"/>
      <c r="B135" s="27"/>
      <c r="C135" s="55" t="s">
        <v>114</v>
      </c>
      <c r="D135" s="26"/>
      <c r="E135" s="26"/>
      <c r="F135" s="26"/>
      <c r="G135" s="26"/>
      <c r="H135" s="26"/>
      <c r="I135" s="26"/>
      <c r="J135" s="27"/>
      <c r="K135" s="51"/>
      <c r="L135" s="42"/>
      <c r="M135" s="52"/>
      <c r="N135" s="95">
        <f>N136+N779+N980+N996+N1008+N1018</f>
        <v>85552.99949999999</v>
      </c>
      <c r="O135" s="52"/>
      <c r="P135" s="95">
        <f>P136+P779+P980+P996+P1008+P1018</f>
        <v>4612.049985999999</v>
      </c>
      <c r="Q135" s="52"/>
      <c r="R135" s="96">
        <f>R136+R779+R980+R996+R1008+R1018</f>
        <v>2507.7832</v>
      </c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R135" s="15" t="s">
        <v>56</v>
      </c>
      <c r="AS135" s="15" t="s">
        <v>73</v>
      </c>
      <c r="BI135" s="97" t="e">
        <f>BI136+BI779+BI980+BI996+BI1008+BI1018</f>
        <v>#REF!</v>
      </c>
    </row>
    <row r="136" spans="2:61" s="11" customFormat="1" ht="25.9" customHeight="1">
      <c r="B136" s="98"/>
      <c r="D136" s="99" t="s">
        <v>56</v>
      </c>
      <c r="E136" s="100" t="s">
        <v>115</v>
      </c>
      <c r="F136" s="100" t="s">
        <v>116</v>
      </c>
      <c r="J136" s="98"/>
      <c r="K136" s="101"/>
      <c r="L136" s="102"/>
      <c r="M136" s="102"/>
      <c r="N136" s="103">
        <f>N137+N222+N275+N331+N358+N464+N498+N734+N774</f>
        <v>74474.8945</v>
      </c>
      <c r="O136" s="102"/>
      <c r="P136" s="103">
        <f>P137+P222+P275+P331+P358+P464+P498+P734+P774</f>
        <v>4583.014595999999</v>
      </c>
      <c r="Q136" s="102"/>
      <c r="R136" s="104">
        <f>R137+R222+R275+R331+R358+R464+R498+R734+R774</f>
        <v>2471.9474</v>
      </c>
      <c r="AP136" s="99" t="s">
        <v>64</v>
      </c>
      <c r="AR136" s="105" t="s">
        <v>56</v>
      </c>
      <c r="AS136" s="105" t="s">
        <v>57</v>
      </c>
      <c r="AW136" s="99" t="s">
        <v>117</v>
      </c>
      <c r="BI136" s="106" t="e">
        <f>BI137+BI222+BI275+BI331+BI358+BI464+BI498+BI734+BI774</f>
        <v>#REF!</v>
      </c>
    </row>
    <row r="137" spans="2:61" s="11" customFormat="1" ht="22.9" customHeight="1">
      <c r="B137" s="98"/>
      <c r="D137" s="99" t="s">
        <v>56</v>
      </c>
      <c r="E137" s="107" t="s">
        <v>64</v>
      </c>
      <c r="F137" s="107" t="s">
        <v>118</v>
      </c>
      <c r="J137" s="98"/>
      <c r="K137" s="101"/>
      <c r="L137" s="102"/>
      <c r="M137" s="102"/>
      <c r="N137" s="103">
        <f>SUM(N138:N221)</f>
        <v>22608.069999999996</v>
      </c>
      <c r="O137" s="102"/>
      <c r="P137" s="103">
        <f>SUM(P138:P221)</f>
        <v>19.602400000000003</v>
      </c>
      <c r="Q137" s="102"/>
      <c r="R137" s="104">
        <f>SUM(R138:R221)</f>
        <v>0</v>
      </c>
      <c r="AP137" s="99" t="s">
        <v>64</v>
      </c>
      <c r="AR137" s="105" t="s">
        <v>56</v>
      </c>
      <c r="AS137" s="105" t="s">
        <v>64</v>
      </c>
      <c r="AW137" s="99" t="s">
        <v>117</v>
      </c>
      <c r="BI137" s="106" t="e">
        <f>SUM(BI138:BI221)</f>
        <v>#REF!</v>
      </c>
    </row>
    <row r="138" spans="1:63" s="2" customFormat="1" ht="24.2" customHeight="1">
      <c r="A138" s="26"/>
      <c r="B138" s="108"/>
      <c r="C138" s="109" t="s">
        <v>64</v>
      </c>
      <c r="D138" s="109" t="s">
        <v>119</v>
      </c>
      <c r="E138" s="110" t="s">
        <v>120</v>
      </c>
      <c r="F138" s="111" t="s">
        <v>121</v>
      </c>
      <c r="G138" s="112" t="s">
        <v>122</v>
      </c>
      <c r="H138" s="113">
        <v>9000</v>
      </c>
      <c r="I138" s="111" t="s">
        <v>123</v>
      </c>
      <c r="J138" s="27"/>
      <c r="K138" s="114" t="s">
        <v>1</v>
      </c>
      <c r="L138" s="115" t="s">
        <v>31</v>
      </c>
      <c r="M138" s="116">
        <v>0.111</v>
      </c>
      <c r="N138" s="116">
        <f>M138*H138</f>
        <v>999</v>
      </c>
      <c r="O138" s="116">
        <v>0</v>
      </c>
      <c r="P138" s="116">
        <f>O138*H138</f>
        <v>0</v>
      </c>
      <c r="Q138" s="116">
        <v>0</v>
      </c>
      <c r="R138" s="117">
        <f>Q138*H138</f>
        <v>0</v>
      </c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P138" s="118" t="s">
        <v>124</v>
      </c>
      <c r="AR138" s="118" t="s">
        <v>119</v>
      </c>
      <c r="AS138" s="118" t="s">
        <v>66</v>
      </c>
      <c r="AW138" s="15" t="s">
        <v>117</v>
      </c>
      <c r="BC138" s="119" t="e">
        <f>IF(L138="základní",#REF!,0)</f>
        <v>#REF!</v>
      </c>
      <c r="BD138" s="119">
        <f>IF(L138="snížená",#REF!,0)</f>
        <v>0</v>
      </c>
      <c r="BE138" s="119">
        <f>IF(L138="zákl. přenesená",#REF!,0)</f>
        <v>0</v>
      </c>
      <c r="BF138" s="119">
        <f>IF(L138="sníž. přenesená",#REF!,0)</f>
        <v>0</v>
      </c>
      <c r="BG138" s="119">
        <f>IF(L138="nulová",#REF!,0)</f>
        <v>0</v>
      </c>
      <c r="BH138" s="15" t="s">
        <v>64</v>
      </c>
      <c r="BI138" s="119" t="e">
        <f>ROUND(#REF!*H138,2)</f>
        <v>#REF!</v>
      </c>
      <c r="BJ138" s="15" t="s">
        <v>124</v>
      </c>
      <c r="BK138" s="118" t="s">
        <v>66</v>
      </c>
    </row>
    <row r="139" spans="1:45" s="2" customFormat="1" ht="19.5">
      <c r="A139" s="26"/>
      <c r="B139" s="27"/>
      <c r="C139" s="26"/>
      <c r="D139" s="120" t="s">
        <v>125</v>
      </c>
      <c r="E139" s="26"/>
      <c r="F139" s="121" t="s">
        <v>121</v>
      </c>
      <c r="G139" s="26"/>
      <c r="H139" s="26"/>
      <c r="I139" s="26"/>
      <c r="J139" s="27"/>
      <c r="K139" s="122"/>
      <c r="L139" s="123"/>
      <c r="M139" s="44"/>
      <c r="N139" s="44"/>
      <c r="O139" s="44"/>
      <c r="P139" s="44"/>
      <c r="Q139" s="44"/>
      <c r="R139" s="45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R139" s="15" t="s">
        <v>125</v>
      </c>
      <c r="AS139" s="15" t="s">
        <v>66</v>
      </c>
    </row>
    <row r="140" spans="1:63" s="2" customFormat="1" ht="24.2" customHeight="1">
      <c r="A140" s="26"/>
      <c r="B140" s="108"/>
      <c r="C140" s="109" t="s">
        <v>66</v>
      </c>
      <c r="D140" s="109" t="s">
        <v>119</v>
      </c>
      <c r="E140" s="110" t="s">
        <v>126</v>
      </c>
      <c r="F140" s="111" t="s">
        <v>127</v>
      </c>
      <c r="G140" s="112" t="s">
        <v>122</v>
      </c>
      <c r="H140" s="113">
        <v>9800</v>
      </c>
      <c r="I140" s="111" t="s">
        <v>123</v>
      </c>
      <c r="J140" s="27"/>
      <c r="K140" s="114" t="s">
        <v>1</v>
      </c>
      <c r="L140" s="115" t="s">
        <v>31</v>
      </c>
      <c r="M140" s="116">
        <v>0.086</v>
      </c>
      <c r="N140" s="116">
        <f>M140*H140</f>
        <v>842.8</v>
      </c>
      <c r="O140" s="116">
        <v>0</v>
      </c>
      <c r="P140" s="116">
        <f>O140*H140</f>
        <v>0</v>
      </c>
      <c r="Q140" s="116">
        <v>0</v>
      </c>
      <c r="R140" s="117">
        <f>Q140*H140</f>
        <v>0</v>
      </c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P140" s="118" t="s">
        <v>124</v>
      </c>
      <c r="AR140" s="118" t="s">
        <v>119</v>
      </c>
      <c r="AS140" s="118" t="s">
        <v>66</v>
      </c>
      <c r="AW140" s="15" t="s">
        <v>117</v>
      </c>
      <c r="BC140" s="119" t="e">
        <f>IF(L140="základní",#REF!,0)</f>
        <v>#REF!</v>
      </c>
      <c r="BD140" s="119">
        <f>IF(L140="snížená",#REF!,0)</f>
        <v>0</v>
      </c>
      <c r="BE140" s="119">
        <f>IF(L140="zákl. přenesená",#REF!,0)</f>
        <v>0</v>
      </c>
      <c r="BF140" s="119">
        <f>IF(L140="sníž. přenesená",#REF!,0)</f>
        <v>0</v>
      </c>
      <c r="BG140" s="119">
        <f>IF(L140="nulová",#REF!,0)</f>
        <v>0</v>
      </c>
      <c r="BH140" s="15" t="s">
        <v>64</v>
      </c>
      <c r="BI140" s="119" t="e">
        <f>ROUND(#REF!*H140,2)</f>
        <v>#REF!</v>
      </c>
      <c r="BJ140" s="15" t="s">
        <v>124</v>
      </c>
      <c r="BK140" s="118" t="s">
        <v>124</v>
      </c>
    </row>
    <row r="141" spans="1:45" s="2" customFormat="1" ht="19.5">
      <c r="A141" s="26"/>
      <c r="B141" s="27"/>
      <c r="C141" s="26"/>
      <c r="D141" s="120" t="s">
        <v>125</v>
      </c>
      <c r="E141" s="26"/>
      <c r="F141" s="121" t="s">
        <v>127</v>
      </c>
      <c r="G141" s="26"/>
      <c r="H141" s="26"/>
      <c r="I141" s="26"/>
      <c r="J141" s="27"/>
      <c r="K141" s="122"/>
      <c r="L141" s="123"/>
      <c r="M141" s="44"/>
      <c r="N141" s="44"/>
      <c r="O141" s="44"/>
      <c r="P141" s="44"/>
      <c r="Q141" s="44"/>
      <c r="R141" s="45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R141" s="15" t="s">
        <v>125</v>
      </c>
      <c r="AS141" s="15" t="s">
        <v>66</v>
      </c>
    </row>
    <row r="142" spans="1:63" s="2" customFormat="1" ht="44.25" customHeight="1">
      <c r="A142" s="26"/>
      <c r="B142" s="108"/>
      <c r="C142" s="109" t="s">
        <v>128</v>
      </c>
      <c r="D142" s="109" t="s">
        <v>119</v>
      </c>
      <c r="E142" s="110" t="s">
        <v>129</v>
      </c>
      <c r="F142" s="111" t="s">
        <v>130</v>
      </c>
      <c r="G142" s="112" t="s">
        <v>122</v>
      </c>
      <c r="H142" s="113">
        <v>13500</v>
      </c>
      <c r="I142" s="111" t="s">
        <v>123</v>
      </c>
      <c r="J142" s="27"/>
      <c r="K142" s="114" t="s">
        <v>1</v>
      </c>
      <c r="L142" s="115" t="s">
        <v>31</v>
      </c>
      <c r="M142" s="116">
        <v>0.265</v>
      </c>
      <c r="N142" s="116">
        <f>M142*H142</f>
        <v>3577.5</v>
      </c>
      <c r="O142" s="116">
        <v>0</v>
      </c>
      <c r="P142" s="116">
        <f>O142*H142</f>
        <v>0</v>
      </c>
      <c r="Q142" s="116">
        <v>0</v>
      </c>
      <c r="R142" s="117">
        <f>Q142*H142</f>
        <v>0</v>
      </c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P142" s="118" t="s">
        <v>124</v>
      </c>
      <c r="AR142" s="118" t="s">
        <v>119</v>
      </c>
      <c r="AS142" s="118" t="s">
        <v>66</v>
      </c>
      <c r="AW142" s="15" t="s">
        <v>117</v>
      </c>
      <c r="BC142" s="119" t="e">
        <f>IF(L142="základní",#REF!,0)</f>
        <v>#REF!</v>
      </c>
      <c r="BD142" s="119">
        <f>IF(L142="snížená",#REF!,0)</f>
        <v>0</v>
      </c>
      <c r="BE142" s="119">
        <f>IF(L142="zákl. přenesená",#REF!,0)</f>
        <v>0</v>
      </c>
      <c r="BF142" s="119">
        <f>IF(L142="sníž. přenesená",#REF!,0)</f>
        <v>0</v>
      </c>
      <c r="BG142" s="119">
        <f>IF(L142="nulová",#REF!,0)</f>
        <v>0</v>
      </c>
      <c r="BH142" s="15" t="s">
        <v>64</v>
      </c>
      <c r="BI142" s="119" t="e">
        <f>ROUND(#REF!*H142,2)</f>
        <v>#REF!</v>
      </c>
      <c r="BJ142" s="15" t="s">
        <v>124</v>
      </c>
      <c r="BK142" s="118" t="s">
        <v>131</v>
      </c>
    </row>
    <row r="143" spans="1:45" s="2" customFormat="1" ht="29.25">
      <c r="A143" s="26"/>
      <c r="B143" s="27"/>
      <c r="C143" s="26"/>
      <c r="D143" s="120" t="s">
        <v>125</v>
      </c>
      <c r="E143" s="26"/>
      <c r="F143" s="121" t="s">
        <v>130</v>
      </c>
      <c r="G143" s="26"/>
      <c r="H143" s="26"/>
      <c r="I143" s="26"/>
      <c r="J143" s="27"/>
      <c r="K143" s="122"/>
      <c r="L143" s="123"/>
      <c r="M143" s="44"/>
      <c r="N143" s="44"/>
      <c r="O143" s="44"/>
      <c r="P143" s="44"/>
      <c r="Q143" s="44"/>
      <c r="R143" s="45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R143" s="15" t="s">
        <v>125</v>
      </c>
      <c r="AS143" s="15" t="s">
        <v>66</v>
      </c>
    </row>
    <row r="144" spans="1:63" s="2" customFormat="1" ht="44.25" customHeight="1">
      <c r="A144" s="26"/>
      <c r="B144" s="108"/>
      <c r="C144" s="109" t="s">
        <v>124</v>
      </c>
      <c r="D144" s="109" t="s">
        <v>119</v>
      </c>
      <c r="E144" s="110" t="s">
        <v>132</v>
      </c>
      <c r="F144" s="111" t="s">
        <v>133</v>
      </c>
      <c r="G144" s="112" t="s">
        <v>122</v>
      </c>
      <c r="H144" s="113">
        <v>3900</v>
      </c>
      <c r="I144" s="111" t="s">
        <v>123</v>
      </c>
      <c r="J144" s="27"/>
      <c r="K144" s="114" t="s">
        <v>1</v>
      </c>
      <c r="L144" s="115" t="s">
        <v>31</v>
      </c>
      <c r="M144" s="116">
        <v>0.52</v>
      </c>
      <c r="N144" s="116">
        <f>M144*H144</f>
        <v>2028</v>
      </c>
      <c r="O144" s="116">
        <v>0</v>
      </c>
      <c r="P144" s="116">
        <f>O144*H144</f>
        <v>0</v>
      </c>
      <c r="Q144" s="116">
        <v>0</v>
      </c>
      <c r="R144" s="117">
        <f>Q144*H144</f>
        <v>0</v>
      </c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P144" s="118" t="s">
        <v>124</v>
      </c>
      <c r="AR144" s="118" t="s">
        <v>119</v>
      </c>
      <c r="AS144" s="118" t="s">
        <v>66</v>
      </c>
      <c r="AW144" s="15" t="s">
        <v>117</v>
      </c>
      <c r="BC144" s="119" t="e">
        <f>IF(L144="základní",#REF!,0)</f>
        <v>#REF!</v>
      </c>
      <c r="BD144" s="119">
        <f>IF(L144="snížená",#REF!,0)</f>
        <v>0</v>
      </c>
      <c r="BE144" s="119">
        <f>IF(L144="zákl. přenesená",#REF!,0)</f>
        <v>0</v>
      </c>
      <c r="BF144" s="119">
        <f>IF(L144="sníž. přenesená",#REF!,0)</f>
        <v>0</v>
      </c>
      <c r="BG144" s="119">
        <f>IF(L144="nulová",#REF!,0)</f>
        <v>0</v>
      </c>
      <c r="BH144" s="15" t="s">
        <v>64</v>
      </c>
      <c r="BI144" s="119" t="e">
        <f>ROUND(#REF!*H144,2)</f>
        <v>#REF!</v>
      </c>
      <c r="BJ144" s="15" t="s">
        <v>124</v>
      </c>
      <c r="BK144" s="118" t="s">
        <v>134</v>
      </c>
    </row>
    <row r="145" spans="1:45" s="2" customFormat="1" ht="29.25">
      <c r="A145" s="26"/>
      <c r="B145" s="27"/>
      <c r="C145" s="26"/>
      <c r="D145" s="120" t="s">
        <v>125</v>
      </c>
      <c r="E145" s="26"/>
      <c r="F145" s="121" t="s">
        <v>133</v>
      </c>
      <c r="G145" s="26"/>
      <c r="H145" s="26"/>
      <c r="I145" s="26"/>
      <c r="J145" s="27"/>
      <c r="K145" s="122"/>
      <c r="L145" s="123"/>
      <c r="M145" s="44"/>
      <c r="N145" s="44"/>
      <c r="O145" s="44"/>
      <c r="P145" s="44"/>
      <c r="Q145" s="44"/>
      <c r="R145" s="45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R145" s="15" t="s">
        <v>125</v>
      </c>
      <c r="AS145" s="15" t="s">
        <v>66</v>
      </c>
    </row>
    <row r="146" spans="1:63" s="2" customFormat="1" ht="24.2" customHeight="1">
      <c r="A146" s="26"/>
      <c r="B146" s="108"/>
      <c r="C146" s="109" t="s">
        <v>135</v>
      </c>
      <c r="D146" s="109" t="s">
        <v>119</v>
      </c>
      <c r="E146" s="110" t="s">
        <v>136</v>
      </c>
      <c r="F146" s="111" t="s">
        <v>137</v>
      </c>
      <c r="G146" s="112" t="s">
        <v>122</v>
      </c>
      <c r="H146" s="113">
        <v>9900</v>
      </c>
      <c r="I146" s="111" t="s">
        <v>123</v>
      </c>
      <c r="J146" s="27"/>
      <c r="K146" s="114" t="s">
        <v>1</v>
      </c>
      <c r="L146" s="115" t="s">
        <v>31</v>
      </c>
      <c r="M146" s="116">
        <v>0.064</v>
      </c>
      <c r="N146" s="116">
        <f>M146*H146</f>
        <v>633.6</v>
      </c>
      <c r="O146" s="116">
        <v>3E-05</v>
      </c>
      <c r="P146" s="116">
        <f>O146*H146</f>
        <v>0.297</v>
      </c>
      <c r="Q146" s="116">
        <v>0</v>
      </c>
      <c r="R146" s="117">
        <f>Q146*H146</f>
        <v>0</v>
      </c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P146" s="118" t="s">
        <v>124</v>
      </c>
      <c r="AR146" s="118" t="s">
        <v>119</v>
      </c>
      <c r="AS146" s="118" t="s">
        <v>66</v>
      </c>
      <c r="AW146" s="15" t="s">
        <v>117</v>
      </c>
      <c r="BC146" s="119" t="e">
        <f>IF(L146="základní",#REF!,0)</f>
        <v>#REF!</v>
      </c>
      <c r="BD146" s="119">
        <f>IF(L146="snížená",#REF!,0)</f>
        <v>0</v>
      </c>
      <c r="BE146" s="119">
        <f>IF(L146="zákl. přenesená",#REF!,0)</f>
        <v>0</v>
      </c>
      <c r="BF146" s="119">
        <f>IF(L146="sníž. přenesená",#REF!,0)</f>
        <v>0</v>
      </c>
      <c r="BG146" s="119">
        <f>IF(L146="nulová",#REF!,0)</f>
        <v>0</v>
      </c>
      <c r="BH146" s="15" t="s">
        <v>64</v>
      </c>
      <c r="BI146" s="119" t="e">
        <f>ROUND(#REF!*H146,2)</f>
        <v>#REF!</v>
      </c>
      <c r="BJ146" s="15" t="s">
        <v>124</v>
      </c>
      <c r="BK146" s="118" t="s">
        <v>138</v>
      </c>
    </row>
    <row r="147" spans="1:45" s="2" customFormat="1" ht="19.5">
      <c r="A147" s="26"/>
      <c r="B147" s="27"/>
      <c r="C147" s="26"/>
      <c r="D147" s="120" t="s">
        <v>125</v>
      </c>
      <c r="E147" s="26"/>
      <c r="F147" s="121" t="s">
        <v>137</v>
      </c>
      <c r="G147" s="26"/>
      <c r="H147" s="26"/>
      <c r="I147" s="26"/>
      <c r="J147" s="27"/>
      <c r="K147" s="122"/>
      <c r="L147" s="123"/>
      <c r="M147" s="44"/>
      <c r="N147" s="44"/>
      <c r="O147" s="44"/>
      <c r="P147" s="44"/>
      <c r="Q147" s="44"/>
      <c r="R147" s="45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R147" s="15" t="s">
        <v>125</v>
      </c>
      <c r="AS147" s="15" t="s">
        <v>66</v>
      </c>
    </row>
    <row r="148" spans="1:63" s="2" customFormat="1" ht="33" customHeight="1">
      <c r="A148" s="26"/>
      <c r="B148" s="108"/>
      <c r="C148" s="109" t="s">
        <v>131</v>
      </c>
      <c r="D148" s="109" t="s">
        <v>119</v>
      </c>
      <c r="E148" s="110" t="s">
        <v>139</v>
      </c>
      <c r="F148" s="111" t="s">
        <v>140</v>
      </c>
      <c r="G148" s="112" t="s">
        <v>122</v>
      </c>
      <c r="H148" s="113">
        <v>25000</v>
      </c>
      <c r="I148" s="111" t="s">
        <v>123</v>
      </c>
      <c r="J148" s="27"/>
      <c r="K148" s="114" t="s">
        <v>1</v>
      </c>
      <c r="L148" s="115" t="s">
        <v>31</v>
      </c>
      <c r="M148" s="116">
        <v>0.014</v>
      </c>
      <c r="N148" s="116">
        <f>M148*H148</f>
        <v>350</v>
      </c>
      <c r="O148" s="116">
        <v>0</v>
      </c>
      <c r="P148" s="116">
        <f>O148*H148</f>
        <v>0</v>
      </c>
      <c r="Q148" s="116">
        <v>0</v>
      </c>
      <c r="R148" s="117">
        <f>Q148*H148</f>
        <v>0</v>
      </c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P148" s="118" t="s">
        <v>124</v>
      </c>
      <c r="AR148" s="118" t="s">
        <v>119</v>
      </c>
      <c r="AS148" s="118" t="s">
        <v>66</v>
      </c>
      <c r="AW148" s="15" t="s">
        <v>117</v>
      </c>
      <c r="BC148" s="119" t="e">
        <f>IF(L148="základní",#REF!,0)</f>
        <v>#REF!</v>
      </c>
      <c r="BD148" s="119">
        <f>IF(L148="snížená",#REF!,0)</f>
        <v>0</v>
      </c>
      <c r="BE148" s="119">
        <f>IF(L148="zákl. přenesená",#REF!,0)</f>
        <v>0</v>
      </c>
      <c r="BF148" s="119">
        <f>IF(L148="sníž. přenesená",#REF!,0)</f>
        <v>0</v>
      </c>
      <c r="BG148" s="119">
        <f>IF(L148="nulová",#REF!,0)</f>
        <v>0</v>
      </c>
      <c r="BH148" s="15" t="s">
        <v>64</v>
      </c>
      <c r="BI148" s="119" t="e">
        <f>ROUND(#REF!*H148,2)</f>
        <v>#REF!</v>
      </c>
      <c r="BJ148" s="15" t="s">
        <v>124</v>
      </c>
      <c r="BK148" s="118" t="s">
        <v>141</v>
      </c>
    </row>
    <row r="149" spans="1:45" s="2" customFormat="1" ht="19.5">
      <c r="A149" s="26"/>
      <c r="B149" s="27"/>
      <c r="C149" s="26"/>
      <c r="D149" s="120" t="s">
        <v>125</v>
      </c>
      <c r="E149" s="26"/>
      <c r="F149" s="121" t="s">
        <v>140</v>
      </c>
      <c r="G149" s="26"/>
      <c r="H149" s="26"/>
      <c r="I149" s="26"/>
      <c r="J149" s="27"/>
      <c r="K149" s="122"/>
      <c r="L149" s="123"/>
      <c r="M149" s="44"/>
      <c r="N149" s="44"/>
      <c r="O149" s="44"/>
      <c r="P149" s="44"/>
      <c r="Q149" s="44"/>
      <c r="R149" s="45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R149" s="15" t="s">
        <v>125</v>
      </c>
      <c r="AS149" s="15" t="s">
        <v>66</v>
      </c>
    </row>
    <row r="150" spans="1:63" s="2" customFormat="1" ht="37.9" customHeight="1">
      <c r="A150" s="26"/>
      <c r="B150" s="108"/>
      <c r="C150" s="109" t="s">
        <v>142</v>
      </c>
      <c r="D150" s="109" t="s">
        <v>119</v>
      </c>
      <c r="E150" s="110" t="s">
        <v>143</v>
      </c>
      <c r="F150" s="111" t="s">
        <v>144</v>
      </c>
      <c r="G150" s="112" t="s">
        <v>145</v>
      </c>
      <c r="H150" s="113">
        <v>40</v>
      </c>
      <c r="I150" s="111" t="s">
        <v>123</v>
      </c>
      <c r="J150" s="27"/>
      <c r="K150" s="114" t="s">
        <v>1</v>
      </c>
      <c r="L150" s="115" t="s">
        <v>31</v>
      </c>
      <c r="M150" s="116">
        <v>0.32</v>
      </c>
      <c r="N150" s="116">
        <f>M150*H150</f>
        <v>12.8</v>
      </c>
      <c r="O150" s="116">
        <v>0</v>
      </c>
      <c r="P150" s="116">
        <f>O150*H150</f>
        <v>0</v>
      </c>
      <c r="Q150" s="116">
        <v>0</v>
      </c>
      <c r="R150" s="117">
        <f>Q150*H150</f>
        <v>0</v>
      </c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P150" s="118" t="s">
        <v>124</v>
      </c>
      <c r="AR150" s="118" t="s">
        <v>119</v>
      </c>
      <c r="AS150" s="118" t="s">
        <v>66</v>
      </c>
      <c r="AW150" s="15" t="s">
        <v>117</v>
      </c>
      <c r="BC150" s="119" t="e">
        <f>IF(L150="základní",#REF!,0)</f>
        <v>#REF!</v>
      </c>
      <c r="BD150" s="119">
        <f>IF(L150="snížená",#REF!,0)</f>
        <v>0</v>
      </c>
      <c r="BE150" s="119">
        <f>IF(L150="zákl. přenesená",#REF!,0)</f>
        <v>0</v>
      </c>
      <c r="BF150" s="119">
        <f>IF(L150="sníž. přenesená",#REF!,0)</f>
        <v>0</v>
      </c>
      <c r="BG150" s="119">
        <f>IF(L150="nulová",#REF!,0)</f>
        <v>0</v>
      </c>
      <c r="BH150" s="15" t="s">
        <v>64</v>
      </c>
      <c r="BI150" s="119" t="e">
        <f>ROUND(#REF!*H150,2)</f>
        <v>#REF!</v>
      </c>
      <c r="BJ150" s="15" t="s">
        <v>124</v>
      </c>
      <c r="BK150" s="118" t="s">
        <v>146</v>
      </c>
    </row>
    <row r="151" spans="1:45" s="2" customFormat="1" ht="29.25">
      <c r="A151" s="26"/>
      <c r="B151" s="27"/>
      <c r="C151" s="26"/>
      <c r="D151" s="120" t="s">
        <v>125</v>
      </c>
      <c r="E151" s="26"/>
      <c r="F151" s="121" t="s">
        <v>144</v>
      </c>
      <c r="G151" s="26"/>
      <c r="H151" s="26"/>
      <c r="I151" s="26"/>
      <c r="J151" s="27"/>
      <c r="K151" s="122"/>
      <c r="L151" s="123"/>
      <c r="M151" s="44"/>
      <c r="N151" s="44"/>
      <c r="O151" s="44"/>
      <c r="P151" s="44"/>
      <c r="Q151" s="44"/>
      <c r="R151" s="45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R151" s="15" t="s">
        <v>125</v>
      </c>
      <c r="AS151" s="15" t="s">
        <v>66</v>
      </c>
    </row>
    <row r="152" spans="1:63" s="2" customFormat="1" ht="44.25" customHeight="1">
      <c r="A152" s="26"/>
      <c r="B152" s="108"/>
      <c r="C152" s="109" t="s">
        <v>134</v>
      </c>
      <c r="D152" s="109" t="s">
        <v>119</v>
      </c>
      <c r="E152" s="110" t="s">
        <v>147</v>
      </c>
      <c r="F152" s="111" t="s">
        <v>148</v>
      </c>
      <c r="G152" s="112" t="s">
        <v>145</v>
      </c>
      <c r="H152" s="113">
        <v>60</v>
      </c>
      <c r="I152" s="111" t="s">
        <v>123</v>
      </c>
      <c r="J152" s="27"/>
      <c r="K152" s="114" t="s">
        <v>1</v>
      </c>
      <c r="L152" s="115" t="s">
        <v>31</v>
      </c>
      <c r="M152" s="116">
        <v>0.39</v>
      </c>
      <c r="N152" s="116">
        <f>M152*H152</f>
        <v>23.400000000000002</v>
      </c>
      <c r="O152" s="116">
        <v>0</v>
      </c>
      <c r="P152" s="116">
        <f>O152*H152</f>
        <v>0</v>
      </c>
      <c r="Q152" s="116">
        <v>0</v>
      </c>
      <c r="R152" s="117">
        <f>Q152*H152</f>
        <v>0</v>
      </c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P152" s="118" t="s">
        <v>124</v>
      </c>
      <c r="AR152" s="118" t="s">
        <v>119</v>
      </c>
      <c r="AS152" s="118" t="s">
        <v>66</v>
      </c>
      <c r="AW152" s="15" t="s">
        <v>117</v>
      </c>
      <c r="BC152" s="119" t="e">
        <f>IF(L152="základní",#REF!,0)</f>
        <v>#REF!</v>
      </c>
      <c r="BD152" s="119">
        <f>IF(L152="snížená",#REF!,0)</f>
        <v>0</v>
      </c>
      <c r="BE152" s="119">
        <f>IF(L152="zákl. přenesená",#REF!,0)</f>
        <v>0</v>
      </c>
      <c r="BF152" s="119">
        <f>IF(L152="sníž. přenesená",#REF!,0)</f>
        <v>0</v>
      </c>
      <c r="BG152" s="119">
        <f>IF(L152="nulová",#REF!,0)</f>
        <v>0</v>
      </c>
      <c r="BH152" s="15" t="s">
        <v>64</v>
      </c>
      <c r="BI152" s="119" t="e">
        <f>ROUND(#REF!*H152,2)</f>
        <v>#REF!</v>
      </c>
      <c r="BJ152" s="15" t="s">
        <v>124</v>
      </c>
      <c r="BK152" s="118" t="s">
        <v>149</v>
      </c>
    </row>
    <row r="153" spans="1:45" s="2" customFormat="1" ht="29.25">
      <c r="A153" s="26"/>
      <c r="B153" s="27"/>
      <c r="C153" s="26"/>
      <c r="D153" s="120" t="s">
        <v>125</v>
      </c>
      <c r="E153" s="26"/>
      <c r="F153" s="121" t="s">
        <v>148</v>
      </c>
      <c r="G153" s="26"/>
      <c r="H153" s="26"/>
      <c r="I153" s="26"/>
      <c r="J153" s="27"/>
      <c r="K153" s="122"/>
      <c r="L153" s="123"/>
      <c r="M153" s="44"/>
      <c r="N153" s="44"/>
      <c r="O153" s="44"/>
      <c r="P153" s="44"/>
      <c r="Q153" s="44"/>
      <c r="R153" s="45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R153" s="15" t="s">
        <v>125</v>
      </c>
      <c r="AS153" s="15" t="s">
        <v>66</v>
      </c>
    </row>
    <row r="154" spans="1:63" s="2" customFormat="1" ht="44.25" customHeight="1">
      <c r="A154" s="26"/>
      <c r="B154" s="108"/>
      <c r="C154" s="109" t="s">
        <v>150</v>
      </c>
      <c r="D154" s="109" t="s">
        <v>119</v>
      </c>
      <c r="E154" s="110" t="s">
        <v>151</v>
      </c>
      <c r="F154" s="111" t="s">
        <v>152</v>
      </c>
      <c r="G154" s="112" t="s">
        <v>122</v>
      </c>
      <c r="H154" s="113">
        <v>1900</v>
      </c>
      <c r="I154" s="111" t="s">
        <v>123</v>
      </c>
      <c r="J154" s="27"/>
      <c r="K154" s="114" t="s">
        <v>1</v>
      </c>
      <c r="L154" s="115" t="s">
        <v>31</v>
      </c>
      <c r="M154" s="116">
        <v>0.293</v>
      </c>
      <c r="N154" s="116">
        <f>M154*H154</f>
        <v>556.6999999999999</v>
      </c>
      <c r="O154" s="116">
        <v>0</v>
      </c>
      <c r="P154" s="116">
        <f>O154*H154</f>
        <v>0</v>
      </c>
      <c r="Q154" s="116">
        <v>0</v>
      </c>
      <c r="R154" s="117">
        <f>Q154*H154</f>
        <v>0</v>
      </c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P154" s="118" t="s">
        <v>124</v>
      </c>
      <c r="AR154" s="118" t="s">
        <v>119</v>
      </c>
      <c r="AS154" s="118" t="s">
        <v>66</v>
      </c>
      <c r="AW154" s="15" t="s">
        <v>117</v>
      </c>
      <c r="BC154" s="119" t="e">
        <f>IF(L154="základní",#REF!,0)</f>
        <v>#REF!</v>
      </c>
      <c r="BD154" s="119">
        <f>IF(L154="snížená",#REF!,0)</f>
        <v>0</v>
      </c>
      <c r="BE154" s="119">
        <f>IF(L154="zákl. přenesená",#REF!,0)</f>
        <v>0</v>
      </c>
      <c r="BF154" s="119">
        <f>IF(L154="sníž. přenesená",#REF!,0)</f>
        <v>0</v>
      </c>
      <c r="BG154" s="119">
        <f>IF(L154="nulová",#REF!,0)</f>
        <v>0</v>
      </c>
      <c r="BH154" s="15" t="s">
        <v>64</v>
      </c>
      <c r="BI154" s="119" t="e">
        <f>ROUND(#REF!*H154,2)</f>
        <v>#REF!</v>
      </c>
      <c r="BJ154" s="15" t="s">
        <v>124</v>
      </c>
      <c r="BK154" s="118" t="s">
        <v>153</v>
      </c>
    </row>
    <row r="155" spans="1:45" s="2" customFormat="1" ht="29.25">
      <c r="A155" s="26"/>
      <c r="B155" s="27"/>
      <c r="C155" s="26"/>
      <c r="D155" s="120" t="s">
        <v>125</v>
      </c>
      <c r="E155" s="26"/>
      <c r="F155" s="121" t="s">
        <v>152</v>
      </c>
      <c r="G155" s="26"/>
      <c r="H155" s="26"/>
      <c r="I155" s="26"/>
      <c r="J155" s="27"/>
      <c r="K155" s="122"/>
      <c r="L155" s="123"/>
      <c r="M155" s="44"/>
      <c r="N155" s="44"/>
      <c r="O155" s="44"/>
      <c r="P155" s="44"/>
      <c r="Q155" s="44"/>
      <c r="R155" s="45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R155" s="15" t="s">
        <v>125</v>
      </c>
      <c r="AS155" s="15" t="s">
        <v>66</v>
      </c>
    </row>
    <row r="156" spans="1:63" s="2" customFormat="1" ht="37.9" customHeight="1">
      <c r="A156" s="26"/>
      <c r="B156" s="108"/>
      <c r="C156" s="109" t="s">
        <v>138</v>
      </c>
      <c r="D156" s="109" t="s">
        <v>119</v>
      </c>
      <c r="E156" s="110" t="s">
        <v>154</v>
      </c>
      <c r="F156" s="111" t="s">
        <v>155</v>
      </c>
      <c r="G156" s="112" t="s">
        <v>122</v>
      </c>
      <c r="H156" s="113">
        <v>3900</v>
      </c>
      <c r="I156" s="111" t="s">
        <v>123</v>
      </c>
      <c r="J156" s="27"/>
      <c r="K156" s="114" t="s">
        <v>1</v>
      </c>
      <c r="L156" s="115" t="s">
        <v>31</v>
      </c>
      <c r="M156" s="116">
        <v>0.32</v>
      </c>
      <c r="N156" s="116">
        <f>M156*H156</f>
        <v>1248</v>
      </c>
      <c r="O156" s="116">
        <v>0</v>
      </c>
      <c r="P156" s="116">
        <f>O156*H156</f>
        <v>0</v>
      </c>
      <c r="Q156" s="116">
        <v>0</v>
      </c>
      <c r="R156" s="117">
        <f>Q156*H156</f>
        <v>0</v>
      </c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P156" s="118" t="s">
        <v>124</v>
      </c>
      <c r="AR156" s="118" t="s">
        <v>119</v>
      </c>
      <c r="AS156" s="118" t="s">
        <v>66</v>
      </c>
      <c r="AW156" s="15" t="s">
        <v>117</v>
      </c>
      <c r="BC156" s="119" t="e">
        <f>IF(L156="základní",#REF!,0)</f>
        <v>#REF!</v>
      </c>
      <c r="BD156" s="119">
        <f>IF(L156="snížená",#REF!,0)</f>
        <v>0</v>
      </c>
      <c r="BE156" s="119">
        <f>IF(L156="zákl. přenesená",#REF!,0)</f>
        <v>0</v>
      </c>
      <c r="BF156" s="119">
        <f>IF(L156="sníž. přenesená",#REF!,0)</f>
        <v>0</v>
      </c>
      <c r="BG156" s="119">
        <f>IF(L156="nulová",#REF!,0)</f>
        <v>0</v>
      </c>
      <c r="BH156" s="15" t="s">
        <v>64</v>
      </c>
      <c r="BI156" s="119" t="e">
        <f>ROUND(#REF!*H156,2)</f>
        <v>#REF!</v>
      </c>
      <c r="BJ156" s="15" t="s">
        <v>124</v>
      </c>
      <c r="BK156" s="118" t="s">
        <v>156</v>
      </c>
    </row>
    <row r="157" spans="1:45" s="2" customFormat="1" ht="19.5">
      <c r="A157" s="26"/>
      <c r="B157" s="27"/>
      <c r="C157" s="26"/>
      <c r="D157" s="120" t="s">
        <v>125</v>
      </c>
      <c r="E157" s="26"/>
      <c r="F157" s="121" t="s">
        <v>155</v>
      </c>
      <c r="G157" s="26"/>
      <c r="H157" s="26"/>
      <c r="I157" s="26"/>
      <c r="J157" s="27"/>
      <c r="K157" s="122"/>
      <c r="L157" s="123"/>
      <c r="M157" s="44"/>
      <c r="N157" s="44"/>
      <c r="O157" s="44"/>
      <c r="P157" s="44"/>
      <c r="Q157" s="44"/>
      <c r="R157" s="45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R157" s="15" t="s">
        <v>125</v>
      </c>
      <c r="AS157" s="15" t="s">
        <v>66</v>
      </c>
    </row>
    <row r="158" spans="1:63" s="2" customFormat="1" ht="37.9" customHeight="1">
      <c r="A158" s="26"/>
      <c r="B158" s="108"/>
      <c r="C158" s="109" t="s">
        <v>157</v>
      </c>
      <c r="D158" s="109" t="s">
        <v>119</v>
      </c>
      <c r="E158" s="110" t="s">
        <v>158</v>
      </c>
      <c r="F158" s="111" t="s">
        <v>159</v>
      </c>
      <c r="G158" s="112" t="s">
        <v>122</v>
      </c>
      <c r="H158" s="113">
        <v>6000</v>
      </c>
      <c r="I158" s="111" t="s">
        <v>123</v>
      </c>
      <c r="J158" s="27"/>
      <c r="K158" s="114" t="s">
        <v>1</v>
      </c>
      <c r="L158" s="115" t="s">
        <v>31</v>
      </c>
      <c r="M158" s="116">
        <v>0.369</v>
      </c>
      <c r="N158" s="116">
        <f>M158*H158</f>
        <v>2214</v>
      </c>
      <c r="O158" s="116">
        <v>0</v>
      </c>
      <c r="P158" s="116">
        <f>O158*H158</f>
        <v>0</v>
      </c>
      <c r="Q158" s="116">
        <v>0</v>
      </c>
      <c r="R158" s="117">
        <f>Q158*H158</f>
        <v>0</v>
      </c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P158" s="118" t="s">
        <v>124</v>
      </c>
      <c r="AR158" s="118" t="s">
        <v>119</v>
      </c>
      <c r="AS158" s="118" t="s">
        <v>66</v>
      </c>
      <c r="AW158" s="15" t="s">
        <v>117</v>
      </c>
      <c r="BC158" s="119" t="e">
        <f>IF(L158="základní",#REF!,0)</f>
        <v>#REF!</v>
      </c>
      <c r="BD158" s="119">
        <f>IF(L158="snížená",#REF!,0)</f>
        <v>0</v>
      </c>
      <c r="BE158" s="119">
        <f>IF(L158="zákl. přenesená",#REF!,0)</f>
        <v>0</v>
      </c>
      <c r="BF158" s="119">
        <f>IF(L158="sníž. přenesená",#REF!,0)</f>
        <v>0</v>
      </c>
      <c r="BG158" s="119">
        <f>IF(L158="nulová",#REF!,0)</f>
        <v>0</v>
      </c>
      <c r="BH158" s="15" t="s">
        <v>64</v>
      </c>
      <c r="BI158" s="119" t="e">
        <f>ROUND(#REF!*H158,2)</f>
        <v>#REF!</v>
      </c>
      <c r="BJ158" s="15" t="s">
        <v>124</v>
      </c>
      <c r="BK158" s="118" t="s">
        <v>160</v>
      </c>
    </row>
    <row r="159" spans="1:45" s="2" customFormat="1" ht="19.5">
      <c r="A159" s="26"/>
      <c r="B159" s="27"/>
      <c r="C159" s="26"/>
      <c r="D159" s="120" t="s">
        <v>125</v>
      </c>
      <c r="E159" s="26"/>
      <c r="F159" s="121" t="s">
        <v>159</v>
      </c>
      <c r="G159" s="26"/>
      <c r="H159" s="26"/>
      <c r="I159" s="26"/>
      <c r="J159" s="27"/>
      <c r="K159" s="122"/>
      <c r="L159" s="123"/>
      <c r="M159" s="44"/>
      <c r="N159" s="44"/>
      <c r="O159" s="44"/>
      <c r="P159" s="44"/>
      <c r="Q159" s="44"/>
      <c r="R159" s="45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R159" s="15" t="s">
        <v>125</v>
      </c>
      <c r="AS159" s="15" t="s">
        <v>66</v>
      </c>
    </row>
    <row r="160" spans="1:63" s="2" customFormat="1" ht="44.25" customHeight="1">
      <c r="A160" s="26"/>
      <c r="B160" s="108"/>
      <c r="C160" s="109" t="s">
        <v>141</v>
      </c>
      <c r="D160" s="109" t="s">
        <v>119</v>
      </c>
      <c r="E160" s="110" t="s">
        <v>161</v>
      </c>
      <c r="F160" s="111" t="s">
        <v>162</v>
      </c>
      <c r="G160" s="112" t="s">
        <v>122</v>
      </c>
      <c r="H160" s="113">
        <v>2000</v>
      </c>
      <c r="I160" s="111" t="s">
        <v>123</v>
      </c>
      <c r="J160" s="27"/>
      <c r="K160" s="114" t="s">
        <v>1</v>
      </c>
      <c r="L160" s="115" t="s">
        <v>31</v>
      </c>
      <c r="M160" s="116">
        <v>0.194</v>
      </c>
      <c r="N160" s="116">
        <f>M160*H160</f>
        <v>388</v>
      </c>
      <c r="O160" s="116">
        <v>0</v>
      </c>
      <c r="P160" s="116">
        <f>O160*H160</f>
        <v>0</v>
      </c>
      <c r="Q160" s="116">
        <v>0</v>
      </c>
      <c r="R160" s="117">
        <f>Q160*H160</f>
        <v>0</v>
      </c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P160" s="118" t="s">
        <v>124</v>
      </c>
      <c r="AR160" s="118" t="s">
        <v>119</v>
      </c>
      <c r="AS160" s="118" t="s">
        <v>66</v>
      </c>
      <c r="AW160" s="15" t="s">
        <v>117</v>
      </c>
      <c r="BC160" s="119" t="e">
        <f>IF(L160="základní",#REF!,0)</f>
        <v>#REF!</v>
      </c>
      <c r="BD160" s="119">
        <f>IF(L160="snížená",#REF!,0)</f>
        <v>0</v>
      </c>
      <c r="BE160" s="119">
        <f>IF(L160="zákl. přenesená",#REF!,0)</f>
        <v>0</v>
      </c>
      <c r="BF160" s="119">
        <f>IF(L160="sníž. přenesená",#REF!,0)</f>
        <v>0</v>
      </c>
      <c r="BG160" s="119">
        <f>IF(L160="nulová",#REF!,0)</f>
        <v>0</v>
      </c>
      <c r="BH160" s="15" t="s">
        <v>64</v>
      </c>
      <c r="BI160" s="119" t="e">
        <f>ROUND(#REF!*H160,2)</f>
        <v>#REF!</v>
      </c>
      <c r="BJ160" s="15" t="s">
        <v>124</v>
      </c>
      <c r="BK160" s="118" t="s">
        <v>163</v>
      </c>
    </row>
    <row r="161" spans="1:45" s="2" customFormat="1" ht="29.25">
      <c r="A161" s="26"/>
      <c r="B161" s="27"/>
      <c r="C161" s="26"/>
      <c r="D161" s="120" t="s">
        <v>125</v>
      </c>
      <c r="E161" s="26"/>
      <c r="F161" s="121" t="s">
        <v>162</v>
      </c>
      <c r="G161" s="26"/>
      <c r="H161" s="26"/>
      <c r="I161" s="26"/>
      <c r="J161" s="27"/>
      <c r="K161" s="122"/>
      <c r="L161" s="123"/>
      <c r="M161" s="44"/>
      <c r="N161" s="44"/>
      <c r="O161" s="44"/>
      <c r="P161" s="44"/>
      <c r="Q161" s="44"/>
      <c r="R161" s="45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R161" s="15" t="s">
        <v>125</v>
      </c>
      <c r="AS161" s="15" t="s">
        <v>66</v>
      </c>
    </row>
    <row r="162" spans="1:63" s="2" customFormat="1" ht="44.25" customHeight="1">
      <c r="A162" s="26"/>
      <c r="B162" s="108"/>
      <c r="C162" s="109" t="s">
        <v>164</v>
      </c>
      <c r="D162" s="109" t="s">
        <v>119</v>
      </c>
      <c r="E162" s="110" t="s">
        <v>165</v>
      </c>
      <c r="F162" s="111" t="s">
        <v>166</v>
      </c>
      <c r="G162" s="112" t="s">
        <v>122</v>
      </c>
      <c r="H162" s="113">
        <v>4000</v>
      </c>
      <c r="I162" s="111" t="s">
        <v>123</v>
      </c>
      <c r="J162" s="27"/>
      <c r="K162" s="114" t="s">
        <v>1</v>
      </c>
      <c r="L162" s="115" t="s">
        <v>31</v>
      </c>
      <c r="M162" s="116">
        <v>0.21</v>
      </c>
      <c r="N162" s="116">
        <f>M162*H162</f>
        <v>840</v>
      </c>
      <c r="O162" s="116">
        <v>0</v>
      </c>
      <c r="P162" s="116">
        <f>O162*H162</f>
        <v>0</v>
      </c>
      <c r="Q162" s="116">
        <v>0</v>
      </c>
      <c r="R162" s="117">
        <f>Q162*H162</f>
        <v>0</v>
      </c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P162" s="118" t="s">
        <v>124</v>
      </c>
      <c r="AR162" s="118" t="s">
        <v>119</v>
      </c>
      <c r="AS162" s="118" t="s">
        <v>66</v>
      </c>
      <c r="AW162" s="15" t="s">
        <v>117</v>
      </c>
      <c r="BC162" s="119" t="e">
        <f>IF(L162="základní",#REF!,0)</f>
        <v>#REF!</v>
      </c>
      <c r="BD162" s="119">
        <f>IF(L162="snížená",#REF!,0)</f>
        <v>0</v>
      </c>
      <c r="BE162" s="119">
        <f>IF(L162="zákl. přenesená",#REF!,0)</f>
        <v>0</v>
      </c>
      <c r="BF162" s="119">
        <f>IF(L162="sníž. přenesená",#REF!,0)</f>
        <v>0</v>
      </c>
      <c r="BG162" s="119">
        <f>IF(L162="nulová",#REF!,0)</f>
        <v>0</v>
      </c>
      <c r="BH162" s="15" t="s">
        <v>64</v>
      </c>
      <c r="BI162" s="119" t="e">
        <f>ROUND(#REF!*H162,2)</f>
        <v>#REF!</v>
      </c>
      <c r="BJ162" s="15" t="s">
        <v>124</v>
      </c>
      <c r="BK162" s="118" t="s">
        <v>167</v>
      </c>
    </row>
    <row r="163" spans="1:45" s="2" customFormat="1" ht="29.25">
      <c r="A163" s="26"/>
      <c r="B163" s="27"/>
      <c r="C163" s="26"/>
      <c r="D163" s="120" t="s">
        <v>125</v>
      </c>
      <c r="E163" s="26"/>
      <c r="F163" s="121" t="s">
        <v>166</v>
      </c>
      <c r="G163" s="26"/>
      <c r="H163" s="26"/>
      <c r="I163" s="26"/>
      <c r="J163" s="27"/>
      <c r="K163" s="122"/>
      <c r="L163" s="123"/>
      <c r="M163" s="44"/>
      <c r="N163" s="44"/>
      <c r="O163" s="44"/>
      <c r="P163" s="44"/>
      <c r="Q163" s="44"/>
      <c r="R163" s="45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R163" s="15" t="s">
        <v>125</v>
      </c>
      <c r="AS163" s="15" t="s">
        <v>66</v>
      </c>
    </row>
    <row r="164" spans="1:63" s="2" customFormat="1" ht="44.25" customHeight="1">
      <c r="A164" s="26"/>
      <c r="B164" s="108"/>
      <c r="C164" s="109" t="s">
        <v>146</v>
      </c>
      <c r="D164" s="109" t="s">
        <v>119</v>
      </c>
      <c r="E164" s="110" t="s">
        <v>168</v>
      </c>
      <c r="F164" s="111" t="s">
        <v>169</v>
      </c>
      <c r="G164" s="112" t="s">
        <v>122</v>
      </c>
      <c r="H164" s="113">
        <v>6000</v>
      </c>
      <c r="I164" s="111" t="s">
        <v>123</v>
      </c>
      <c r="J164" s="27"/>
      <c r="K164" s="114" t="s">
        <v>1</v>
      </c>
      <c r="L164" s="115" t="s">
        <v>31</v>
      </c>
      <c r="M164" s="116">
        <v>0.247</v>
      </c>
      <c r="N164" s="116">
        <f>M164*H164</f>
        <v>1482</v>
      </c>
      <c r="O164" s="116">
        <v>0</v>
      </c>
      <c r="P164" s="116">
        <f>O164*H164</f>
        <v>0</v>
      </c>
      <c r="Q164" s="116">
        <v>0</v>
      </c>
      <c r="R164" s="117">
        <f>Q164*H164</f>
        <v>0</v>
      </c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P164" s="118" t="s">
        <v>124</v>
      </c>
      <c r="AR164" s="118" t="s">
        <v>119</v>
      </c>
      <c r="AS164" s="118" t="s">
        <v>66</v>
      </c>
      <c r="AW164" s="15" t="s">
        <v>117</v>
      </c>
      <c r="BC164" s="119" t="e">
        <f>IF(L164="základní",#REF!,0)</f>
        <v>#REF!</v>
      </c>
      <c r="BD164" s="119">
        <f>IF(L164="snížená",#REF!,0)</f>
        <v>0</v>
      </c>
      <c r="BE164" s="119">
        <f>IF(L164="zákl. přenesená",#REF!,0)</f>
        <v>0</v>
      </c>
      <c r="BF164" s="119">
        <f>IF(L164="sníž. přenesená",#REF!,0)</f>
        <v>0</v>
      </c>
      <c r="BG164" s="119">
        <f>IF(L164="nulová",#REF!,0)</f>
        <v>0</v>
      </c>
      <c r="BH164" s="15" t="s">
        <v>64</v>
      </c>
      <c r="BI164" s="119" t="e">
        <f>ROUND(#REF!*H164,2)</f>
        <v>#REF!</v>
      </c>
      <c r="BJ164" s="15" t="s">
        <v>124</v>
      </c>
      <c r="BK164" s="118" t="s">
        <v>170</v>
      </c>
    </row>
    <row r="165" spans="1:45" s="2" customFormat="1" ht="29.25">
      <c r="A165" s="26"/>
      <c r="B165" s="27"/>
      <c r="C165" s="26"/>
      <c r="D165" s="120" t="s">
        <v>125</v>
      </c>
      <c r="E165" s="26"/>
      <c r="F165" s="121" t="s">
        <v>169</v>
      </c>
      <c r="G165" s="26"/>
      <c r="H165" s="26"/>
      <c r="I165" s="26"/>
      <c r="J165" s="27"/>
      <c r="K165" s="122"/>
      <c r="L165" s="123"/>
      <c r="M165" s="44"/>
      <c r="N165" s="44"/>
      <c r="O165" s="44"/>
      <c r="P165" s="44"/>
      <c r="Q165" s="44"/>
      <c r="R165" s="45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R165" s="15" t="s">
        <v>125</v>
      </c>
      <c r="AS165" s="15" t="s">
        <v>66</v>
      </c>
    </row>
    <row r="166" spans="1:63" s="2" customFormat="1" ht="33" customHeight="1">
      <c r="A166" s="26"/>
      <c r="B166" s="108"/>
      <c r="C166" s="109" t="s">
        <v>8</v>
      </c>
      <c r="D166" s="109" t="s">
        <v>119</v>
      </c>
      <c r="E166" s="110" t="s">
        <v>171</v>
      </c>
      <c r="F166" s="111" t="s">
        <v>172</v>
      </c>
      <c r="G166" s="112" t="s">
        <v>145</v>
      </c>
      <c r="H166" s="113">
        <v>100</v>
      </c>
      <c r="I166" s="111" t="s">
        <v>123</v>
      </c>
      <c r="J166" s="27"/>
      <c r="K166" s="114" t="s">
        <v>1</v>
      </c>
      <c r="L166" s="115" t="s">
        <v>31</v>
      </c>
      <c r="M166" s="116">
        <v>0.498</v>
      </c>
      <c r="N166" s="116">
        <f>M166*H166</f>
        <v>49.8</v>
      </c>
      <c r="O166" s="116">
        <v>0</v>
      </c>
      <c r="P166" s="116">
        <f>O166*H166</f>
        <v>0</v>
      </c>
      <c r="Q166" s="116">
        <v>0</v>
      </c>
      <c r="R166" s="117">
        <f>Q166*H166</f>
        <v>0</v>
      </c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P166" s="118" t="s">
        <v>124</v>
      </c>
      <c r="AR166" s="118" t="s">
        <v>119</v>
      </c>
      <c r="AS166" s="118" t="s">
        <v>66</v>
      </c>
      <c r="AW166" s="15" t="s">
        <v>117</v>
      </c>
      <c r="BC166" s="119" t="e">
        <f>IF(L166="základní",#REF!,0)</f>
        <v>#REF!</v>
      </c>
      <c r="BD166" s="119">
        <f>IF(L166="snížená",#REF!,0)</f>
        <v>0</v>
      </c>
      <c r="BE166" s="119">
        <f>IF(L166="zákl. přenesená",#REF!,0)</f>
        <v>0</v>
      </c>
      <c r="BF166" s="119">
        <f>IF(L166="sníž. přenesená",#REF!,0)</f>
        <v>0</v>
      </c>
      <c r="BG166" s="119">
        <f>IF(L166="nulová",#REF!,0)</f>
        <v>0</v>
      </c>
      <c r="BH166" s="15" t="s">
        <v>64</v>
      </c>
      <c r="BI166" s="119" t="e">
        <f>ROUND(#REF!*H166,2)</f>
        <v>#REF!</v>
      </c>
      <c r="BJ166" s="15" t="s">
        <v>124</v>
      </c>
      <c r="BK166" s="118" t="s">
        <v>173</v>
      </c>
    </row>
    <row r="167" spans="1:45" s="2" customFormat="1" ht="19.5">
      <c r="A167" s="26"/>
      <c r="B167" s="27"/>
      <c r="C167" s="26"/>
      <c r="D167" s="120" t="s">
        <v>125</v>
      </c>
      <c r="E167" s="26"/>
      <c r="F167" s="121" t="s">
        <v>172</v>
      </c>
      <c r="G167" s="26"/>
      <c r="H167" s="26"/>
      <c r="I167" s="26"/>
      <c r="J167" s="27"/>
      <c r="K167" s="122"/>
      <c r="L167" s="123"/>
      <c r="M167" s="44"/>
      <c r="N167" s="44"/>
      <c r="O167" s="44"/>
      <c r="P167" s="44"/>
      <c r="Q167" s="44"/>
      <c r="R167" s="45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R167" s="15" t="s">
        <v>125</v>
      </c>
      <c r="AS167" s="15" t="s">
        <v>66</v>
      </c>
    </row>
    <row r="168" spans="1:63" s="2" customFormat="1" ht="33" customHeight="1">
      <c r="A168" s="26"/>
      <c r="B168" s="108"/>
      <c r="C168" s="109" t="s">
        <v>149</v>
      </c>
      <c r="D168" s="109" t="s">
        <v>119</v>
      </c>
      <c r="E168" s="110" t="s">
        <v>174</v>
      </c>
      <c r="F168" s="111" t="s">
        <v>175</v>
      </c>
      <c r="G168" s="112" t="s">
        <v>145</v>
      </c>
      <c r="H168" s="113">
        <v>80</v>
      </c>
      <c r="I168" s="111" t="s">
        <v>123</v>
      </c>
      <c r="J168" s="27"/>
      <c r="K168" s="114" t="s">
        <v>1</v>
      </c>
      <c r="L168" s="115" t="s">
        <v>31</v>
      </c>
      <c r="M168" s="116">
        <v>0.701</v>
      </c>
      <c r="N168" s="116">
        <f>M168*H168</f>
        <v>56.08</v>
      </c>
      <c r="O168" s="116">
        <v>0</v>
      </c>
      <c r="P168" s="116">
        <f>O168*H168</f>
        <v>0</v>
      </c>
      <c r="Q168" s="116">
        <v>0</v>
      </c>
      <c r="R168" s="117">
        <f>Q168*H168</f>
        <v>0</v>
      </c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P168" s="118" t="s">
        <v>124</v>
      </c>
      <c r="AR168" s="118" t="s">
        <v>119</v>
      </c>
      <c r="AS168" s="118" t="s">
        <v>66</v>
      </c>
      <c r="AW168" s="15" t="s">
        <v>117</v>
      </c>
      <c r="BC168" s="119" t="e">
        <f>IF(L168="základní",#REF!,0)</f>
        <v>#REF!</v>
      </c>
      <c r="BD168" s="119">
        <f>IF(L168="snížená",#REF!,0)</f>
        <v>0</v>
      </c>
      <c r="BE168" s="119">
        <f>IF(L168="zákl. přenesená",#REF!,0)</f>
        <v>0</v>
      </c>
      <c r="BF168" s="119">
        <f>IF(L168="sníž. přenesená",#REF!,0)</f>
        <v>0</v>
      </c>
      <c r="BG168" s="119">
        <f>IF(L168="nulová",#REF!,0)</f>
        <v>0</v>
      </c>
      <c r="BH168" s="15" t="s">
        <v>64</v>
      </c>
      <c r="BI168" s="119" t="e">
        <f>ROUND(#REF!*H168,2)</f>
        <v>#REF!</v>
      </c>
      <c r="BJ168" s="15" t="s">
        <v>124</v>
      </c>
      <c r="BK168" s="118" t="s">
        <v>176</v>
      </c>
    </row>
    <row r="169" spans="1:45" s="2" customFormat="1" ht="19.5">
      <c r="A169" s="26"/>
      <c r="B169" s="27"/>
      <c r="C169" s="26"/>
      <c r="D169" s="120" t="s">
        <v>125</v>
      </c>
      <c r="E169" s="26"/>
      <c r="F169" s="121" t="s">
        <v>175</v>
      </c>
      <c r="G169" s="26"/>
      <c r="H169" s="26"/>
      <c r="I169" s="26"/>
      <c r="J169" s="27"/>
      <c r="K169" s="122"/>
      <c r="L169" s="123"/>
      <c r="M169" s="44"/>
      <c r="N169" s="44"/>
      <c r="O169" s="44"/>
      <c r="P169" s="44"/>
      <c r="Q169" s="44"/>
      <c r="R169" s="45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R169" s="15" t="s">
        <v>125</v>
      </c>
      <c r="AS169" s="15" t="s">
        <v>66</v>
      </c>
    </row>
    <row r="170" spans="1:63" s="2" customFormat="1" ht="37.9" customHeight="1">
      <c r="A170" s="26"/>
      <c r="B170" s="108"/>
      <c r="C170" s="109" t="s">
        <v>177</v>
      </c>
      <c r="D170" s="109" t="s">
        <v>119</v>
      </c>
      <c r="E170" s="110" t="s">
        <v>178</v>
      </c>
      <c r="F170" s="111" t="s">
        <v>179</v>
      </c>
      <c r="G170" s="112" t="s">
        <v>145</v>
      </c>
      <c r="H170" s="113">
        <v>180</v>
      </c>
      <c r="I170" s="111" t="s">
        <v>123</v>
      </c>
      <c r="J170" s="27"/>
      <c r="K170" s="114" t="s">
        <v>1</v>
      </c>
      <c r="L170" s="115" t="s">
        <v>31</v>
      </c>
      <c r="M170" s="116">
        <v>1.798</v>
      </c>
      <c r="N170" s="116">
        <f>M170*H170</f>
        <v>323.64</v>
      </c>
      <c r="O170" s="116">
        <v>0</v>
      </c>
      <c r="P170" s="116">
        <f>O170*H170</f>
        <v>0</v>
      </c>
      <c r="Q170" s="116">
        <v>0</v>
      </c>
      <c r="R170" s="117">
        <f>Q170*H170</f>
        <v>0</v>
      </c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P170" s="118" t="s">
        <v>124</v>
      </c>
      <c r="AR170" s="118" t="s">
        <v>119</v>
      </c>
      <c r="AS170" s="118" t="s">
        <v>66</v>
      </c>
      <c r="AW170" s="15" t="s">
        <v>117</v>
      </c>
      <c r="BC170" s="119" t="e">
        <f>IF(L170="základní",#REF!,0)</f>
        <v>#REF!</v>
      </c>
      <c r="BD170" s="119">
        <f>IF(L170="snížená",#REF!,0)</f>
        <v>0</v>
      </c>
      <c r="BE170" s="119">
        <f>IF(L170="zákl. přenesená",#REF!,0)</f>
        <v>0</v>
      </c>
      <c r="BF170" s="119">
        <f>IF(L170="sníž. přenesená",#REF!,0)</f>
        <v>0</v>
      </c>
      <c r="BG170" s="119">
        <f>IF(L170="nulová",#REF!,0)</f>
        <v>0</v>
      </c>
      <c r="BH170" s="15" t="s">
        <v>64</v>
      </c>
      <c r="BI170" s="119" t="e">
        <f>ROUND(#REF!*H170,2)</f>
        <v>#REF!</v>
      </c>
      <c r="BJ170" s="15" t="s">
        <v>124</v>
      </c>
      <c r="BK170" s="118" t="s">
        <v>180</v>
      </c>
    </row>
    <row r="171" spans="1:45" s="2" customFormat="1" ht="19.5">
      <c r="A171" s="26"/>
      <c r="B171" s="27"/>
      <c r="C171" s="26"/>
      <c r="D171" s="120" t="s">
        <v>125</v>
      </c>
      <c r="E171" s="26"/>
      <c r="F171" s="121" t="s">
        <v>179</v>
      </c>
      <c r="G171" s="26"/>
      <c r="H171" s="26"/>
      <c r="I171" s="26"/>
      <c r="J171" s="27"/>
      <c r="K171" s="122"/>
      <c r="L171" s="123"/>
      <c r="M171" s="44"/>
      <c r="N171" s="44"/>
      <c r="O171" s="44"/>
      <c r="P171" s="44"/>
      <c r="Q171" s="44"/>
      <c r="R171" s="45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R171" s="15" t="s">
        <v>125</v>
      </c>
      <c r="AS171" s="15" t="s">
        <v>66</v>
      </c>
    </row>
    <row r="172" spans="1:63" s="2" customFormat="1" ht="37.9" customHeight="1">
      <c r="A172" s="26"/>
      <c r="B172" s="108"/>
      <c r="C172" s="109" t="s">
        <v>153</v>
      </c>
      <c r="D172" s="109" t="s">
        <v>119</v>
      </c>
      <c r="E172" s="110" t="s">
        <v>181</v>
      </c>
      <c r="F172" s="111" t="s">
        <v>182</v>
      </c>
      <c r="G172" s="112" t="s">
        <v>145</v>
      </c>
      <c r="H172" s="113">
        <v>110</v>
      </c>
      <c r="I172" s="111" t="s">
        <v>123</v>
      </c>
      <c r="J172" s="27"/>
      <c r="K172" s="114" t="s">
        <v>1</v>
      </c>
      <c r="L172" s="115" t="s">
        <v>31</v>
      </c>
      <c r="M172" s="116">
        <v>2.778</v>
      </c>
      <c r="N172" s="116">
        <f>M172*H172</f>
        <v>305.58</v>
      </c>
      <c r="O172" s="116">
        <v>0</v>
      </c>
      <c r="P172" s="116">
        <f>O172*H172</f>
        <v>0</v>
      </c>
      <c r="Q172" s="116">
        <v>0</v>
      </c>
      <c r="R172" s="117">
        <f>Q172*H172</f>
        <v>0</v>
      </c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P172" s="118" t="s">
        <v>124</v>
      </c>
      <c r="AR172" s="118" t="s">
        <v>119</v>
      </c>
      <c r="AS172" s="118" t="s">
        <v>66</v>
      </c>
      <c r="AW172" s="15" t="s">
        <v>117</v>
      </c>
      <c r="BC172" s="119" t="e">
        <f>IF(L172="základní",#REF!,0)</f>
        <v>#REF!</v>
      </c>
      <c r="BD172" s="119">
        <f>IF(L172="snížená",#REF!,0)</f>
        <v>0</v>
      </c>
      <c r="BE172" s="119">
        <f>IF(L172="zákl. přenesená",#REF!,0)</f>
        <v>0</v>
      </c>
      <c r="BF172" s="119">
        <f>IF(L172="sníž. přenesená",#REF!,0)</f>
        <v>0</v>
      </c>
      <c r="BG172" s="119">
        <f>IF(L172="nulová",#REF!,0)</f>
        <v>0</v>
      </c>
      <c r="BH172" s="15" t="s">
        <v>64</v>
      </c>
      <c r="BI172" s="119" t="e">
        <f>ROUND(#REF!*H172,2)</f>
        <v>#REF!</v>
      </c>
      <c r="BJ172" s="15" t="s">
        <v>124</v>
      </c>
      <c r="BK172" s="118" t="s">
        <v>183</v>
      </c>
    </row>
    <row r="173" spans="1:45" s="2" customFormat="1" ht="19.5">
      <c r="A173" s="26"/>
      <c r="B173" s="27"/>
      <c r="C173" s="26"/>
      <c r="D173" s="120" t="s">
        <v>125</v>
      </c>
      <c r="E173" s="26"/>
      <c r="F173" s="121" t="s">
        <v>182</v>
      </c>
      <c r="G173" s="26"/>
      <c r="H173" s="26"/>
      <c r="I173" s="26"/>
      <c r="J173" s="27"/>
      <c r="K173" s="122"/>
      <c r="L173" s="123"/>
      <c r="M173" s="44"/>
      <c r="N173" s="44"/>
      <c r="O173" s="44"/>
      <c r="P173" s="44"/>
      <c r="Q173" s="44"/>
      <c r="R173" s="45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R173" s="15" t="s">
        <v>125</v>
      </c>
      <c r="AS173" s="15" t="s">
        <v>66</v>
      </c>
    </row>
    <row r="174" spans="1:63" s="2" customFormat="1" ht="21.75" customHeight="1">
      <c r="A174" s="26"/>
      <c r="B174" s="108"/>
      <c r="C174" s="109" t="s">
        <v>184</v>
      </c>
      <c r="D174" s="109" t="s">
        <v>119</v>
      </c>
      <c r="E174" s="110" t="s">
        <v>185</v>
      </c>
      <c r="F174" s="111" t="s">
        <v>186</v>
      </c>
      <c r="G174" s="112" t="s">
        <v>187</v>
      </c>
      <c r="H174" s="113">
        <v>190</v>
      </c>
      <c r="I174" s="111" t="s">
        <v>123</v>
      </c>
      <c r="J174" s="27"/>
      <c r="K174" s="114" t="s">
        <v>1</v>
      </c>
      <c r="L174" s="115" t="s">
        <v>31</v>
      </c>
      <c r="M174" s="116">
        <v>0.298</v>
      </c>
      <c r="N174" s="116">
        <f>M174*H174</f>
        <v>56.62</v>
      </c>
      <c r="O174" s="116">
        <v>0.0175</v>
      </c>
      <c r="P174" s="116">
        <f>O174*H174</f>
        <v>3.325</v>
      </c>
      <c r="Q174" s="116">
        <v>0</v>
      </c>
      <c r="R174" s="117">
        <f>Q174*H174</f>
        <v>0</v>
      </c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P174" s="118" t="s">
        <v>124</v>
      </c>
      <c r="AR174" s="118" t="s">
        <v>119</v>
      </c>
      <c r="AS174" s="118" t="s">
        <v>66</v>
      </c>
      <c r="AW174" s="15" t="s">
        <v>117</v>
      </c>
      <c r="BC174" s="119" t="e">
        <f>IF(L174="základní",#REF!,0)</f>
        <v>#REF!</v>
      </c>
      <c r="BD174" s="119">
        <f>IF(L174="snížená",#REF!,0)</f>
        <v>0</v>
      </c>
      <c r="BE174" s="119">
        <f>IF(L174="zákl. přenesená",#REF!,0)</f>
        <v>0</v>
      </c>
      <c r="BF174" s="119">
        <f>IF(L174="sníž. přenesená",#REF!,0)</f>
        <v>0</v>
      </c>
      <c r="BG174" s="119">
        <f>IF(L174="nulová",#REF!,0)</f>
        <v>0</v>
      </c>
      <c r="BH174" s="15" t="s">
        <v>64</v>
      </c>
      <c r="BI174" s="119" t="e">
        <f>ROUND(#REF!*H174,2)</f>
        <v>#REF!</v>
      </c>
      <c r="BJ174" s="15" t="s">
        <v>124</v>
      </c>
      <c r="BK174" s="118" t="s">
        <v>188</v>
      </c>
    </row>
    <row r="175" spans="1:45" s="2" customFormat="1" ht="12">
      <c r="A175" s="26"/>
      <c r="B175" s="27"/>
      <c r="C175" s="26"/>
      <c r="D175" s="120" t="s">
        <v>125</v>
      </c>
      <c r="E175" s="26"/>
      <c r="F175" s="121" t="s">
        <v>186</v>
      </c>
      <c r="G175" s="26"/>
      <c r="H175" s="26"/>
      <c r="I175" s="26"/>
      <c r="J175" s="27"/>
      <c r="K175" s="122"/>
      <c r="L175" s="123"/>
      <c r="M175" s="44"/>
      <c r="N175" s="44"/>
      <c r="O175" s="44"/>
      <c r="P175" s="44"/>
      <c r="Q175" s="44"/>
      <c r="R175" s="45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R175" s="15" t="s">
        <v>125</v>
      </c>
      <c r="AS175" s="15" t="s">
        <v>66</v>
      </c>
    </row>
    <row r="176" spans="1:63" s="2" customFormat="1" ht="24.2" customHeight="1">
      <c r="A176" s="26"/>
      <c r="B176" s="108"/>
      <c r="C176" s="109" t="s">
        <v>156</v>
      </c>
      <c r="D176" s="109" t="s">
        <v>119</v>
      </c>
      <c r="E176" s="110" t="s">
        <v>189</v>
      </c>
      <c r="F176" s="111" t="s">
        <v>190</v>
      </c>
      <c r="G176" s="112" t="s">
        <v>191</v>
      </c>
      <c r="H176" s="113">
        <v>80</v>
      </c>
      <c r="I176" s="111" t="s">
        <v>123</v>
      </c>
      <c r="J176" s="27"/>
      <c r="K176" s="114" t="s">
        <v>1</v>
      </c>
      <c r="L176" s="115" t="s">
        <v>31</v>
      </c>
      <c r="M176" s="116">
        <v>0.184</v>
      </c>
      <c r="N176" s="116">
        <f>M176*H176</f>
        <v>14.719999999999999</v>
      </c>
      <c r="O176" s="116">
        <v>3E-05</v>
      </c>
      <c r="P176" s="116">
        <f>O176*H176</f>
        <v>0.0024000000000000002</v>
      </c>
      <c r="Q176" s="116">
        <v>0</v>
      </c>
      <c r="R176" s="117">
        <f>Q176*H176</f>
        <v>0</v>
      </c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P176" s="118" t="s">
        <v>124</v>
      </c>
      <c r="AR176" s="118" t="s">
        <v>119</v>
      </c>
      <c r="AS176" s="118" t="s">
        <v>66</v>
      </c>
      <c r="AW176" s="15" t="s">
        <v>117</v>
      </c>
      <c r="BC176" s="119" t="e">
        <f>IF(L176="základní",#REF!,0)</f>
        <v>#REF!</v>
      </c>
      <c r="BD176" s="119">
        <f>IF(L176="snížená",#REF!,0)</f>
        <v>0</v>
      </c>
      <c r="BE176" s="119">
        <f>IF(L176="zákl. přenesená",#REF!,0)</f>
        <v>0</v>
      </c>
      <c r="BF176" s="119">
        <f>IF(L176="sníž. přenesená",#REF!,0)</f>
        <v>0</v>
      </c>
      <c r="BG176" s="119">
        <f>IF(L176="nulová",#REF!,0)</f>
        <v>0</v>
      </c>
      <c r="BH176" s="15" t="s">
        <v>64</v>
      </c>
      <c r="BI176" s="119" t="e">
        <f>ROUND(#REF!*H176,2)</f>
        <v>#REF!</v>
      </c>
      <c r="BJ176" s="15" t="s">
        <v>124</v>
      </c>
      <c r="BK176" s="118" t="s">
        <v>192</v>
      </c>
    </row>
    <row r="177" spans="1:45" s="2" customFormat="1" ht="19.5">
      <c r="A177" s="26"/>
      <c r="B177" s="27"/>
      <c r="C177" s="26"/>
      <c r="D177" s="120" t="s">
        <v>125</v>
      </c>
      <c r="E177" s="26"/>
      <c r="F177" s="121" t="s">
        <v>190</v>
      </c>
      <c r="G177" s="26"/>
      <c r="H177" s="26"/>
      <c r="I177" s="26"/>
      <c r="J177" s="27"/>
      <c r="K177" s="122"/>
      <c r="L177" s="123"/>
      <c r="M177" s="44"/>
      <c r="N177" s="44"/>
      <c r="O177" s="44"/>
      <c r="P177" s="44"/>
      <c r="Q177" s="44"/>
      <c r="R177" s="45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R177" s="15" t="s">
        <v>125</v>
      </c>
      <c r="AS177" s="15" t="s">
        <v>66</v>
      </c>
    </row>
    <row r="178" spans="1:63" s="2" customFormat="1" ht="66.75" customHeight="1">
      <c r="A178" s="26"/>
      <c r="B178" s="108"/>
      <c r="C178" s="109" t="s">
        <v>7</v>
      </c>
      <c r="D178" s="109" t="s">
        <v>119</v>
      </c>
      <c r="E178" s="110" t="s">
        <v>193</v>
      </c>
      <c r="F178" s="111" t="s">
        <v>194</v>
      </c>
      <c r="G178" s="112" t="s">
        <v>187</v>
      </c>
      <c r="H178" s="113">
        <v>420</v>
      </c>
      <c r="I178" s="111" t="s">
        <v>123</v>
      </c>
      <c r="J178" s="27"/>
      <c r="K178" s="114" t="s">
        <v>1</v>
      </c>
      <c r="L178" s="115" t="s">
        <v>31</v>
      </c>
      <c r="M178" s="116">
        <v>0.547</v>
      </c>
      <c r="N178" s="116">
        <f>M178*H178</f>
        <v>229.74</v>
      </c>
      <c r="O178" s="116">
        <v>0.0369</v>
      </c>
      <c r="P178" s="116">
        <f>O178*H178</f>
        <v>15.498000000000001</v>
      </c>
      <c r="Q178" s="116">
        <v>0</v>
      </c>
      <c r="R178" s="117">
        <f>Q178*H178</f>
        <v>0</v>
      </c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P178" s="118" t="s">
        <v>124</v>
      </c>
      <c r="AR178" s="118" t="s">
        <v>119</v>
      </c>
      <c r="AS178" s="118" t="s">
        <v>66</v>
      </c>
      <c r="AW178" s="15" t="s">
        <v>117</v>
      </c>
      <c r="BC178" s="119" t="e">
        <f>IF(L178="základní",#REF!,0)</f>
        <v>#REF!</v>
      </c>
      <c r="BD178" s="119">
        <f>IF(L178="snížená",#REF!,0)</f>
        <v>0</v>
      </c>
      <c r="BE178" s="119">
        <f>IF(L178="zákl. přenesená",#REF!,0)</f>
        <v>0</v>
      </c>
      <c r="BF178" s="119">
        <f>IF(L178="sníž. přenesená",#REF!,0)</f>
        <v>0</v>
      </c>
      <c r="BG178" s="119">
        <f>IF(L178="nulová",#REF!,0)</f>
        <v>0</v>
      </c>
      <c r="BH178" s="15" t="s">
        <v>64</v>
      </c>
      <c r="BI178" s="119" t="e">
        <f>ROUND(#REF!*H178,2)</f>
        <v>#REF!</v>
      </c>
      <c r="BJ178" s="15" t="s">
        <v>124</v>
      </c>
      <c r="BK178" s="118" t="s">
        <v>195</v>
      </c>
    </row>
    <row r="179" spans="1:45" s="2" customFormat="1" ht="58.5">
      <c r="A179" s="26"/>
      <c r="B179" s="27"/>
      <c r="C179" s="26"/>
      <c r="D179" s="120" t="s">
        <v>125</v>
      </c>
      <c r="E179" s="26"/>
      <c r="F179" s="121" t="s">
        <v>196</v>
      </c>
      <c r="G179" s="26"/>
      <c r="H179" s="26"/>
      <c r="I179" s="26"/>
      <c r="J179" s="27"/>
      <c r="K179" s="122"/>
      <c r="L179" s="123"/>
      <c r="M179" s="44"/>
      <c r="N179" s="44"/>
      <c r="O179" s="44"/>
      <c r="P179" s="44"/>
      <c r="Q179" s="44"/>
      <c r="R179" s="45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R179" s="15" t="s">
        <v>125</v>
      </c>
      <c r="AS179" s="15" t="s">
        <v>66</v>
      </c>
    </row>
    <row r="180" spans="1:63" s="2" customFormat="1" ht="44.25" customHeight="1">
      <c r="A180" s="26"/>
      <c r="B180" s="108"/>
      <c r="C180" s="109" t="s">
        <v>160</v>
      </c>
      <c r="D180" s="109" t="s">
        <v>119</v>
      </c>
      <c r="E180" s="110" t="s">
        <v>197</v>
      </c>
      <c r="F180" s="111" t="s">
        <v>198</v>
      </c>
      <c r="G180" s="112" t="s">
        <v>199</v>
      </c>
      <c r="H180" s="113">
        <v>900</v>
      </c>
      <c r="I180" s="111" t="s">
        <v>123</v>
      </c>
      <c r="J180" s="27"/>
      <c r="K180" s="114" t="s">
        <v>1</v>
      </c>
      <c r="L180" s="115" t="s">
        <v>31</v>
      </c>
      <c r="M180" s="116">
        <v>3.15</v>
      </c>
      <c r="N180" s="116">
        <f>M180*H180</f>
        <v>2835</v>
      </c>
      <c r="O180" s="116">
        <v>0</v>
      </c>
      <c r="P180" s="116">
        <f>O180*H180</f>
        <v>0</v>
      </c>
      <c r="Q180" s="116">
        <v>0</v>
      </c>
      <c r="R180" s="117">
        <f>Q180*H180</f>
        <v>0</v>
      </c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P180" s="118" t="s">
        <v>124</v>
      </c>
      <c r="AR180" s="118" t="s">
        <v>119</v>
      </c>
      <c r="AS180" s="118" t="s">
        <v>66</v>
      </c>
      <c r="AW180" s="15" t="s">
        <v>117</v>
      </c>
      <c r="BC180" s="119" t="e">
        <f>IF(L180="základní",#REF!,0)</f>
        <v>#REF!</v>
      </c>
      <c r="BD180" s="119">
        <f>IF(L180="snížená",#REF!,0)</f>
        <v>0</v>
      </c>
      <c r="BE180" s="119">
        <f>IF(L180="zákl. přenesená",#REF!,0)</f>
        <v>0</v>
      </c>
      <c r="BF180" s="119">
        <f>IF(L180="sníž. přenesená",#REF!,0)</f>
        <v>0</v>
      </c>
      <c r="BG180" s="119">
        <f>IF(L180="nulová",#REF!,0)</f>
        <v>0</v>
      </c>
      <c r="BH180" s="15" t="s">
        <v>64</v>
      </c>
      <c r="BI180" s="119" t="e">
        <f>ROUND(#REF!*H180,2)</f>
        <v>#REF!</v>
      </c>
      <c r="BJ180" s="15" t="s">
        <v>124</v>
      </c>
      <c r="BK180" s="118" t="s">
        <v>200</v>
      </c>
    </row>
    <row r="181" spans="1:45" s="2" customFormat="1" ht="29.25">
      <c r="A181" s="26"/>
      <c r="B181" s="27"/>
      <c r="C181" s="26"/>
      <c r="D181" s="120" t="s">
        <v>125</v>
      </c>
      <c r="E181" s="26"/>
      <c r="F181" s="121" t="s">
        <v>198</v>
      </c>
      <c r="G181" s="26"/>
      <c r="H181" s="26"/>
      <c r="I181" s="26"/>
      <c r="J181" s="27"/>
      <c r="K181" s="122"/>
      <c r="L181" s="123"/>
      <c r="M181" s="44"/>
      <c r="N181" s="44"/>
      <c r="O181" s="44"/>
      <c r="P181" s="44"/>
      <c r="Q181" s="44"/>
      <c r="R181" s="45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R181" s="15" t="s">
        <v>125</v>
      </c>
      <c r="AS181" s="15" t="s">
        <v>66</v>
      </c>
    </row>
    <row r="182" spans="1:63" s="2" customFormat="1" ht="37.9" customHeight="1">
      <c r="A182" s="26"/>
      <c r="B182" s="108"/>
      <c r="C182" s="109" t="s">
        <v>201</v>
      </c>
      <c r="D182" s="109" t="s">
        <v>119</v>
      </c>
      <c r="E182" s="110" t="s">
        <v>202</v>
      </c>
      <c r="F182" s="111" t="s">
        <v>203</v>
      </c>
      <c r="G182" s="112" t="s">
        <v>199</v>
      </c>
      <c r="H182" s="113">
        <v>1100</v>
      </c>
      <c r="I182" s="111" t="s">
        <v>123</v>
      </c>
      <c r="J182" s="27"/>
      <c r="K182" s="114" t="s">
        <v>1</v>
      </c>
      <c r="L182" s="115" t="s">
        <v>31</v>
      </c>
      <c r="M182" s="116">
        <v>0.529</v>
      </c>
      <c r="N182" s="116">
        <f>M182*H182</f>
        <v>581.9</v>
      </c>
      <c r="O182" s="116">
        <v>0</v>
      </c>
      <c r="P182" s="116">
        <f>O182*H182</f>
        <v>0</v>
      </c>
      <c r="Q182" s="116">
        <v>0</v>
      </c>
      <c r="R182" s="117">
        <f>Q182*H182</f>
        <v>0</v>
      </c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P182" s="118" t="s">
        <v>124</v>
      </c>
      <c r="AR182" s="118" t="s">
        <v>119</v>
      </c>
      <c r="AS182" s="118" t="s">
        <v>66</v>
      </c>
      <c r="AW182" s="15" t="s">
        <v>117</v>
      </c>
      <c r="BC182" s="119" t="e">
        <f>IF(L182="základní",#REF!,0)</f>
        <v>#REF!</v>
      </c>
      <c r="BD182" s="119">
        <f>IF(L182="snížená",#REF!,0)</f>
        <v>0</v>
      </c>
      <c r="BE182" s="119">
        <f>IF(L182="zákl. přenesená",#REF!,0)</f>
        <v>0</v>
      </c>
      <c r="BF182" s="119">
        <f>IF(L182="sníž. přenesená",#REF!,0)</f>
        <v>0</v>
      </c>
      <c r="BG182" s="119">
        <f>IF(L182="nulová",#REF!,0)</f>
        <v>0</v>
      </c>
      <c r="BH182" s="15" t="s">
        <v>64</v>
      </c>
      <c r="BI182" s="119" t="e">
        <f>ROUND(#REF!*H182,2)</f>
        <v>#REF!</v>
      </c>
      <c r="BJ182" s="15" t="s">
        <v>124</v>
      </c>
      <c r="BK182" s="118" t="s">
        <v>204</v>
      </c>
    </row>
    <row r="183" spans="1:45" s="2" customFormat="1" ht="19.5">
      <c r="A183" s="26"/>
      <c r="B183" s="27"/>
      <c r="C183" s="26"/>
      <c r="D183" s="120" t="s">
        <v>125</v>
      </c>
      <c r="E183" s="26"/>
      <c r="F183" s="121" t="s">
        <v>203</v>
      </c>
      <c r="G183" s="26"/>
      <c r="H183" s="26"/>
      <c r="I183" s="26"/>
      <c r="J183" s="27"/>
      <c r="K183" s="122"/>
      <c r="L183" s="123"/>
      <c r="M183" s="44"/>
      <c r="N183" s="44"/>
      <c r="O183" s="44"/>
      <c r="P183" s="44"/>
      <c r="Q183" s="44"/>
      <c r="R183" s="45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R183" s="15" t="s">
        <v>125</v>
      </c>
      <c r="AS183" s="15" t="s">
        <v>66</v>
      </c>
    </row>
    <row r="184" spans="1:63" s="2" customFormat="1" ht="37.9" customHeight="1">
      <c r="A184" s="26"/>
      <c r="B184" s="108"/>
      <c r="C184" s="109" t="s">
        <v>163</v>
      </c>
      <c r="D184" s="109" t="s">
        <v>119</v>
      </c>
      <c r="E184" s="110" t="s">
        <v>205</v>
      </c>
      <c r="F184" s="111" t="s">
        <v>206</v>
      </c>
      <c r="G184" s="112" t="s">
        <v>199</v>
      </c>
      <c r="H184" s="113">
        <v>800</v>
      </c>
      <c r="I184" s="111" t="s">
        <v>123</v>
      </c>
      <c r="J184" s="27"/>
      <c r="K184" s="114" t="s">
        <v>1</v>
      </c>
      <c r="L184" s="115" t="s">
        <v>31</v>
      </c>
      <c r="M184" s="116">
        <v>0.242</v>
      </c>
      <c r="N184" s="116">
        <f>M184*H184</f>
        <v>193.6</v>
      </c>
      <c r="O184" s="116">
        <v>0</v>
      </c>
      <c r="P184" s="116">
        <f>O184*H184</f>
        <v>0</v>
      </c>
      <c r="Q184" s="116">
        <v>0</v>
      </c>
      <c r="R184" s="117">
        <f>Q184*H184</f>
        <v>0</v>
      </c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P184" s="118" t="s">
        <v>124</v>
      </c>
      <c r="AR184" s="118" t="s">
        <v>119</v>
      </c>
      <c r="AS184" s="118" t="s">
        <v>66</v>
      </c>
      <c r="AW184" s="15" t="s">
        <v>117</v>
      </c>
      <c r="BC184" s="119" t="e">
        <f>IF(L184="základní",#REF!,0)</f>
        <v>#REF!</v>
      </c>
      <c r="BD184" s="119">
        <f>IF(L184="snížená",#REF!,0)</f>
        <v>0</v>
      </c>
      <c r="BE184" s="119">
        <f>IF(L184="zákl. přenesená",#REF!,0)</f>
        <v>0</v>
      </c>
      <c r="BF184" s="119">
        <f>IF(L184="sníž. přenesená",#REF!,0)</f>
        <v>0</v>
      </c>
      <c r="BG184" s="119">
        <f>IF(L184="nulová",#REF!,0)</f>
        <v>0</v>
      </c>
      <c r="BH184" s="15" t="s">
        <v>64</v>
      </c>
      <c r="BI184" s="119" t="e">
        <f>ROUND(#REF!*H184,2)</f>
        <v>#REF!</v>
      </c>
      <c r="BJ184" s="15" t="s">
        <v>124</v>
      </c>
      <c r="BK184" s="118" t="s">
        <v>207</v>
      </c>
    </row>
    <row r="185" spans="1:45" s="2" customFormat="1" ht="19.5">
      <c r="A185" s="26"/>
      <c r="B185" s="27"/>
      <c r="C185" s="26"/>
      <c r="D185" s="120" t="s">
        <v>125</v>
      </c>
      <c r="E185" s="26"/>
      <c r="F185" s="121" t="s">
        <v>206</v>
      </c>
      <c r="G185" s="26"/>
      <c r="H185" s="26"/>
      <c r="I185" s="26"/>
      <c r="J185" s="27"/>
      <c r="K185" s="122"/>
      <c r="L185" s="123"/>
      <c r="M185" s="44"/>
      <c r="N185" s="44"/>
      <c r="O185" s="44"/>
      <c r="P185" s="44"/>
      <c r="Q185" s="44"/>
      <c r="R185" s="45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R185" s="15" t="s">
        <v>125</v>
      </c>
      <c r="AS185" s="15" t="s">
        <v>66</v>
      </c>
    </row>
    <row r="186" spans="1:63" s="2" customFormat="1" ht="37.9" customHeight="1">
      <c r="A186" s="26"/>
      <c r="B186" s="108"/>
      <c r="C186" s="109" t="s">
        <v>208</v>
      </c>
      <c r="D186" s="109" t="s">
        <v>119</v>
      </c>
      <c r="E186" s="110" t="s">
        <v>209</v>
      </c>
      <c r="F186" s="111" t="s">
        <v>210</v>
      </c>
      <c r="G186" s="112" t="s">
        <v>199</v>
      </c>
      <c r="H186" s="113">
        <v>250</v>
      </c>
      <c r="I186" s="111" t="s">
        <v>123</v>
      </c>
      <c r="J186" s="27"/>
      <c r="K186" s="114" t="s">
        <v>1</v>
      </c>
      <c r="L186" s="115" t="s">
        <v>31</v>
      </c>
      <c r="M186" s="116">
        <v>1.548</v>
      </c>
      <c r="N186" s="116">
        <f>M186*H186</f>
        <v>387</v>
      </c>
      <c r="O186" s="116">
        <v>0</v>
      </c>
      <c r="P186" s="116">
        <f>O186*H186</f>
        <v>0</v>
      </c>
      <c r="Q186" s="116">
        <v>0</v>
      </c>
      <c r="R186" s="117">
        <f>Q186*H186</f>
        <v>0</v>
      </c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P186" s="118" t="s">
        <v>124</v>
      </c>
      <c r="AR186" s="118" t="s">
        <v>119</v>
      </c>
      <c r="AS186" s="118" t="s">
        <v>66</v>
      </c>
      <c r="AW186" s="15" t="s">
        <v>117</v>
      </c>
      <c r="BC186" s="119" t="e">
        <f>IF(L186="základní",#REF!,0)</f>
        <v>#REF!</v>
      </c>
      <c r="BD186" s="119">
        <f>IF(L186="snížená",#REF!,0)</f>
        <v>0</v>
      </c>
      <c r="BE186" s="119">
        <f>IF(L186="zákl. přenesená",#REF!,0)</f>
        <v>0</v>
      </c>
      <c r="BF186" s="119">
        <f>IF(L186="sníž. přenesená",#REF!,0)</f>
        <v>0</v>
      </c>
      <c r="BG186" s="119">
        <f>IF(L186="nulová",#REF!,0)</f>
        <v>0</v>
      </c>
      <c r="BH186" s="15" t="s">
        <v>64</v>
      </c>
      <c r="BI186" s="119" t="e">
        <f>ROUND(#REF!*H186,2)</f>
        <v>#REF!</v>
      </c>
      <c r="BJ186" s="15" t="s">
        <v>124</v>
      </c>
      <c r="BK186" s="118" t="s">
        <v>211</v>
      </c>
    </row>
    <row r="187" spans="1:45" s="2" customFormat="1" ht="19.5">
      <c r="A187" s="26"/>
      <c r="B187" s="27"/>
      <c r="C187" s="26"/>
      <c r="D187" s="120" t="s">
        <v>125</v>
      </c>
      <c r="E187" s="26"/>
      <c r="F187" s="121" t="s">
        <v>210</v>
      </c>
      <c r="G187" s="26"/>
      <c r="H187" s="26"/>
      <c r="I187" s="26"/>
      <c r="J187" s="27"/>
      <c r="K187" s="122"/>
      <c r="L187" s="123"/>
      <c r="M187" s="44"/>
      <c r="N187" s="44"/>
      <c r="O187" s="44"/>
      <c r="P187" s="44"/>
      <c r="Q187" s="44"/>
      <c r="R187" s="45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R187" s="15" t="s">
        <v>125</v>
      </c>
      <c r="AS187" s="15" t="s">
        <v>66</v>
      </c>
    </row>
    <row r="188" spans="1:63" s="2" customFormat="1" ht="37.9" customHeight="1">
      <c r="A188" s="26"/>
      <c r="B188" s="108"/>
      <c r="C188" s="109" t="s">
        <v>167</v>
      </c>
      <c r="D188" s="109" t="s">
        <v>119</v>
      </c>
      <c r="E188" s="110" t="s">
        <v>212</v>
      </c>
      <c r="F188" s="111" t="s">
        <v>213</v>
      </c>
      <c r="G188" s="112" t="s">
        <v>122</v>
      </c>
      <c r="H188" s="113">
        <v>240</v>
      </c>
      <c r="I188" s="111" t="s">
        <v>123</v>
      </c>
      <c r="J188" s="27"/>
      <c r="K188" s="114" t="s">
        <v>1</v>
      </c>
      <c r="L188" s="115" t="s">
        <v>31</v>
      </c>
      <c r="M188" s="116">
        <v>1.71</v>
      </c>
      <c r="N188" s="116">
        <f>M188*H188</f>
        <v>410.4</v>
      </c>
      <c r="O188" s="116">
        <v>0.002</v>
      </c>
      <c r="P188" s="116">
        <f>O188*H188</f>
        <v>0.48</v>
      </c>
      <c r="Q188" s="116">
        <v>0</v>
      </c>
      <c r="R188" s="117">
        <f>Q188*H188</f>
        <v>0</v>
      </c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P188" s="118" t="s">
        <v>124</v>
      </c>
      <c r="AR188" s="118" t="s">
        <v>119</v>
      </c>
      <c r="AS188" s="118" t="s">
        <v>66</v>
      </c>
      <c r="AW188" s="15" t="s">
        <v>117</v>
      </c>
      <c r="BC188" s="119" t="e">
        <f>IF(L188="základní",#REF!,0)</f>
        <v>#REF!</v>
      </c>
      <c r="BD188" s="119">
        <f>IF(L188="snížená",#REF!,0)</f>
        <v>0</v>
      </c>
      <c r="BE188" s="119">
        <f>IF(L188="zákl. přenesená",#REF!,0)</f>
        <v>0</v>
      </c>
      <c r="BF188" s="119">
        <f>IF(L188="sníž. přenesená",#REF!,0)</f>
        <v>0</v>
      </c>
      <c r="BG188" s="119">
        <f>IF(L188="nulová",#REF!,0)</f>
        <v>0</v>
      </c>
      <c r="BH188" s="15" t="s">
        <v>64</v>
      </c>
      <c r="BI188" s="119" t="e">
        <f>ROUND(#REF!*H188,2)</f>
        <v>#REF!</v>
      </c>
      <c r="BJ188" s="15" t="s">
        <v>124</v>
      </c>
      <c r="BK188" s="118" t="s">
        <v>214</v>
      </c>
    </row>
    <row r="189" spans="1:45" s="2" customFormat="1" ht="19.5">
      <c r="A189" s="26"/>
      <c r="B189" s="27"/>
      <c r="C189" s="26"/>
      <c r="D189" s="120" t="s">
        <v>125</v>
      </c>
      <c r="E189" s="26"/>
      <c r="F189" s="121" t="s">
        <v>213</v>
      </c>
      <c r="G189" s="26"/>
      <c r="H189" s="26"/>
      <c r="I189" s="26"/>
      <c r="J189" s="27"/>
      <c r="K189" s="122"/>
      <c r="L189" s="123"/>
      <c r="M189" s="44"/>
      <c r="N189" s="44"/>
      <c r="O189" s="44"/>
      <c r="P189" s="44"/>
      <c r="Q189" s="44"/>
      <c r="R189" s="45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R189" s="15" t="s">
        <v>125</v>
      </c>
      <c r="AS189" s="15" t="s">
        <v>66</v>
      </c>
    </row>
    <row r="190" spans="1:63" s="2" customFormat="1" ht="49.15" customHeight="1">
      <c r="A190" s="26"/>
      <c r="B190" s="108"/>
      <c r="C190" s="109" t="s">
        <v>215</v>
      </c>
      <c r="D190" s="109" t="s">
        <v>119</v>
      </c>
      <c r="E190" s="110" t="s">
        <v>216</v>
      </c>
      <c r="F190" s="111" t="s">
        <v>217</v>
      </c>
      <c r="G190" s="112" t="s">
        <v>122</v>
      </c>
      <c r="H190" s="113">
        <v>240</v>
      </c>
      <c r="I190" s="111" t="s">
        <v>123</v>
      </c>
      <c r="J190" s="27"/>
      <c r="K190" s="114" t="s">
        <v>1</v>
      </c>
      <c r="L190" s="115" t="s">
        <v>31</v>
      </c>
      <c r="M190" s="116">
        <v>0.881</v>
      </c>
      <c r="N190" s="116">
        <f>M190*H190</f>
        <v>211.44</v>
      </c>
      <c r="O190" s="116">
        <v>0</v>
      </c>
      <c r="P190" s="116">
        <f>O190*H190</f>
        <v>0</v>
      </c>
      <c r="Q190" s="116">
        <v>0</v>
      </c>
      <c r="R190" s="117">
        <f>Q190*H190</f>
        <v>0</v>
      </c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P190" s="118" t="s">
        <v>124</v>
      </c>
      <c r="AR190" s="118" t="s">
        <v>119</v>
      </c>
      <c r="AS190" s="118" t="s">
        <v>66</v>
      </c>
      <c r="AW190" s="15" t="s">
        <v>117</v>
      </c>
      <c r="BC190" s="119" t="e">
        <f>IF(L190="základní",#REF!,0)</f>
        <v>#REF!</v>
      </c>
      <c r="BD190" s="119">
        <f>IF(L190="snížená",#REF!,0)</f>
        <v>0</v>
      </c>
      <c r="BE190" s="119">
        <f>IF(L190="zákl. přenesená",#REF!,0)</f>
        <v>0</v>
      </c>
      <c r="BF190" s="119">
        <f>IF(L190="sníž. přenesená",#REF!,0)</f>
        <v>0</v>
      </c>
      <c r="BG190" s="119">
        <f>IF(L190="nulová",#REF!,0)</f>
        <v>0</v>
      </c>
      <c r="BH190" s="15" t="s">
        <v>64</v>
      </c>
      <c r="BI190" s="119" t="e">
        <f>ROUND(#REF!*H190,2)</f>
        <v>#REF!</v>
      </c>
      <c r="BJ190" s="15" t="s">
        <v>124</v>
      </c>
      <c r="BK190" s="118" t="s">
        <v>218</v>
      </c>
    </row>
    <row r="191" spans="1:45" s="2" customFormat="1" ht="29.25">
      <c r="A191" s="26"/>
      <c r="B191" s="27"/>
      <c r="C191" s="26"/>
      <c r="D191" s="120" t="s">
        <v>125</v>
      </c>
      <c r="E191" s="26"/>
      <c r="F191" s="121" t="s">
        <v>217</v>
      </c>
      <c r="G191" s="26"/>
      <c r="H191" s="26"/>
      <c r="I191" s="26"/>
      <c r="J191" s="27"/>
      <c r="K191" s="122"/>
      <c r="L191" s="123"/>
      <c r="M191" s="44"/>
      <c r="N191" s="44"/>
      <c r="O191" s="44"/>
      <c r="P191" s="44"/>
      <c r="Q191" s="44"/>
      <c r="R191" s="45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R191" s="15" t="s">
        <v>125</v>
      </c>
      <c r="AS191" s="15" t="s">
        <v>66</v>
      </c>
    </row>
    <row r="192" spans="1:63" s="2" customFormat="1" ht="55.5" customHeight="1">
      <c r="A192" s="26"/>
      <c r="B192" s="108"/>
      <c r="C192" s="109" t="s">
        <v>170</v>
      </c>
      <c r="D192" s="109" t="s">
        <v>119</v>
      </c>
      <c r="E192" s="110" t="s">
        <v>219</v>
      </c>
      <c r="F192" s="111" t="s">
        <v>220</v>
      </c>
      <c r="G192" s="112" t="s">
        <v>199</v>
      </c>
      <c r="H192" s="113">
        <v>180</v>
      </c>
      <c r="I192" s="111" t="s">
        <v>123</v>
      </c>
      <c r="J192" s="27"/>
      <c r="K192" s="114" t="s">
        <v>1</v>
      </c>
      <c r="L192" s="115" t="s">
        <v>31</v>
      </c>
      <c r="M192" s="116">
        <v>0.851</v>
      </c>
      <c r="N192" s="116">
        <f>M192*H192</f>
        <v>153.18</v>
      </c>
      <c r="O192" s="116">
        <v>0</v>
      </c>
      <c r="P192" s="116">
        <f>O192*H192</f>
        <v>0</v>
      </c>
      <c r="Q192" s="116">
        <v>0</v>
      </c>
      <c r="R192" s="117">
        <f>Q192*H192</f>
        <v>0</v>
      </c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P192" s="118" t="s">
        <v>124</v>
      </c>
      <c r="AR192" s="118" t="s">
        <v>119</v>
      </c>
      <c r="AS192" s="118" t="s">
        <v>66</v>
      </c>
      <c r="AW192" s="15" t="s">
        <v>117</v>
      </c>
      <c r="BC192" s="119" t="e">
        <f>IF(L192="základní",#REF!,0)</f>
        <v>#REF!</v>
      </c>
      <c r="BD192" s="119">
        <f>IF(L192="snížená",#REF!,0)</f>
        <v>0</v>
      </c>
      <c r="BE192" s="119">
        <f>IF(L192="zákl. přenesená",#REF!,0)</f>
        <v>0</v>
      </c>
      <c r="BF192" s="119">
        <f>IF(L192="sníž. přenesená",#REF!,0)</f>
        <v>0</v>
      </c>
      <c r="BG192" s="119">
        <f>IF(L192="nulová",#REF!,0)</f>
        <v>0</v>
      </c>
      <c r="BH192" s="15" t="s">
        <v>64</v>
      </c>
      <c r="BI192" s="119" t="e">
        <f>ROUND(#REF!*H192,2)</f>
        <v>#REF!</v>
      </c>
      <c r="BJ192" s="15" t="s">
        <v>124</v>
      </c>
      <c r="BK192" s="118" t="s">
        <v>221</v>
      </c>
    </row>
    <row r="193" spans="1:45" s="2" customFormat="1" ht="29.25">
      <c r="A193" s="26"/>
      <c r="B193" s="27"/>
      <c r="C193" s="26"/>
      <c r="D193" s="120" t="s">
        <v>125</v>
      </c>
      <c r="E193" s="26"/>
      <c r="F193" s="121" t="s">
        <v>220</v>
      </c>
      <c r="G193" s="26"/>
      <c r="H193" s="26"/>
      <c r="I193" s="26"/>
      <c r="J193" s="27"/>
      <c r="K193" s="122"/>
      <c r="L193" s="123"/>
      <c r="M193" s="44"/>
      <c r="N193" s="44"/>
      <c r="O193" s="44"/>
      <c r="P193" s="44"/>
      <c r="Q193" s="44"/>
      <c r="R193" s="45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R193" s="15" t="s">
        <v>125</v>
      </c>
      <c r="AS193" s="15" t="s">
        <v>66</v>
      </c>
    </row>
    <row r="194" spans="1:63" s="2" customFormat="1" ht="55.5" customHeight="1">
      <c r="A194" s="26"/>
      <c r="B194" s="108"/>
      <c r="C194" s="109" t="s">
        <v>222</v>
      </c>
      <c r="D194" s="109" t="s">
        <v>119</v>
      </c>
      <c r="E194" s="110" t="s">
        <v>223</v>
      </c>
      <c r="F194" s="111" t="s">
        <v>224</v>
      </c>
      <c r="G194" s="112" t="s">
        <v>199</v>
      </c>
      <c r="H194" s="113">
        <v>180</v>
      </c>
      <c r="I194" s="111" t="s">
        <v>123</v>
      </c>
      <c r="J194" s="27"/>
      <c r="K194" s="114" t="s">
        <v>1</v>
      </c>
      <c r="L194" s="115" t="s">
        <v>31</v>
      </c>
      <c r="M194" s="116">
        <v>0.772</v>
      </c>
      <c r="N194" s="116">
        <f>M194*H194</f>
        <v>138.96</v>
      </c>
      <c r="O194" s="116">
        <v>0</v>
      </c>
      <c r="P194" s="116">
        <f>O194*H194</f>
        <v>0</v>
      </c>
      <c r="Q194" s="116">
        <v>0</v>
      </c>
      <c r="R194" s="117">
        <f>Q194*H194</f>
        <v>0</v>
      </c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P194" s="118" t="s">
        <v>124</v>
      </c>
      <c r="AR194" s="118" t="s">
        <v>119</v>
      </c>
      <c r="AS194" s="118" t="s">
        <v>66</v>
      </c>
      <c r="AW194" s="15" t="s">
        <v>117</v>
      </c>
      <c r="BC194" s="119" t="e">
        <f>IF(L194="základní",#REF!,0)</f>
        <v>#REF!</v>
      </c>
      <c r="BD194" s="119">
        <f>IF(L194="snížená",#REF!,0)</f>
        <v>0</v>
      </c>
      <c r="BE194" s="119">
        <f>IF(L194="zákl. přenesená",#REF!,0)</f>
        <v>0</v>
      </c>
      <c r="BF194" s="119">
        <f>IF(L194="sníž. přenesená",#REF!,0)</f>
        <v>0</v>
      </c>
      <c r="BG194" s="119">
        <f>IF(L194="nulová",#REF!,0)</f>
        <v>0</v>
      </c>
      <c r="BH194" s="15" t="s">
        <v>64</v>
      </c>
      <c r="BI194" s="119" t="e">
        <f>ROUND(#REF!*H194,2)</f>
        <v>#REF!</v>
      </c>
      <c r="BJ194" s="15" t="s">
        <v>124</v>
      </c>
      <c r="BK194" s="118" t="s">
        <v>225</v>
      </c>
    </row>
    <row r="195" spans="1:45" s="2" customFormat="1" ht="39">
      <c r="A195" s="26"/>
      <c r="B195" s="27"/>
      <c r="C195" s="26"/>
      <c r="D195" s="120" t="s">
        <v>125</v>
      </c>
      <c r="E195" s="26"/>
      <c r="F195" s="121" t="s">
        <v>224</v>
      </c>
      <c r="G195" s="26"/>
      <c r="H195" s="26"/>
      <c r="I195" s="26"/>
      <c r="J195" s="27"/>
      <c r="K195" s="122"/>
      <c r="L195" s="123"/>
      <c r="M195" s="44"/>
      <c r="N195" s="44"/>
      <c r="O195" s="44"/>
      <c r="P195" s="44"/>
      <c r="Q195" s="44"/>
      <c r="R195" s="45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R195" s="15" t="s">
        <v>125</v>
      </c>
      <c r="AS195" s="15" t="s">
        <v>66</v>
      </c>
    </row>
    <row r="196" spans="1:63" s="2" customFormat="1" ht="55.5" customHeight="1">
      <c r="A196" s="26"/>
      <c r="B196" s="108"/>
      <c r="C196" s="109" t="s">
        <v>173</v>
      </c>
      <c r="D196" s="109" t="s">
        <v>119</v>
      </c>
      <c r="E196" s="110" t="s">
        <v>226</v>
      </c>
      <c r="F196" s="111" t="s">
        <v>227</v>
      </c>
      <c r="G196" s="112" t="s">
        <v>199</v>
      </c>
      <c r="H196" s="113">
        <v>190</v>
      </c>
      <c r="I196" s="111" t="s">
        <v>123</v>
      </c>
      <c r="J196" s="27"/>
      <c r="K196" s="114" t="s">
        <v>1</v>
      </c>
      <c r="L196" s="115" t="s">
        <v>31</v>
      </c>
      <c r="M196" s="116">
        <v>0.411</v>
      </c>
      <c r="N196" s="116">
        <f>M196*H196</f>
        <v>78.08999999999999</v>
      </c>
      <c r="O196" s="116">
        <v>0</v>
      </c>
      <c r="P196" s="116">
        <f>O196*H196</f>
        <v>0</v>
      </c>
      <c r="Q196" s="116">
        <v>0</v>
      </c>
      <c r="R196" s="117">
        <f>Q196*H196</f>
        <v>0</v>
      </c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P196" s="118" t="s">
        <v>124</v>
      </c>
      <c r="AR196" s="118" t="s">
        <v>119</v>
      </c>
      <c r="AS196" s="118" t="s">
        <v>66</v>
      </c>
      <c r="AW196" s="15" t="s">
        <v>117</v>
      </c>
      <c r="BC196" s="119" t="e">
        <f>IF(L196="základní",#REF!,0)</f>
        <v>#REF!</v>
      </c>
      <c r="BD196" s="119">
        <f>IF(L196="snížená",#REF!,0)</f>
        <v>0</v>
      </c>
      <c r="BE196" s="119">
        <f>IF(L196="zákl. přenesená",#REF!,0)</f>
        <v>0</v>
      </c>
      <c r="BF196" s="119">
        <f>IF(L196="sníž. přenesená",#REF!,0)</f>
        <v>0</v>
      </c>
      <c r="BG196" s="119">
        <f>IF(L196="nulová",#REF!,0)</f>
        <v>0</v>
      </c>
      <c r="BH196" s="15" t="s">
        <v>64</v>
      </c>
      <c r="BI196" s="119" t="e">
        <f>ROUND(#REF!*H196,2)</f>
        <v>#REF!</v>
      </c>
      <c r="BJ196" s="15" t="s">
        <v>124</v>
      </c>
      <c r="BK196" s="118" t="s">
        <v>228</v>
      </c>
    </row>
    <row r="197" spans="1:45" s="2" customFormat="1" ht="39">
      <c r="A197" s="26"/>
      <c r="B197" s="27"/>
      <c r="C197" s="26"/>
      <c r="D197" s="120" t="s">
        <v>125</v>
      </c>
      <c r="E197" s="26"/>
      <c r="F197" s="121" t="s">
        <v>227</v>
      </c>
      <c r="G197" s="26"/>
      <c r="H197" s="26"/>
      <c r="I197" s="26"/>
      <c r="J197" s="27"/>
      <c r="K197" s="122"/>
      <c r="L197" s="123"/>
      <c r="M197" s="44"/>
      <c r="N197" s="44"/>
      <c r="O197" s="44"/>
      <c r="P197" s="44"/>
      <c r="Q197" s="44"/>
      <c r="R197" s="45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R197" s="15" t="s">
        <v>125</v>
      </c>
      <c r="AS197" s="15" t="s">
        <v>66</v>
      </c>
    </row>
    <row r="198" spans="1:63" s="2" customFormat="1" ht="62.65" customHeight="1">
      <c r="A198" s="26"/>
      <c r="B198" s="108"/>
      <c r="C198" s="109" t="s">
        <v>229</v>
      </c>
      <c r="D198" s="109" t="s">
        <v>119</v>
      </c>
      <c r="E198" s="110" t="s">
        <v>230</v>
      </c>
      <c r="F198" s="111" t="s">
        <v>231</v>
      </c>
      <c r="G198" s="112" t="s">
        <v>199</v>
      </c>
      <c r="H198" s="113">
        <v>190</v>
      </c>
      <c r="I198" s="111" t="s">
        <v>123</v>
      </c>
      <c r="J198" s="27"/>
      <c r="K198" s="114" t="s">
        <v>1</v>
      </c>
      <c r="L198" s="115" t="s">
        <v>31</v>
      </c>
      <c r="M198" s="116">
        <v>0.379</v>
      </c>
      <c r="N198" s="116">
        <f>M198*H198</f>
        <v>72.01</v>
      </c>
      <c r="O198" s="116">
        <v>0</v>
      </c>
      <c r="P198" s="116">
        <f>O198*H198</f>
        <v>0</v>
      </c>
      <c r="Q198" s="116">
        <v>0</v>
      </c>
      <c r="R198" s="117">
        <f>Q198*H198</f>
        <v>0</v>
      </c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P198" s="118" t="s">
        <v>124</v>
      </c>
      <c r="AR198" s="118" t="s">
        <v>119</v>
      </c>
      <c r="AS198" s="118" t="s">
        <v>66</v>
      </c>
      <c r="AW198" s="15" t="s">
        <v>117</v>
      </c>
      <c r="BC198" s="119" t="e">
        <f>IF(L198="základní",#REF!,0)</f>
        <v>#REF!</v>
      </c>
      <c r="BD198" s="119">
        <f>IF(L198="snížená",#REF!,0)</f>
        <v>0</v>
      </c>
      <c r="BE198" s="119">
        <f>IF(L198="zákl. přenesená",#REF!,0)</f>
        <v>0</v>
      </c>
      <c r="BF198" s="119">
        <f>IF(L198="sníž. přenesená",#REF!,0)</f>
        <v>0</v>
      </c>
      <c r="BG198" s="119">
        <f>IF(L198="nulová",#REF!,0)</f>
        <v>0</v>
      </c>
      <c r="BH198" s="15" t="s">
        <v>64</v>
      </c>
      <c r="BI198" s="119" t="e">
        <f>ROUND(#REF!*H198,2)</f>
        <v>#REF!</v>
      </c>
      <c r="BJ198" s="15" t="s">
        <v>124</v>
      </c>
      <c r="BK198" s="118" t="s">
        <v>232</v>
      </c>
    </row>
    <row r="199" spans="1:45" s="2" customFormat="1" ht="39">
      <c r="A199" s="26"/>
      <c r="B199" s="27"/>
      <c r="C199" s="26"/>
      <c r="D199" s="120" t="s">
        <v>125</v>
      </c>
      <c r="E199" s="26"/>
      <c r="F199" s="121" t="s">
        <v>231</v>
      </c>
      <c r="G199" s="26"/>
      <c r="H199" s="26"/>
      <c r="I199" s="26"/>
      <c r="J199" s="27"/>
      <c r="K199" s="122"/>
      <c r="L199" s="123"/>
      <c r="M199" s="44"/>
      <c r="N199" s="44"/>
      <c r="O199" s="44"/>
      <c r="P199" s="44"/>
      <c r="Q199" s="44"/>
      <c r="R199" s="45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R199" s="15" t="s">
        <v>125</v>
      </c>
      <c r="AS199" s="15" t="s">
        <v>66</v>
      </c>
    </row>
    <row r="200" spans="1:63" s="2" customFormat="1" ht="44.25" customHeight="1">
      <c r="A200" s="26"/>
      <c r="B200" s="108"/>
      <c r="C200" s="109" t="s">
        <v>176</v>
      </c>
      <c r="D200" s="109" t="s">
        <v>119</v>
      </c>
      <c r="E200" s="110" t="s">
        <v>233</v>
      </c>
      <c r="F200" s="111" t="s">
        <v>234</v>
      </c>
      <c r="G200" s="112" t="s">
        <v>199</v>
      </c>
      <c r="H200" s="113">
        <v>600</v>
      </c>
      <c r="I200" s="111" t="s">
        <v>123</v>
      </c>
      <c r="J200" s="27"/>
      <c r="K200" s="114" t="s">
        <v>1</v>
      </c>
      <c r="L200" s="115" t="s">
        <v>31</v>
      </c>
      <c r="M200" s="116">
        <v>0.197</v>
      </c>
      <c r="N200" s="116">
        <f>M200*H200</f>
        <v>118.2</v>
      </c>
      <c r="O200" s="116">
        <v>0</v>
      </c>
      <c r="P200" s="116">
        <f>O200*H200</f>
        <v>0</v>
      </c>
      <c r="Q200" s="116">
        <v>0</v>
      </c>
      <c r="R200" s="117">
        <f>Q200*H200</f>
        <v>0</v>
      </c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P200" s="118" t="s">
        <v>124</v>
      </c>
      <c r="AR200" s="118" t="s">
        <v>119</v>
      </c>
      <c r="AS200" s="118" t="s">
        <v>66</v>
      </c>
      <c r="AW200" s="15" t="s">
        <v>117</v>
      </c>
      <c r="BC200" s="119" t="e">
        <f>IF(L200="základní",#REF!,0)</f>
        <v>#REF!</v>
      </c>
      <c r="BD200" s="119">
        <f>IF(L200="snížená",#REF!,0)</f>
        <v>0</v>
      </c>
      <c r="BE200" s="119">
        <f>IF(L200="zákl. přenesená",#REF!,0)</f>
        <v>0</v>
      </c>
      <c r="BF200" s="119">
        <f>IF(L200="sníž. přenesená",#REF!,0)</f>
        <v>0</v>
      </c>
      <c r="BG200" s="119">
        <f>IF(L200="nulová",#REF!,0)</f>
        <v>0</v>
      </c>
      <c r="BH200" s="15" t="s">
        <v>64</v>
      </c>
      <c r="BI200" s="119" t="e">
        <f>ROUND(#REF!*H200,2)</f>
        <v>#REF!</v>
      </c>
      <c r="BJ200" s="15" t="s">
        <v>124</v>
      </c>
      <c r="BK200" s="118" t="s">
        <v>235</v>
      </c>
    </row>
    <row r="201" spans="1:45" s="2" customFormat="1" ht="29.25">
      <c r="A201" s="26"/>
      <c r="B201" s="27"/>
      <c r="C201" s="26"/>
      <c r="D201" s="120" t="s">
        <v>125</v>
      </c>
      <c r="E201" s="26"/>
      <c r="F201" s="121" t="s">
        <v>234</v>
      </c>
      <c r="G201" s="26"/>
      <c r="H201" s="26"/>
      <c r="I201" s="26"/>
      <c r="J201" s="27"/>
      <c r="K201" s="122"/>
      <c r="L201" s="123"/>
      <c r="M201" s="44"/>
      <c r="N201" s="44"/>
      <c r="O201" s="44"/>
      <c r="P201" s="44"/>
      <c r="Q201" s="44"/>
      <c r="R201" s="45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R201" s="15" t="s">
        <v>125</v>
      </c>
      <c r="AS201" s="15" t="s">
        <v>66</v>
      </c>
    </row>
    <row r="202" spans="1:63" s="2" customFormat="1" ht="62.65" customHeight="1">
      <c r="A202" s="26"/>
      <c r="B202" s="108"/>
      <c r="C202" s="109" t="s">
        <v>236</v>
      </c>
      <c r="D202" s="109" t="s">
        <v>119</v>
      </c>
      <c r="E202" s="110" t="s">
        <v>237</v>
      </c>
      <c r="F202" s="111" t="s">
        <v>238</v>
      </c>
      <c r="G202" s="112" t="s">
        <v>199</v>
      </c>
      <c r="H202" s="113">
        <v>1000</v>
      </c>
      <c r="I202" s="111" t="s">
        <v>123</v>
      </c>
      <c r="J202" s="27"/>
      <c r="K202" s="114" t="s">
        <v>1</v>
      </c>
      <c r="L202" s="115" t="s">
        <v>31</v>
      </c>
      <c r="M202" s="116">
        <v>0.063</v>
      </c>
      <c r="N202" s="116">
        <f>M202*H202</f>
        <v>63</v>
      </c>
      <c r="O202" s="116">
        <v>0</v>
      </c>
      <c r="P202" s="116">
        <f>O202*H202</f>
        <v>0</v>
      </c>
      <c r="Q202" s="116">
        <v>0</v>
      </c>
      <c r="R202" s="117">
        <f>Q202*H202</f>
        <v>0</v>
      </c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P202" s="118" t="s">
        <v>124</v>
      </c>
      <c r="AR202" s="118" t="s">
        <v>119</v>
      </c>
      <c r="AS202" s="118" t="s">
        <v>66</v>
      </c>
      <c r="AW202" s="15" t="s">
        <v>117</v>
      </c>
      <c r="BC202" s="119" t="e">
        <f>IF(L202="základní",#REF!,0)</f>
        <v>#REF!</v>
      </c>
      <c r="BD202" s="119">
        <f>IF(L202="snížená",#REF!,0)</f>
        <v>0</v>
      </c>
      <c r="BE202" s="119">
        <f>IF(L202="zákl. přenesená",#REF!,0)</f>
        <v>0</v>
      </c>
      <c r="BF202" s="119">
        <f>IF(L202="sníž. přenesená",#REF!,0)</f>
        <v>0</v>
      </c>
      <c r="BG202" s="119">
        <f>IF(L202="nulová",#REF!,0)</f>
        <v>0</v>
      </c>
      <c r="BH202" s="15" t="s">
        <v>64</v>
      </c>
      <c r="BI202" s="119" t="e">
        <f>ROUND(#REF!*H202,2)</f>
        <v>#REF!</v>
      </c>
      <c r="BJ202" s="15" t="s">
        <v>124</v>
      </c>
      <c r="BK202" s="118" t="s">
        <v>239</v>
      </c>
    </row>
    <row r="203" spans="1:45" s="2" customFormat="1" ht="39">
      <c r="A203" s="26"/>
      <c r="B203" s="27"/>
      <c r="C203" s="26"/>
      <c r="D203" s="120" t="s">
        <v>125</v>
      </c>
      <c r="E203" s="26"/>
      <c r="F203" s="121" t="s">
        <v>238</v>
      </c>
      <c r="G203" s="26"/>
      <c r="H203" s="26"/>
      <c r="I203" s="26"/>
      <c r="J203" s="27"/>
      <c r="K203" s="122"/>
      <c r="L203" s="123"/>
      <c r="M203" s="44"/>
      <c r="N203" s="44"/>
      <c r="O203" s="44"/>
      <c r="P203" s="44"/>
      <c r="Q203" s="44"/>
      <c r="R203" s="45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R203" s="15" t="s">
        <v>125</v>
      </c>
      <c r="AS203" s="15" t="s">
        <v>66</v>
      </c>
    </row>
    <row r="204" spans="1:63" s="2" customFormat="1" ht="62.65" customHeight="1">
      <c r="A204" s="26"/>
      <c r="B204" s="108"/>
      <c r="C204" s="109" t="s">
        <v>180</v>
      </c>
      <c r="D204" s="109" t="s">
        <v>119</v>
      </c>
      <c r="E204" s="110" t="s">
        <v>240</v>
      </c>
      <c r="F204" s="111" t="s">
        <v>241</v>
      </c>
      <c r="G204" s="112" t="s">
        <v>199</v>
      </c>
      <c r="H204" s="113">
        <v>4580</v>
      </c>
      <c r="I204" s="111" t="s">
        <v>123</v>
      </c>
      <c r="J204" s="27"/>
      <c r="K204" s="114" t="s">
        <v>1</v>
      </c>
      <c r="L204" s="115" t="s">
        <v>31</v>
      </c>
      <c r="M204" s="116">
        <v>0.087</v>
      </c>
      <c r="N204" s="116">
        <f>M204*H204</f>
        <v>398.46</v>
      </c>
      <c r="O204" s="116">
        <v>0</v>
      </c>
      <c r="P204" s="116">
        <f>O204*H204</f>
        <v>0</v>
      </c>
      <c r="Q204" s="116">
        <v>0</v>
      </c>
      <c r="R204" s="117">
        <f>Q204*H204</f>
        <v>0</v>
      </c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P204" s="118" t="s">
        <v>124</v>
      </c>
      <c r="AR204" s="118" t="s">
        <v>119</v>
      </c>
      <c r="AS204" s="118" t="s">
        <v>66</v>
      </c>
      <c r="AW204" s="15" t="s">
        <v>117</v>
      </c>
      <c r="BC204" s="119" t="e">
        <f>IF(L204="základní",#REF!,0)</f>
        <v>#REF!</v>
      </c>
      <c r="BD204" s="119">
        <f>IF(L204="snížená",#REF!,0)</f>
        <v>0</v>
      </c>
      <c r="BE204" s="119">
        <f>IF(L204="zákl. přenesená",#REF!,0)</f>
        <v>0</v>
      </c>
      <c r="BF204" s="119">
        <f>IF(L204="sníž. přenesená",#REF!,0)</f>
        <v>0</v>
      </c>
      <c r="BG204" s="119">
        <f>IF(L204="nulová",#REF!,0)</f>
        <v>0</v>
      </c>
      <c r="BH204" s="15" t="s">
        <v>64</v>
      </c>
      <c r="BI204" s="119" t="e">
        <f>ROUND(#REF!*H204,2)</f>
        <v>#REF!</v>
      </c>
      <c r="BJ204" s="15" t="s">
        <v>124</v>
      </c>
      <c r="BK204" s="118" t="s">
        <v>242</v>
      </c>
    </row>
    <row r="205" spans="1:45" s="2" customFormat="1" ht="39">
      <c r="A205" s="26"/>
      <c r="B205" s="27"/>
      <c r="C205" s="26"/>
      <c r="D205" s="120" t="s">
        <v>125</v>
      </c>
      <c r="E205" s="26"/>
      <c r="F205" s="121" t="s">
        <v>241</v>
      </c>
      <c r="G205" s="26"/>
      <c r="H205" s="26"/>
      <c r="I205" s="26"/>
      <c r="J205" s="27"/>
      <c r="K205" s="122"/>
      <c r="L205" s="123"/>
      <c r="M205" s="44"/>
      <c r="N205" s="44"/>
      <c r="O205" s="44"/>
      <c r="P205" s="44"/>
      <c r="Q205" s="44"/>
      <c r="R205" s="45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R205" s="15" t="s">
        <v>125</v>
      </c>
      <c r="AS205" s="15" t="s">
        <v>66</v>
      </c>
    </row>
    <row r="206" spans="1:63" s="2" customFormat="1" ht="66.75" customHeight="1">
      <c r="A206" s="26"/>
      <c r="B206" s="108"/>
      <c r="C206" s="109" t="s">
        <v>243</v>
      </c>
      <c r="D206" s="109" t="s">
        <v>119</v>
      </c>
      <c r="E206" s="110" t="s">
        <v>244</v>
      </c>
      <c r="F206" s="111" t="s">
        <v>245</v>
      </c>
      <c r="G206" s="112" t="s">
        <v>199</v>
      </c>
      <c r="H206" s="113">
        <v>1550</v>
      </c>
      <c r="I206" s="111" t="s">
        <v>123</v>
      </c>
      <c r="J206" s="27"/>
      <c r="K206" s="114" t="s">
        <v>1</v>
      </c>
      <c r="L206" s="115" t="s">
        <v>31</v>
      </c>
      <c r="M206" s="116">
        <v>0.005</v>
      </c>
      <c r="N206" s="116">
        <f>M206*H206</f>
        <v>7.75</v>
      </c>
      <c r="O206" s="116">
        <v>0</v>
      </c>
      <c r="P206" s="116">
        <f>O206*H206</f>
        <v>0</v>
      </c>
      <c r="Q206" s="116">
        <v>0</v>
      </c>
      <c r="R206" s="117">
        <f>Q206*H206</f>
        <v>0</v>
      </c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P206" s="118" t="s">
        <v>124</v>
      </c>
      <c r="AR206" s="118" t="s">
        <v>119</v>
      </c>
      <c r="AS206" s="118" t="s">
        <v>66</v>
      </c>
      <c r="AW206" s="15" t="s">
        <v>117</v>
      </c>
      <c r="BC206" s="119" t="e">
        <f>IF(L206="základní",#REF!,0)</f>
        <v>#REF!</v>
      </c>
      <c r="BD206" s="119">
        <f>IF(L206="snížená",#REF!,0)</f>
        <v>0</v>
      </c>
      <c r="BE206" s="119">
        <f>IF(L206="zákl. přenesená",#REF!,0)</f>
        <v>0</v>
      </c>
      <c r="BF206" s="119">
        <f>IF(L206="sníž. přenesená",#REF!,0)</f>
        <v>0</v>
      </c>
      <c r="BG206" s="119">
        <f>IF(L206="nulová",#REF!,0)</f>
        <v>0</v>
      </c>
      <c r="BH206" s="15" t="s">
        <v>64</v>
      </c>
      <c r="BI206" s="119" t="e">
        <f>ROUND(#REF!*H206,2)</f>
        <v>#REF!</v>
      </c>
      <c r="BJ206" s="15" t="s">
        <v>124</v>
      </c>
      <c r="BK206" s="118" t="s">
        <v>246</v>
      </c>
    </row>
    <row r="207" spans="1:45" s="2" customFormat="1" ht="48.75">
      <c r="A207" s="26"/>
      <c r="B207" s="27"/>
      <c r="C207" s="26"/>
      <c r="D207" s="120" t="s">
        <v>125</v>
      </c>
      <c r="E207" s="26"/>
      <c r="F207" s="121" t="s">
        <v>247</v>
      </c>
      <c r="G207" s="26"/>
      <c r="H207" s="26"/>
      <c r="I207" s="26"/>
      <c r="J207" s="27"/>
      <c r="K207" s="122"/>
      <c r="L207" s="123"/>
      <c r="M207" s="44"/>
      <c r="N207" s="44"/>
      <c r="O207" s="44"/>
      <c r="P207" s="44"/>
      <c r="Q207" s="44"/>
      <c r="R207" s="45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R207" s="15" t="s">
        <v>125</v>
      </c>
      <c r="AS207" s="15" t="s">
        <v>66</v>
      </c>
    </row>
    <row r="208" spans="1:63" s="2" customFormat="1" ht="44.25" customHeight="1">
      <c r="A208" s="26"/>
      <c r="B208" s="108"/>
      <c r="C208" s="109" t="s">
        <v>183</v>
      </c>
      <c r="D208" s="109" t="s">
        <v>119</v>
      </c>
      <c r="E208" s="110" t="s">
        <v>248</v>
      </c>
      <c r="F208" s="111" t="s">
        <v>249</v>
      </c>
      <c r="G208" s="112" t="s">
        <v>250</v>
      </c>
      <c r="H208" s="113">
        <v>3100</v>
      </c>
      <c r="I208" s="111" t="s">
        <v>123</v>
      </c>
      <c r="J208" s="27"/>
      <c r="K208" s="114" t="s">
        <v>1</v>
      </c>
      <c r="L208" s="115" t="s">
        <v>31</v>
      </c>
      <c r="M208" s="116">
        <v>0</v>
      </c>
      <c r="N208" s="116">
        <f>M208*H208</f>
        <v>0</v>
      </c>
      <c r="O208" s="116">
        <v>0</v>
      </c>
      <c r="P208" s="116">
        <f>O208*H208</f>
        <v>0</v>
      </c>
      <c r="Q208" s="116">
        <v>0</v>
      </c>
      <c r="R208" s="117">
        <f>Q208*H208</f>
        <v>0</v>
      </c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P208" s="118" t="s">
        <v>124</v>
      </c>
      <c r="AR208" s="118" t="s">
        <v>119</v>
      </c>
      <c r="AS208" s="118" t="s">
        <v>66</v>
      </c>
      <c r="AW208" s="15" t="s">
        <v>117</v>
      </c>
      <c r="BC208" s="119" t="e">
        <f>IF(L208="základní",#REF!,0)</f>
        <v>#REF!</v>
      </c>
      <c r="BD208" s="119">
        <f>IF(L208="snížená",#REF!,0)</f>
        <v>0</v>
      </c>
      <c r="BE208" s="119">
        <f>IF(L208="zákl. přenesená",#REF!,0)</f>
        <v>0</v>
      </c>
      <c r="BF208" s="119">
        <f>IF(L208="sníž. přenesená",#REF!,0)</f>
        <v>0</v>
      </c>
      <c r="BG208" s="119">
        <f>IF(L208="nulová",#REF!,0)</f>
        <v>0</v>
      </c>
      <c r="BH208" s="15" t="s">
        <v>64</v>
      </c>
      <c r="BI208" s="119" t="e">
        <f>ROUND(#REF!*H208,2)</f>
        <v>#REF!</v>
      </c>
      <c r="BJ208" s="15" t="s">
        <v>124</v>
      </c>
      <c r="BK208" s="118" t="s">
        <v>251</v>
      </c>
    </row>
    <row r="209" spans="1:45" s="2" customFormat="1" ht="29.25">
      <c r="A209" s="26"/>
      <c r="B209" s="27"/>
      <c r="C209" s="26"/>
      <c r="D209" s="120" t="s">
        <v>125</v>
      </c>
      <c r="E209" s="26"/>
      <c r="F209" s="121" t="s">
        <v>249</v>
      </c>
      <c r="G209" s="26"/>
      <c r="H209" s="26"/>
      <c r="I209" s="26"/>
      <c r="J209" s="27"/>
      <c r="K209" s="122"/>
      <c r="L209" s="123"/>
      <c r="M209" s="44"/>
      <c r="N209" s="44"/>
      <c r="O209" s="44"/>
      <c r="P209" s="44"/>
      <c r="Q209" s="44"/>
      <c r="R209" s="45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R209" s="15" t="s">
        <v>125</v>
      </c>
      <c r="AS209" s="15" t="s">
        <v>66</v>
      </c>
    </row>
    <row r="210" spans="1:63" s="2" customFormat="1" ht="24.2" customHeight="1">
      <c r="A210" s="26"/>
      <c r="B210" s="108"/>
      <c r="C210" s="109" t="s">
        <v>252</v>
      </c>
      <c r="D210" s="109" t="s">
        <v>119</v>
      </c>
      <c r="E210" s="110" t="s">
        <v>253</v>
      </c>
      <c r="F210" s="111" t="s">
        <v>254</v>
      </c>
      <c r="G210" s="112" t="s">
        <v>122</v>
      </c>
      <c r="H210" s="113">
        <v>600</v>
      </c>
      <c r="I210" s="111" t="s">
        <v>123</v>
      </c>
      <c r="J210" s="27"/>
      <c r="K210" s="114" t="s">
        <v>1</v>
      </c>
      <c r="L210" s="115" t="s">
        <v>31</v>
      </c>
      <c r="M210" s="116">
        <v>0.148</v>
      </c>
      <c r="N210" s="116">
        <f>M210*H210</f>
        <v>88.8</v>
      </c>
      <c r="O210" s="116">
        <v>0</v>
      </c>
      <c r="P210" s="116">
        <f>O210*H210</f>
        <v>0</v>
      </c>
      <c r="Q210" s="116">
        <v>0</v>
      </c>
      <c r="R210" s="117">
        <f>Q210*H210</f>
        <v>0</v>
      </c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P210" s="118" t="s">
        <v>124</v>
      </c>
      <c r="AR210" s="118" t="s">
        <v>119</v>
      </c>
      <c r="AS210" s="118" t="s">
        <v>66</v>
      </c>
      <c r="AW210" s="15" t="s">
        <v>117</v>
      </c>
      <c r="BC210" s="119" t="e">
        <f>IF(L210="základní",#REF!,0)</f>
        <v>#REF!</v>
      </c>
      <c r="BD210" s="119">
        <f>IF(L210="snížená",#REF!,0)</f>
        <v>0</v>
      </c>
      <c r="BE210" s="119">
        <f>IF(L210="zákl. přenesená",#REF!,0)</f>
        <v>0</v>
      </c>
      <c r="BF210" s="119">
        <f>IF(L210="sníž. přenesená",#REF!,0)</f>
        <v>0</v>
      </c>
      <c r="BG210" s="119">
        <f>IF(L210="nulová",#REF!,0)</f>
        <v>0</v>
      </c>
      <c r="BH210" s="15" t="s">
        <v>64</v>
      </c>
      <c r="BI210" s="119" t="e">
        <f>ROUND(#REF!*H210,2)</f>
        <v>#REF!</v>
      </c>
      <c r="BJ210" s="15" t="s">
        <v>124</v>
      </c>
      <c r="BK210" s="118" t="s">
        <v>255</v>
      </c>
    </row>
    <row r="211" spans="1:45" s="2" customFormat="1" ht="19.5">
      <c r="A211" s="26"/>
      <c r="B211" s="27"/>
      <c r="C211" s="26"/>
      <c r="D211" s="120" t="s">
        <v>125</v>
      </c>
      <c r="E211" s="26"/>
      <c r="F211" s="121" t="s">
        <v>254</v>
      </c>
      <c r="G211" s="26"/>
      <c r="H211" s="26"/>
      <c r="I211" s="26"/>
      <c r="J211" s="27"/>
      <c r="K211" s="122"/>
      <c r="L211" s="123"/>
      <c r="M211" s="44"/>
      <c r="N211" s="44"/>
      <c r="O211" s="44"/>
      <c r="P211" s="44"/>
      <c r="Q211" s="44"/>
      <c r="R211" s="45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R211" s="15" t="s">
        <v>125</v>
      </c>
      <c r="AS211" s="15" t="s">
        <v>66</v>
      </c>
    </row>
    <row r="212" spans="1:63" s="2" customFormat="1" ht="55.5" customHeight="1">
      <c r="A212" s="26"/>
      <c r="B212" s="108"/>
      <c r="C212" s="109" t="s">
        <v>188</v>
      </c>
      <c r="D212" s="109" t="s">
        <v>119</v>
      </c>
      <c r="E212" s="110" t="s">
        <v>256</v>
      </c>
      <c r="F212" s="111" t="s">
        <v>257</v>
      </c>
      <c r="G212" s="112" t="s">
        <v>199</v>
      </c>
      <c r="H212" s="113">
        <v>500</v>
      </c>
      <c r="I212" s="111" t="s">
        <v>123</v>
      </c>
      <c r="J212" s="27"/>
      <c r="K212" s="114" t="s">
        <v>1</v>
      </c>
      <c r="L212" s="115" t="s">
        <v>31</v>
      </c>
      <c r="M212" s="116">
        <v>0.468</v>
      </c>
      <c r="N212" s="116">
        <f>M212*H212</f>
        <v>234</v>
      </c>
      <c r="O212" s="116">
        <v>0</v>
      </c>
      <c r="P212" s="116">
        <f>O212*H212</f>
        <v>0</v>
      </c>
      <c r="Q212" s="116">
        <v>0</v>
      </c>
      <c r="R212" s="117">
        <f>Q212*H212</f>
        <v>0</v>
      </c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P212" s="118" t="s">
        <v>124</v>
      </c>
      <c r="AR212" s="118" t="s">
        <v>119</v>
      </c>
      <c r="AS212" s="118" t="s">
        <v>66</v>
      </c>
      <c r="AW212" s="15" t="s">
        <v>117</v>
      </c>
      <c r="BC212" s="119" t="e">
        <f>IF(L212="základní",#REF!,0)</f>
        <v>#REF!</v>
      </c>
      <c r="BD212" s="119">
        <f>IF(L212="snížená",#REF!,0)</f>
        <v>0</v>
      </c>
      <c r="BE212" s="119">
        <f>IF(L212="zákl. přenesená",#REF!,0)</f>
        <v>0</v>
      </c>
      <c r="BF212" s="119">
        <f>IF(L212="sníž. přenesená",#REF!,0)</f>
        <v>0</v>
      </c>
      <c r="BG212" s="119">
        <f>IF(L212="nulová",#REF!,0)</f>
        <v>0</v>
      </c>
      <c r="BH212" s="15" t="s">
        <v>64</v>
      </c>
      <c r="BI212" s="119" t="e">
        <f>ROUND(#REF!*H212,2)</f>
        <v>#REF!</v>
      </c>
      <c r="BJ212" s="15" t="s">
        <v>124</v>
      </c>
      <c r="BK212" s="118" t="s">
        <v>258</v>
      </c>
    </row>
    <row r="213" spans="1:45" s="2" customFormat="1" ht="29.25">
      <c r="A213" s="26"/>
      <c r="B213" s="27"/>
      <c r="C213" s="26"/>
      <c r="D213" s="120" t="s">
        <v>125</v>
      </c>
      <c r="E213" s="26"/>
      <c r="F213" s="121" t="s">
        <v>257</v>
      </c>
      <c r="G213" s="26"/>
      <c r="H213" s="26"/>
      <c r="I213" s="26"/>
      <c r="J213" s="27"/>
      <c r="K213" s="122"/>
      <c r="L213" s="123"/>
      <c r="M213" s="44"/>
      <c r="N213" s="44"/>
      <c r="O213" s="44"/>
      <c r="P213" s="44"/>
      <c r="Q213" s="44"/>
      <c r="R213" s="45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R213" s="15" t="s">
        <v>125</v>
      </c>
      <c r="AS213" s="15" t="s">
        <v>66</v>
      </c>
    </row>
    <row r="214" spans="1:63" s="2" customFormat="1" ht="55.5" customHeight="1">
      <c r="A214" s="26"/>
      <c r="B214" s="108"/>
      <c r="C214" s="109" t="s">
        <v>259</v>
      </c>
      <c r="D214" s="109" t="s">
        <v>119</v>
      </c>
      <c r="E214" s="110" t="s">
        <v>260</v>
      </c>
      <c r="F214" s="111" t="s">
        <v>261</v>
      </c>
      <c r="G214" s="112" t="s">
        <v>199</v>
      </c>
      <c r="H214" s="113">
        <v>500</v>
      </c>
      <c r="I214" s="111" t="s">
        <v>123</v>
      </c>
      <c r="J214" s="27"/>
      <c r="K214" s="114" t="s">
        <v>1</v>
      </c>
      <c r="L214" s="115" t="s">
        <v>31</v>
      </c>
      <c r="M214" s="116">
        <v>0.38</v>
      </c>
      <c r="N214" s="116">
        <f>M214*H214</f>
        <v>190</v>
      </c>
      <c r="O214" s="116">
        <v>0</v>
      </c>
      <c r="P214" s="116">
        <f>O214*H214</f>
        <v>0</v>
      </c>
      <c r="Q214" s="116">
        <v>0</v>
      </c>
      <c r="R214" s="117">
        <f>Q214*H214</f>
        <v>0</v>
      </c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P214" s="118" t="s">
        <v>124</v>
      </c>
      <c r="AR214" s="118" t="s">
        <v>119</v>
      </c>
      <c r="AS214" s="118" t="s">
        <v>66</v>
      </c>
      <c r="AW214" s="15" t="s">
        <v>117</v>
      </c>
      <c r="BC214" s="119" t="e">
        <f>IF(L214="základní",#REF!,0)</f>
        <v>#REF!</v>
      </c>
      <c r="BD214" s="119">
        <f>IF(L214="snížená",#REF!,0)</f>
        <v>0</v>
      </c>
      <c r="BE214" s="119">
        <f>IF(L214="zákl. přenesená",#REF!,0)</f>
        <v>0</v>
      </c>
      <c r="BF214" s="119">
        <f>IF(L214="sníž. přenesená",#REF!,0)</f>
        <v>0</v>
      </c>
      <c r="BG214" s="119">
        <f>IF(L214="nulová",#REF!,0)</f>
        <v>0</v>
      </c>
      <c r="BH214" s="15" t="s">
        <v>64</v>
      </c>
      <c r="BI214" s="119" t="e">
        <f>ROUND(#REF!*H214,2)</f>
        <v>#REF!</v>
      </c>
      <c r="BJ214" s="15" t="s">
        <v>124</v>
      </c>
      <c r="BK214" s="118" t="s">
        <v>262</v>
      </c>
    </row>
    <row r="215" spans="1:45" s="2" customFormat="1" ht="29.25">
      <c r="A215" s="26"/>
      <c r="B215" s="27"/>
      <c r="C215" s="26"/>
      <c r="D215" s="120" t="s">
        <v>125</v>
      </c>
      <c r="E215" s="26"/>
      <c r="F215" s="121" t="s">
        <v>261</v>
      </c>
      <c r="G215" s="26"/>
      <c r="H215" s="26"/>
      <c r="I215" s="26"/>
      <c r="J215" s="27"/>
      <c r="K215" s="122"/>
      <c r="L215" s="123"/>
      <c r="M215" s="44"/>
      <c r="N215" s="44"/>
      <c r="O215" s="44"/>
      <c r="P215" s="44"/>
      <c r="Q215" s="44"/>
      <c r="R215" s="45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R215" s="15" t="s">
        <v>125</v>
      </c>
      <c r="AS215" s="15" t="s">
        <v>66</v>
      </c>
    </row>
    <row r="216" spans="1:63" s="2" customFormat="1" ht="37.9" customHeight="1">
      <c r="A216" s="26"/>
      <c r="B216" s="108"/>
      <c r="C216" s="109" t="s">
        <v>192</v>
      </c>
      <c r="D216" s="109" t="s">
        <v>119</v>
      </c>
      <c r="E216" s="110" t="s">
        <v>263</v>
      </c>
      <c r="F216" s="111" t="s">
        <v>264</v>
      </c>
      <c r="G216" s="112" t="s">
        <v>199</v>
      </c>
      <c r="H216" s="113">
        <v>700</v>
      </c>
      <c r="I216" s="111" t="s">
        <v>123</v>
      </c>
      <c r="J216" s="27"/>
      <c r="K216" s="114" t="s">
        <v>1</v>
      </c>
      <c r="L216" s="115" t="s">
        <v>31</v>
      </c>
      <c r="M216" s="116">
        <v>0.054</v>
      </c>
      <c r="N216" s="116">
        <f>M216*H216</f>
        <v>37.8</v>
      </c>
      <c r="O216" s="116">
        <v>0</v>
      </c>
      <c r="P216" s="116">
        <f>O216*H216</f>
        <v>0</v>
      </c>
      <c r="Q216" s="116">
        <v>0</v>
      </c>
      <c r="R216" s="117">
        <f>Q216*H216</f>
        <v>0</v>
      </c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P216" s="118" t="s">
        <v>124</v>
      </c>
      <c r="AR216" s="118" t="s">
        <v>119</v>
      </c>
      <c r="AS216" s="118" t="s">
        <v>66</v>
      </c>
      <c r="AW216" s="15" t="s">
        <v>117</v>
      </c>
      <c r="BC216" s="119" t="e">
        <f>IF(L216="základní",#REF!,0)</f>
        <v>#REF!</v>
      </c>
      <c r="BD216" s="119">
        <f>IF(L216="snížená",#REF!,0)</f>
        <v>0</v>
      </c>
      <c r="BE216" s="119">
        <f>IF(L216="zákl. přenesená",#REF!,0)</f>
        <v>0</v>
      </c>
      <c r="BF216" s="119">
        <f>IF(L216="sníž. přenesená",#REF!,0)</f>
        <v>0</v>
      </c>
      <c r="BG216" s="119">
        <f>IF(L216="nulová",#REF!,0)</f>
        <v>0</v>
      </c>
      <c r="BH216" s="15" t="s">
        <v>64</v>
      </c>
      <c r="BI216" s="119" t="e">
        <f>ROUND(#REF!*H216,2)</f>
        <v>#REF!</v>
      </c>
      <c r="BJ216" s="15" t="s">
        <v>124</v>
      </c>
      <c r="BK216" s="118" t="s">
        <v>265</v>
      </c>
    </row>
    <row r="217" spans="1:45" s="2" customFormat="1" ht="29.25">
      <c r="A217" s="26"/>
      <c r="B217" s="27"/>
      <c r="C217" s="26"/>
      <c r="D217" s="120" t="s">
        <v>125</v>
      </c>
      <c r="E217" s="26"/>
      <c r="F217" s="121" t="s">
        <v>264</v>
      </c>
      <c r="G217" s="26"/>
      <c r="H217" s="26"/>
      <c r="I217" s="26"/>
      <c r="J217" s="27"/>
      <c r="K217" s="122"/>
      <c r="L217" s="123"/>
      <c r="M217" s="44"/>
      <c r="N217" s="44"/>
      <c r="O217" s="44"/>
      <c r="P217" s="44"/>
      <c r="Q217" s="44"/>
      <c r="R217" s="45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R217" s="15" t="s">
        <v>125</v>
      </c>
      <c r="AS217" s="15" t="s">
        <v>66</v>
      </c>
    </row>
    <row r="218" spans="1:63" s="2" customFormat="1" ht="37.9" customHeight="1">
      <c r="A218" s="26"/>
      <c r="B218" s="108"/>
      <c r="C218" s="109" t="s">
        <v>266</v>
      </c>
      <c r="D218" s="109" t="s">
        <v>119</v>
      </c>
      <c r="E218" s="110" t="s">
        <v>267</v>
      </c>
      <c r="F218" s="111" t="s">
        <v>268</v>
      </c>
      <c r="G218" s="112" t="s">
        <v>122</v>
      </c>
      <c r="H218" s="113">
        <v>1500</v>
      </c>
      <c r="I218" s="111" t="s">
        <v>269</v>
      </c>
      <c r="J218" s="27"/>
      <c r="K218" s="114" t="s">
        <v>1</v>
      </c>
      <c r="L218" s="115" t="s">
        <v>31</v>
      </c>
      <c r="M218" s="116">
        <v>0</v>
      </c>
      <c r="N218" s="116">
        <f>M218*H218</f>
        <v>0</v>
      </c>
      <c r="O218" s="116">
        <v>0</v>
      </c>
      <c r="P218" s="116">
        <f>O218*H218</f>
        <v>0</v>
      </c>
      <c r="Q218" s="116">
        <v>0</v>
      </c>
      <c r="R218" s="117">
        <f>Q218*H218</f>
        <v>0</v>
      </c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P218" s="118" t="s">
        <v>124</v>
      </c>
      <c r="AR218" s="118" t="s">
        <v>119</v>
      </c>
      <c r="AS218" s="118" t="s">
        <v>66</v>
      </c>
      <c r="AW218" s="15" t="s">
        <v>117</v>
      </c>
      <c r="BC218" s="119" t="e">
        <f>IF(L218="základní",#REF!,0)</f>
        <v>#REF!</v>
      </c>
      <c r="BD218" s="119">
        <f>IF(L218="snížená",#REF!,0)</f>
        <v>0</v>
      </c>
      <c r="BE218" s="119">
        <f>IF(L218="zákl. přenesená",#REF!,0)</f>
        <v>0</v>
      </c>
      <c r="BF218" s="119">
        <f>IF(L218="sníž. přenesená",#REF!,0)</f>
        <v>0</v>
      </c>
      <c r="BG218" s="119">
        <f>IF(L218="nulová",#REF!,0)</f>
        <v>0</v>
      </c>
      <c r="BH218" s="15" t="s">
        <v>64</v>
      </c>
      <c r="BI218" s="119" t="e">
        <f>ROUND(#REF!*H218,2)</f>
        <v>#REF!</v>
      </c>
      <c r="BJ218" s="15" t="s">
        <v>124</v>
      </c>
      <c r="BK218" s="118" t="s">
        <v>270</v>
      </c>
    </row>
    <row r="219" spans="1:45" s="2" customFormat="1" ht="29.25">
      <c r="A219" s="26"/>
      <c r="B219" s="27"/>
      <c r="C219" s="26"/>
      <c r="D219" s="120" t="s">
        <v>125</v>
      </c>
      <c r="E219" s="26"/>
      <c r="F219" s="121" t="s">
        <v>268</v>
      </c>
      <c r="G219" s="26"/>
      <c r="H219" s="26"/>
      <c r="I219" s="26"/>
      <c r="J219" s="27"/>
      <c r="K219" s="122"/>
      <c r="L219" s="123"/>
      <c r="M219" s="44"/>
      <c r="N219" s="44"/>
      <c r="O219" s="44"/>
      <c r="P219" s="44"/>
      <c r="Q219" s="44"/>
      <c r="R219" s="45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R219" s="15" t="s">
        <v>125</v>
      </c>
      <c r="AS219" s="15" t="s">
        <v>66</v>
      </c>
    </row>
    <row r="220" spans="1:63" s="2" customFormat="1" ht="37.9" customHeight="1">
      <c r="A220" s="26"/>
      <c r="B220" s="108"/>
      <c r="C220" s="109" t="s">
        <v>195</v>
      </c>
      <c r="D220" s="109" t="s">
        <v>119</v>
      </c>
      <c r="E220" s="110" t="s">
        <v>271</v>
      </c>
      <c r="F220" s="111" t="s">
        <v>272</v>
      </c>
      <c r="G220" s="112" t="s">
        <v>122</v>
      </c>
      <c r="H220" s="113">
        <v>500</v>
      </c>
      <c r="I220" s="111" t="s">
        <v>123</v>
      </c>
      <c r="J220" s="27"/>
      <c r="K220" s="114" t="s">
        <v>1</v>
      </c>
      <c r="L220" s="115" t="s">
        <v>31</v>
      </c>
      <c r="M220" s="116">
        <v>0.353</v>
      </c>
      <c r="N220" s="116">
        <f>M220*H220</f>
        <v>176.5</v>
      </c>
      <c r="O220" s="116">
        <v>0</v>
      </c>
      <c r="P220" s="116">
        <f>O220*H220</f>
        <v>0</v>
      </c>
      <c r="Q220" s="116">
        <v>0</v>
      </c>
      <c r="R220" s="117">
        <f>Q220*H220</f>
        <v>0</v>
      </c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P220" s="118" t="s">
        <v>124</v>
      </c>
      <c r="AR220" s="118" t="s">
        <v>119</v>
      </c>
      <c r="AS220" s="118" t="s">
        <v>66</v>
      </c>
      <c r="AW220" s="15" t="s">
        <v>117</v>
      </c>
      <c r="BC220" s="119" t="e">
        <f>IF(L220="základní",#REF!,0)</f>
        <v>#REF!</v>
      </c>
      <c r="BD220" s="119">
        <f>IF(L220="snížená",#REF!,0)</f>
        <v>0</v>
      </c>
      <c r="BE220" s="119">
        <f>IF(L220="zákl. přenesená",#REF!,0)</f>
        <v>0</v>
      </c>
      <c r="BF220" s="119">
        <f>IF(L220="sníž. přenesená",#REF!,0)</f>
        <v>0</v>
      </c>
      <c r="BG220" s="119">
        <f>IF(L220="nulová",#REF!,0)</f>
        <v>0</v>
      </c>
      <c r="BH220" s="15" t="s">
        <v>64</v>
      </c>
      <c r="BI220" s="119" t="e">
        <f>ROUND(#REF!*H220,2)</f>
        <v>#REF!</v>
      </c>
      <c r="BJ220" s="15" t="s">
        <v>124</v>
      </c>
      <c r="BK220" s="118" t="s">
        <v>273</v>
      </c>
    </row>
    <row r="221" spans="1:45" s="2" customFormat="1" ht="29.25">
      <c r="A221" s="26"/>
      <c r="B221" s="27"/>
      <c r="C221" s="26"/>
      <c r="D221" s="120" t="s">
        <v>125</v>
      </c>
      <c r="E221" s="26"/>
      <c r="F221" s="121" t="s">
        <v>272</v>
      </c>
      <c r="G221" s="26"/>
      <c r="H221" s="26"/>
      <c r="I221" s="26"/>
      <c r="J221" s="27"/>
      <c r="K221" s="122"/>
      <c r="L221" s="123"/>
      <c r="M221" s="44"/>
      <c r="N221" s="44"/>
      <c r="O221" s="44"/>
      <c r="P221" s="44"/>
      <c r="Q221" s="44"/>
      <c r="R221" s="45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R221" s="15" t="s">
        <v>125</v>
      </c>
      <c r="AS221" s="15" t="s">
        <v>66</v>
      </c>
    </row>
    <row r="222" spans="2:61" s="11" customFormat="1" ht="22.9" customHeight="1">
      <c r="B222" s="98"/>
      <c r="D222" s="99" t="s">
        <v>56</v>
      </c>
      <c r="E222" s="107" t="s">
        <v>66</v>
      </c>
      <c r="F222" s="107" t="s">
        <v>274</v>
      </c>
      <c r="J222" s="98"/>
      <c r="K222" s="101"/>
      <c r="L222" s="102"/>
      <c r="M222" s="102"/>
      <c r="N222" s="103">
        <f>SUM(N223:N274)</f>
        <v>1786.1716000000004</v>
      </c>
      <c r="O222" s="102"/>
      <c r="P222" s="103">
        <f>SUM(P223:P274)</f>
        <v>1081.2513119999999</v>
      </c>
      <c r="Q222" s="102"/>
      <c r="R222" s="104">
        <f>SUM(R223:R274)</f>
        <v>0</v>
      </c>
      <c r="AP222" s="99" t="s">
        <v>64</v>
      </c>
      <c r="AR222" s="105" t="s">
        <v>56</v>
      </c>
      <c r="AS222" s="105" t="s">
        <v>64</v>
      </c>
      <c r="AW222" s="99" t="s">
        <v>117</v>
      </c>
      <c r="BI222" s="106" t="e">
        <f>SUM(BI223:BI274)</f>
        <v>#REF!</v>
      </c>
    </row>
    <row r="223" spans="1:63" s="2" customFormat="1" ht="16.5" customHeight="1">
      <c r="A223" s="26"/>
      <c r="B223" s="108"/>
      <c r="C223" s="109" t="s">
        <v>275</v>
      </c>
      <c r="D223" s="109" t="s">
        <v>119</v>
      </c>
      <c r="E223" s="110" t="s">
        <v>276</v>
      </c>
      <c r="F223" s="111" t="s">
        <v>277</v>
      </c>
      <c r="G223" s="112" t="s">
        <v>187</v>
      </c>
      <c r="H223" s="113">
        <v>160</v>
      </c>
      <c r="I223" s="111" t="s">
        <v>123</v>
      </c>
      <c r="J223" s="27"/>
      <c r="K223" s="114" t="s">
        <v>1</v>
      </c>
      <c r="L223" s="115" t="s">
        <v>31</v>
      </c>
      <c r="M223" s="116">
        <v>1.382</v>
      </c>
      <c r="N223" s="116">
        <f>M223*H223</f>
        <v>221.11999999999998</v>
      </c>
      <c r="O223" s="116">
        <v>1.52477</v>
      </c>
      <c r="P223" s="116">
        <f>O223*H223</f>
        <v>243.9632</v>
      </c>
      <c r="Q223" s="116">
        <v>0</v>
      </c>
      <c r="R223" s="117">
        <f>Q223*H223</f>
        <v>0</v>
      </c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P223" s="118" t="s">
        <v>124</v>
      </c>
      <c r="AR223" s="118" t="s">
        <v>119</v>
      </c>
      <c r="AS223" s="118" t="s">
        <v>66</v>
      </c>
      <c r="AW223" s="15" t="s">
        <v>117</v>
      </c>
      <c r="BC223" s="119" t="e">
        <f>IF(L223="základní",#REF!,0)</f>
        <v>#REF!</v>
      </c>
      <c r="BD223" s="119">
        <f>IF(L223="snížená",#REF!,0)</f>
        <v>0</v>
      </c>
      <c r="BE223" s="119">
        <f>IF(L223="zákl. přenesená",#REF!,0)</f>
        <v>0</v>
      </c>
      <c r="BF223" s="119">
        <f>IF(L223="sníž. přenesená",#REF!,0)</f>
        <v>0</v>
      </c>
      <c r="BG223" s="119">
        <f>IF(L223="nulová",#REF!,0)</f>
        <v>0</v>
      </c>
      <c r="BH223" s="15" t="s">
        <v>64</v>
      </c>
      <c r="BI223" s="119" t="e">
        <f>ROUND(#REF!*H223,2)</f>
        <v>#REF!</v>
      </c>
      <c r="BJ223" s="15" t="s">
        <v>124</v>
      </c>
      <c r="BK223" s="118" t="s">
        <v>278</v>
      </c>
    </row>
    <row r="224" spans="1:45" s="2" customFormat="1" ht="12">
      <c r="A224" s="26"/>
      <c r="B224" s="27"/>
      <c r="C224" s="26"/>
      <c r="D224" s="120" t="s">
        <v>125</v>
      </c>
      <c r="E224" s="26"/>
      <c r="F224" s="121" t="s">
        <v>277</v>
      </c>
      <c r="G224" s="26"/>
      <c r="H224" s="26"/>
      <c r="I224" s="26"/>
      <c r="J224" s="27"/>
      <c r="K224" s="122"/>
      <c r="L224" s="123"/>
      <c r="M224" s="44"/>
      <c r="N224" s="44"/>
      <c r="O224" s="44"/>
      <c r="P224" s="44"/>
      <c r="Q224" s="44"/>
      <c r="R224" s="45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R224" s="15" t="s">
        <v>125</v>
      </c>
      <c r="AS224" s="15" t="s">
        <v>66</v>
      </c>
    </row>
    <row r="225" spans="1:63" s="2" customFormat="1" ht="37.9" customHeight="1">
      <c r="A225" s="26"/>
      <c r="B225" s="108"/>
      <c r="C225" s="109" t="s">
        <v>200</v>
      </c>
      <c r="D225" s="109" t="s">
        <v>119</v>
      </c>
      <c r="E225" s="110" t="s">
        <v>279</v>
      </c>
      <c r="F225" s="111" t="s">
        <v>280</v>
      </c>
      <c r="G225" s="112" t="s">
        <v>187</v>
      </c>
      <c r="H225" s="113">
        <v>150</v>
      </c>
      <c r="I225" s="111" t="s">
        <v>123</v>
      </c>
      <c r="J225" s="27"/>
      <c r="K225" s="114" t="s">
        <v>1</v>
      </c>
      <c r="L225" s="115" t="s">
        <v>31</v>
      </c>
      <c r="M225" s="116">
        <v>0.201</v>
      </c>
      <c r="N225" s="116">
        <f>M225*H225</f>
        <v>30.150000000000002</v>
      </c>
      <c r="O225" s="116">
        <v>2E-05</v>
      </c>
      <c r="P225" s="116">
        <f>O225*H225</f>
        <v>0.003</v>
      </c>
      <c r="Q225" s="116">
        <v>0</v>
      </c>
      <c r="R225" s="117">
        <f>Q225*H225</f>
        <v>0</v>
      </c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P225" s="118" t="s">
        <v>124</v>
      </c>
      <c r="AR225" s="118" t="s">
        <v>119</v>
      </c>
      <c r="AS225" s="118" t="s">
        <v>66</v>
      </c>
      <c r="AW225" s="15" t="s">
        <v>117</v>
      </c>
      <c r="BC225" s="119" t="e">
        <f>IF(L225="základní",#REF!,0)</f>
        <v>#REF!</v>
      </c>
      <c r="BD225" s="119">
        <f>IF(L225="snížená",#REF!,0)</f>
        <v>0</v>
      </c>
      <c r="BE225" s="119">
        <f>IF(L225="zákl. přenesená",#REF!,0)</f>
        <v>0</v>
      </c>
      <c r="BF225" s="119">
        <f>IF(L225="sníž. přenesená",#REF!,0)</f>
        <v>0</v>
      </c>
      <c r="BG225" s="119">
        <f>IF(L225="nulová",#REF!,0)</f>
        <v>0</v>
      </c>
      <c r="BH225" s="15" t="s">
        <v>64</v>
      </c>
      <c r="BI225" s="119" t="e">
        <f>ROUND(#REF!*H225,2)</f>
        <v>#REF!</v>
      </c>
      <c r="BJ225" s="15" t="s">
        <v>124</v>
      </c>
      <c r="BK225" s="118" t="s">
        <v>281</v>
      </c>
    </row>
    <row r="226" spans="1:45" s="2" customFormat="1" ht="19.5">
      <c r="A226" s="26"/>
      <c r="B226" s="27"/>
      <c r="C226" s="26"/>
      <c r="D226" s="120" t="s">
        <v>125</v>
      </c>
      <c r="E226" s="26"/>
      <c r="F226" s="121" t="s">
        <v>280</v>
      </c>
      <c r="G226" s="26"/>
      <c r="H226" s="26"/>
      <c r="I226" s="26"/>
      <c r="J226" s="27"/>
      <c r="K226" s="122"/>
      <c r="L226" s="123"/>
      <c r="M226" s="44"/>
      <c r="N226" s="44"/>
      <c r="O226" s="44"/>
      <c r="P226" s="44"/>
      <c r="Q226" s="44"/>
      <c r="R226" s="45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R226" s="15" t="s">
        <v>125</v>
      </c>
      <c r="AS226" s="15" t="s">
        <v>66</v>
      </c>
    </row>
    <row r="227" spans="1:63" s="2" customFormat="1" ht="24.2" customHeight="1">
      <c r="A227" s="26"/>
      <c r="B227" s="108"/>
      <c r="C227" s="109" t="s">
        <v>282</v>
      </c>
      <c r="D227" s="109" t="s">
        <v>119</v>
      </c>
      <c r="E227" s="110" t="s">
        <v>283</v>
      </c>
      <c r="F227" s="111" t="s">
        <v>284</v>
      </c>
      <c r="G227" s="112" t="s">
        <v>187</v>
      </c>
      <c r="H227" s="113">
        <v>400</v>
      </c>
      <c r="I227" s="111" t="s">
        <v>123</v>
      </c>
      <c r="J227" s="27"/>
      <c r="K227" s="114" t="s">
        <v>1</v>
      </c>
      <c r="L227" s="115" t="s">
        <v>31</v>
      </c>
      <c r="M227" s="116">
        <v>1.59</v>
      </c>
      <c r="N227" s="116">
        <f>M227*H227</f>
        <v>636</v>
      </c>
      <c r="O227" s="116">
        <v>0.00018</v>
      </c>
      <c r="P227" s="116">
        <f>O227*H227</f>
        <v>0.07200000000000001</v>
      </c>
      <c r="Q227" s="116">
        <v>0</v>
      </c>
      <c r="R227" s="117">
        <f>Q227*H227</f>
        <v>0</v>
      </c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P227" s="118" t="s">
        <v>124</v>
      </c>
      <c r="AR227" s="118" t="s">
        <v>119</v>
      </c>
      <c r="AS227" s="118" t="s">
        <v>66</v>
      </c>
      <c r="AW227" s="15" t="s">
        <v>117</v>
      </c>
      <c r="BC227" s="119" t="e">
        <f>IF(L227="základní",#REF!,0)</f>
        <v>#REF!</v>
      </c>
      <c r="BD227" s="119">
        <f>IF(L227="snížená",#REF!,0)</f>
        <v>0</v>
      </c>
      <c r="BE227" s="119">
        <f>IF(L227="zákl. přenesená",#REF!,0)</f>
        <v>0</v>
      </c>
      <c r="BF227" s="119">
        <f>IF(L227="sníž. přenesená",#REF!,0)</f>
        <v>0</v>
      </c>
      <c r="BG227" s="119">
        <f>IF(L227="nulová",#REF!,0)</f>
        <v>0</v>
      </c>
      <c r="BH227" s="15" t="s">
        <v>64</v>
      </c>
      <c r="BI227" s="119" t="e">
        <f>ROUND(#REF!*H227,2)</f>
        <v>#REF!</v>
      </c>
      <c r="BJ227" s="15" t="s">
        <v>124</v>
      </c>
      <c r="BK227" s="118" t="s">
        <v>285</v>
      </c>
    </row>
    <row r="228" spans="1:45" s="2" customFormat="1" ht="19.5">
      <c r="A228" s="26"/>
      <c r="B228" s="27"/>
      <c r="C228" s="26"/>
      <c r="D228" s="120" t="s">
        <v>125</v>
      </c>
      <c r="E228" s="26"/>
      <c r="F228" s="121" t="s">
        <v>284</v>
      </c>
      <c r="G228" s="26"/>
      <c r="H228" s="26"/>
      <c r="I228" s="26"/>
      <c r="J228" s="27"/>
      <c r="K228" s="122"/>
      <c r="L228" s="123"/>
      <c r="M228" s="44"/>
      <c r="N228" s="44"/>
      <c r="O228" s="44"/>
      <c r="P228" s="44"/>
      <c r="Q228" s="44"/>
      <c r="R228" s="45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R228" s="15" t="s">
        <v>125</v>
      </c>
      <c r="AS228" s="15" t="s">
        <v>66</v>
      </c>
    </row>
    <row r="229" spans="1:63" s="2" customFormat="1" ht="37.9" customHeight="1">
      <c r="A229" s="26"/>
      <c r="B229" s="108"/>
      <c r="C229" s="109" t="s">
        <v>204</v>
      </c>
      <c r="D229" s="109" t="s">
        <v>119</v>
      </c>
      <c r="E229" s="110" t="s">
        <v>286</v>
      </c>
      <c r="F229" s="111" t="s">
        <v>287</v>
      </c>
      <c r="G229" s="112" t="s">
        <v>187</v>
      </c>
      <c r="H229" s="113">
        <v>150</v>
      </c>
      <c r="I229" s="111" t="s">
        <v>123</v>
      </c>
      <c r="J229" s="27"/>
      <c r="K229" s="114" t="s">
        <v>1</v>
      </c>
      <c r="L229" s="115" t="s">
        <v>31</v>
      </c>
      <c r="M229" s="116">
        <v>0.239</v>
      </c>
      <c r="N229" s="116">
        <f>M229*H229</f>
        <v>35.85</v>
      </c>
      <c r="O229" s="116">
        <v>3E-05</v>
      </c>
      <c r="P229" s="116">
        <f>O229*H229</f>
        <v>0.0045000000000000005</v>
      </c>
      <c r="Q229" s="116">
        <v>0</v>
      </c>
      <c r="R229" s="117">
        <f>Q229*H229</f>
        <v>0</v>
      </c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P229" s="118" t="s">
        <v>124</v>
      </c>
      <c r="AR229" s="118" t="s">
        <v>119</v>
      </c>
      <c r="AS229" s="118" t="s">
        <v>66</v>
      </c>
      <c r="AW229" s="15" t="s">
        <v>117</v>
      </c>
      <c r="BC229" s="119" t="e">
        <f>IF(L229="základní",#REF!,0)</f>
        <v>#REF!</v>
      </c>
      <c r="BD229" s="119">
        <f>IF(L229="snížená",#REF!,0)</f>
        <v>0</v>
      </c>
      <c r="BE229" s="119">
        <f>IF(L229="zákl. přenesená",#REF!,0)</f>
        <v>0</v>
      </c>
      <c r="BF229" s="119">
        <f>IF(L229="sníž. přenesená",#REF!,0)</f>
        <v>0</v>
      </c>
      <c r="BG229" s="119">
        <f>IF(L229="nulová",#REF!,0)</f>
        <v>0</v>
      </c>
      <c r="BH229" s="15" t="s">
        <v>64</v>
      </c>
      <c r="BI229" s="119" t="e">
        <f>ROUND(#REF!*H229,2)</f>
        <v>#REF!</v>
      </c>
      <c r="BJ229" s="15" t="s">
        <v>124</v>
      </c>
      <c r="BK229" s="118" t="s">
        <v>288</v>
      </c>
    </row>
    <row r="230" spans="1:45" s="2" customFormat="1" ht="19.5">
      <c r="A230" s="26"/>
      <c r="B230" s="27"/>
      <c r="C230" s="26"/>
      <c r="D230" s="120" t="s">
        <v>125</v>
      </c>
      <c r="E230" s="26"/>
      <c r="F230" s="121" t="s">
        <v>287</v>
      </c>
      <c r="G230" s="26"/>
      <c r="H230" s="26"/>
      <c r="I230" s="26"/>
      <c r="J230" s="27"/>
      <c r="K230" s="122"/>
      <c r="L230" s="123"/>
      <c r="M230" s="44"/>
      <c r="N230" s="44"/>
      <c r="O230" s="44"/>
      <c r="P230" s="44"/>
      <c r="Q230" s="44"/>
      <c r="R230" s="45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R230" s="15" t="s">
        <v>125</v>
      </c>
      <c r="AS230" s="15" t="s">
        <v>66</v>
      </c>
    </row>
    <row r="231" spans="1:63" s="2" customFormat="1" ht="24.2" customHeight="1">
      <c r="A231" s="26"/>
      <c r="B231" s="108"/>
      <c r="C231" s="109" t="s">
        <v>289</v>
      </c>
      <c r="D231" s="109" t="s">
        <v>119</v>
      </c>
      <c r="E231" s="110" t="s">
        <v>290</v>
      </c>
      <c r="F231" s="111" t="s">
        <v>291</v>
      </c>
      <c r="G231" s="112" t="s">
        <v>199</v>
      </c>
      <c r="H231" s="113">
        <v>310</v>
      </c>
      <c r="I231" s="111" t="s">
        <v>123</v>
      </c>
      <c r="J231" s="27"/>
      <c r="K231" s="114" t="s">
        <v>1</v>
      </c>
      <c r="L231" s="115" t="s">
        <v>31</v>
      </c>
      <c r="M231" s="116">
        <v>0.985</v>
      </c>
      <c r="N231" s="116">
        <f>M231*H231</f>
        <v>305.35</v>
      </c>
      <c r="O231" s="116">
        <v>1.98</v>
      </c>
      <c r="P231" s="116">
        <f>O231*H231</f>
        <v>613.8</v>
      </c>
      <c r="Q231" s="116">
        <v>0</v>
      </c>
      <c r="R231" s="117">
        <f>Q231*H231</f>
        <v>0</v>
      </c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P231" s="118" t="s">
        <v>124</v>
      </c>
      <c r="AR231" s="118" t="s">
        <v>119</v>
      </c>
      <c r="AS231" s="118" t="s">
        <v>66</v>
      </c>
      <c r="AW231" s="15" t="s">
        <v>117</v>
      </c>
      <c r="BC231" s="119" t="e">
        <f>IF(L231="základní",#REF!,0)</f>
        <v>#REF!</v>
      </c>
      <c r="BD231" s="119">
        <f>IF(L231="snížená",#REF!,0)</f>
        <v>0</v>
      </c>
      <c r="BE231" s="119">
        <f>IF(L231="zákl. přenesená",#REF!,0)</f>
        <v>0</v>
      </c>
      <c r="BF231" s="119">
        <f>IF(L231="sníž. přenesená",#REF!,0)</f>
        <v>0</v>
      </c>
      <c r="BG231" s="119">
        <f>IF(L231="nulová",#REF!,0)</f>
        <v>0</v>
      </c>
      <c r="BH231" s="15" t="s">
        <v>64</v>
      </c>
      <c r="BI231" s="119" t="e">
        <f>ROUND(#REF!*H231,2)</f>
        <v>#REF!</v>
      </c>
      <c r="BJ231" s="15" t="s">
        <v>124</v>
      </c>
      <c r="BK231" s="118" t="s">
        <v>292</v>
      </c>
    </row>
    <row r="232" spans="1:45" s="2" customFormat="1" ht="19.5">
      <c r="A232" s="26"/>
      <c r="B232" s="27"/>
      <c r="C232" s="26"/>
      <c r="D232" s="120" t="s">
        <v>125</v>
      </c>
      <c r="E232" s="26"/>
      <c r="F232" s="121" t="s">
        <v>291</v>
      </c>
      <c r="G232" s="26"/>
      <c r="H232" s="26"/>
      <c r="I232" s="26"/>
      <c r="J232" s="27"/>
      <c r="K232" s="122"/>
      <c r="L232" s="123"/>
      <c r="M232" s="44"/>
      <c r="N232" s="44"/>
      <c r="O232" s="44"/>
      <c r="P232" s="44"/>
      <c r="Q232" s="44"/>
      <c r="R232" s="45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R232" s="15" t="s">
        <v>125</v>
      </c>
      <c r="AS232" s="15" t="s">
        <v>66</v>
      </c>
    </row>
    <row r="233" spans="1:63" s="2" customFormat="1" ht="24.2" customHeight="1">
      <c r="A233" s="26"/>
      <c r="B233" s="108"/>
      <c r="C233" s="109" t="s">
        <v>207</v>
      </c>
      <c r="D233" s="109" t="s">
        <v>119</v>
      </c>
      <c r="E233" s="110" t="s">
        <v>293</v>
      </c>
      <c r="F233" s="111" t="s">
        <v>294</v>
      </c>
      <c r="G233" s="112" t="s">
        <v>199</v>
      </c>
      <c r="H233" s="113">
        <v>30</v>
      </c>
      <c r="I233" s="111" t="s">
        <v>123</v>
      </c>
      <c r="J233" s="27"/>
      <c r="K233" s="114" t="s">
        <v>1</v>
      </c>
      <c r="L233" s="115" t="s">
        <v>31</v>
      </c>
      <c r="M233" s="116">
        <v>1.461</v>
      </c>
      <c r="N233" s="116">
        <f>M233*H233</f>
        <v>43.830000000000005</v>
      </c>
      <c r="O233" s="116">
        <v>2.55054</v>
      </c>
      <c r="P233" s="116">
        <f>O233*H233</f>
        <v>76.5162</v>
      </c>
      <c r="Q233" s="116">
        <v>0</v>
      </c>
      <c r="R233" s="117">
        <f>Q233*H233</f>
        <v>0</v>
      </c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P233" s="118" t="s">
        <v>124</v>
      </c>
      <c r="AR233" s="118" t="s">
        <v>119</v>
      </c>
      <c r="AS233" s="118" t="s">
        <v>66</v>
      </c>
      <c r="AW233" s="15" t="s">
        <v>117</v>
      </c>
      <c r="BC233" s="119" t="e">
        <f>IF(L233="základní",#REF!,0)</f>
        <v>#REF!</v>
      </c>
      <c r="BD233" s="119">
        <f>IF(L233="snížená",#REF!,0)</f>
        <v>0</v>
      </c>
      <c r="BE233" s="119">
        <f>IF(L233="zákl. přenesená",#REF!,0)</f>
        <v>0</v>
      </c>
      <c r="BF233" s="119">
        <f>IF(L233="sníž. přenesená",#REF!,0)</f>
        <v>0</v>
      </c>
      <c r="BG233" s="119">
        <f>IF(L233="nulová",#REF!,0)</f>
        <v>0</v>
      </c>
      <c r="BH233" s="15" t="s">
        <v>64</v>
      </c>
      <c r="BI233" s="119" t="e">
        <f>ROUND(#REF!*H233,2)</f>
        <v>#REF!</v>
      </c>
      <c r="BJ233" s="15" t="s">
        <v>124</v>
      </c>
      <c r="BK233" s="118" t="s">
        <v>295</v>
      </c>
    </row>
    <row r="234" spans="1:45" s="2" customFormat="1" ht="19.5">
      <c r="A234" s="26"/>
      <c r="B234" s="27"/>
      <c r="C234" s="26"/>
      <c r="D234" s="120" t="s">
        <v>125</v>
      </c>
      <c r="E234" s="26"/>
      <c r="F234" s="121" t="s">
        <v>294</v>
      </c>
      <c r="G234" s="26"/>
      <c r="H234" s="26"/>
      <c r="I234" s="26"/>
      <c r="J234" s="27"/>
      <c r="K234" s="122"/>
      <c r="L234" s="123"/>
      <c r="M234" s="44"/>
      <c r="N234" s="44"/>
      <c r="O234" s="44"/>
      <c r="P234" s="44"/>
      <c r="Q234" s="44"/>
      <c r="R234" s="45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R234" s="15" t="s">
        <v>125</v>
      </c>
      <c r="AS234" s="15" t="s">
        <v>66</v>
      </c>
    </row>
    <row r="235" spans="1:63" s="2" customFormat="1" ht="33" customHeight="1">
      <c r="A235" s="26"/>
      <c r="B235" s="108"/>
      <c r="C235" s="109" t="s">
        <v>296</v>
      </c>
      <c r="D235" s="109" t="s">
        <v>119</v>
      </c>
      <c r="E235" s="110" t="s">
        <v>297</v>
      </c>
      <c r="F235" s="111" t="s">
        <v>298</v>
      </c>
      <c r="G235" s="112" t="s">
        <v>199</v>
      </c>
      <c r="H235" s="113">
        <v>30</v>
      </c>
      <c r="I235" s="111" t="s">
        <v>123</v>
      </c>
      <c r="J235" s="27"/>
      <c r="K235" s="114" t="s">
        <v>1</v>
      </c>
      <c r="L235" s="115" t="s">
        <v>31</v>
      </c>
      <c r="M235" s="116">
        <v>0.763</v>
      </c>
      <c r="N235" s="116">
        <f>M235*H235</f>
        <v>22.89</v>
      </c>
      <c r="O235" s="116">
        <v>0.04858</v>
      </c>
      <c r="P235" s="116">
        <f>O235*H235</f>
        <v>1.4574</v>
      </c>
      <c r="Q235" s="116">
        <v>0</v>
      </c>
      <c r="R235" s="117">
        <f>Q235*H235</f>
        <v>0</v>
      </c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P235" s="118" t="s">
        <v>124</v>
      </c>
      <c r="AR235" s="118" t="s">
        <v>119</v>
      </c>
      <c r="AS235" s="118" t="s">
        <v>66</v>
      </c>
      <c r="AW235" s="15" t="s">
        <v>117</v>
      </c>
      <c r="BC235" s="119" t="e">
        <f>IF(L235="základní",#REF!,0)</f>
        <v>#REF!</v>
      </c>
      <c r="BD235" s="119">
        <f>IF(L235="snížená",#REF!,0)</f>
        <v>0</v>
      </c>
      <c r="BE235" s="119">
        <f>IF(L235="zákl. přenesená",#REF!,0)</f>
        <v>0</v>
      </c>
      <c r="BF235" s="119">
        <f>IF(L235="sníž. přenesená",#REF!,0)</f>
        <v>0</v>
      </c>
      <c r="BG235" s="119">
        <f>IF(L235="nulová",#REF!,0)</f>
        <v>0</v>
      </c>
      <c r="BH235" s="15" t="s">
        <v>64</v>
      </c>
      <c r="BI235" s="119" t="e">
        <f>ROUND(#REF!*H235,2)</f>
        <v>#REF!</v>
      </c>
      <c r="BJ235" s="15" t="s">
        <v>124</v>
      </c>
      <c r="BK235" s="118" t="s">
        <v>299</v>
      </c>
    </row>
    <row r="236" spans="1:45" s="2" customFormat="1" ht="19.5">
      <c r="A236" s="26"/>
      <c r="B236" s="27"/>
      <c r="C236" s="26"/>
      <c r="D236" s="120" t="s">
        <v>125</v>
      </c>
      <c r="E236" s="26"/>
      <c r="F236" s="121" t="s">
        <v>298</v>
      </c>
      <c r="G236" s="26"/>
      <c r="H236" s="26"/>
      <c r="I236" s="26"/>
      <c r="J236" s="27"/>
      <c r="K236" s="122"/>
      <c r="L236" s="123"/>
      <c r="M236" s="44"/>
      <c r="N236" s="44"/>
      <c r="O236" s="44"/>
      <c r="P236" s="44"/>
      <c r="Q236" s="44"/>
      <c r="R236" s="45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R236" s="15" t="s">
        <v>125</v>
      </c>
      <c r="AS236" s="15" t="s">
        <v>66</v>
      </c>
    </row>
    <row r="237" spans="1:63" s="2" customFormat="1" ht="16.5" customHeight="1">
      <c r="A237" s="26"/>
      <c r="B237" s="108"/>
      <c r="C237" s="109" t="s">
        <v>211</v>
      </c>
      <c r="D237" s="109" t="s">
        <v>119</v>
      </c>
      <c r="E237" s="110" t="s">
        <v>300</v>
      </c>
      <c r="F237" s="111" t="s">
        <v>301</v>
      </c>
      <c r="G237" s="112" t="s">
        <v>122</v>
      </c>
      <c r="H237" s="113">
        <v>90</v>
      </c>
      <c r="I237" s="111" t="s">
        <v>123</v>
      </c>
      <c r="J237" s="27"/>
      <c r="K237" s="114" t="s">
        <v>1</v>
      </c>
      <c r="L237" s="115" t="s">
        <v>31</v>
      </c>
      <c r="M237" s="116">
        <v>0.397</v>
      </c>
      <c r="N237" s="116">
        <f>M237*H237</f>
        <v>35.730000000000004</v>
      </c>
      <c r="O237" s="116">
        <v>0.00144</v>
      </c>
      <c r="P237" s="116">
        <f>O237*H237</f>
        <v>0.12960000000000002</v>
      </c>
      <c r="Q237" s="116">
        <v>0</v>
      </c>
      <c r="R237" s="117">
        <f>Q237*H237</f>
        <v>0</v>
      </c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P237" s="118" t="s">
        <v>124</v>
      </c>
      <c r="AR237" s="118" t="s">
        <v>119</v>
      </c>
      <c r="AS237" s="118" t="s">
        <v>66</v>
      </c>
      <c r="AW237" s="15" t="s">
        <v>117</v>
      </c>
      <c r="BC237" s="119" t="e">
        <f>IF(L237="základní",#REF!,0)</f>
        <v>#REF!</v>
      </c>
      <c r="BD237" s="119">
        <f>IF(L237="snížená",#REF!,0)</f>
        <v>0</v>
      </c>
      <c r="BE237" s="119">
        <f>IF(L237="zákl. přenesená",#REF!,0)</f>
        <v>0</v>
      </c>
      <c r="BF237" s="119">
        <f>IF(L237="sníž. přenesená",#REF!,0)</f>
        <v>0</v>
      </c>
      <c r="BG237" s="119">
        <f>IF(L237="nulová",#REF!,0)</f>
        <v>0</v>
      </c>
      <c r="BH237" s="15" t="s">
        <v>64</v>
      </c>
      <c r="BI237" s="119" t="e">
        <f>ROUND(#REF!*H237,2)</f>
        <v>#REF!</v>
      </c>
      <c r="BJ237" s="15" t="s">
        <v>124</v>
      </c>
      <c r="BK237" s="118" t="s">
        <v>302</v>
      </c>
    </row>
    <row r="238" spans="1:45" s="2" customFormat="1" ht="12">
      <c r="A238" s="26"/>
      <c r="B238" s="27"/>
      <c r="C238" s="26"/>
      <c r="D238" s="120" t="s">
        <v>125</v>
      </c>
      <c r="E238" s="26"/>
      <c r="F238" s="121" t="s">
        <v>301</v>
      </c>
      <c r="G238" s="26"/>
      <c r="H238" s="26"/>
      <c r="I238" s="26"/>
      <c r="J238" s="27"/>
      <c r="K238" s="122"/>
      <c r="L238" s="123"/>
      <c r="M238" s="44"/>
      <c r="N238" s="44"/>
      <c r="O238" s="44"/>
      <c r="P238" s="44"/>
      <c r="Q238" s="44"/>
      <c r="R238" s="45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R238" s="15" t="s">
        <v>125</v>
      </c>
      <c r="AS238" s="15" t="s">
        <v>66</v>
      </c>
    </row>
    <row r="239" spans="1:63" s="2" customFormat="1" ht="24.2" customHeight="1">
      <c r="A239" s="26"/>
      <c r="B239" s="108"/>
      <c r="C239" s="109" t="s">
        <v>303</v>
      </c>
      <c r="D239" s="109" t="s">
        <v>119</v>
      </c>
      <c r="E239" s="110" t="s">
        <v>304</v>
      </c>
      <c r="F239" s="111" t="s">
        <v>305</v>
      </c>
      <c r="G239" s="112" t="s">
        <v>122</v>
      </c>
      <c r="H239" s="113">
        <v>90</v>
      </c>
      <c r="I239" s="111" t="s">
        <v>123</v>
      </c>
      <c r="J239" s="27"/>
      <c r="K239" s="114" t="s">
        <v>1</v>
      </c>
      <c r="L239" s="115" t="s">
        <v>31</v>
      </c>
      <c r="M239" s="116">
        <v>0.144</v>
      </c>
      <c r="N239" s="116">
        <f>M239*H239</f>
        <v>12.959999999999999</v>
      </c>
      <c r="O239" s="116">
        <v>4E-05</v>
      </c>
      <c r="P239" s="116">
        <f>O239*H239</f>
        <v>0.0036000000000000003</v>
      </c>
      <c r="Q239" s="116">
        <v>0</v>
      </c>
      <c r="R239" s="117">
        <f>Q239*H239</f>
        <v>0</v>
      </c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P239" s="118" t="s">
        <v>124</v>
      </c>
      <c r="AR239" s="118" t="s">
        <v>119</v>
      </c>
      <c r="AS239" s="118" t="s">
        <v>66</v>
      </c>
      <c r="AW239" s="15" t="s">
        <v>117</v>
      </c>
      <c r="BC239" s="119" t="e">
        <f>IF(L239="základní",#REF!,0)</f>
        <v>#REF!</v>
      </c>
      <c r="BD239" s="119">
        <f>IF(L239="snížená",#REF!,0)</f>
        <v>0</v>
      </c>
      <c r="BE239" s="119">
        <f>IF(L239="zákl. přenesená",#REF!,0)</f>
        <v>0</v>
      </c>
      <c r="BF239" s="119">
        <f>IF(L239="sníž. přenesená",#REF!,0)</f>
        <v>0</v>
      </c>
      <c r="BG239" s="119">
        <f>IF(L239="nulová",#REF!,0)</f>
        <v>0</v>
      </c>
      <c r="BH239" s="15" t="s">
        <v>64</v>
      </c>
      <c r="BI239" s="119" t="e">
        <f>ROUND(#REF!*H239,2)</f>
        <v>#REF!</v>
      </c>
      <c r="BJ239" s="15" t="s">
        <v>124</v>
      </c>
      <c r="BK239" s="118" t="s">
        <v>306</v>
      </c>
    </row>
    <row r="240" spans="1:45" s="2" customFormat="1" ht="12">
      <c r="A240" s="26"/>
      <c r="B240" s="27"/>
      <c r="C240" s="26"/>
      <c r="D240" s="120" t="s">
        <v>125</v>
      </c>
      <c r="E240" s="26"/>
      <c r="F240" s="121" t="s">
        <v>305</v>
      </c>
      <c r="G240" s="26"/>
      <c r="H240" s="26"/>
      <c r="I240" s="26"/>
      <c r="J240" s="27"/>
      <c r="K240" s="122"/>
      <c r="L240" s="123"/>
      <c r="M240" s="44"/>
      <c r="N240" s="44"/>
      <c r="O240" s="44"/>
      <c r="P240" s="44"/>
      <c r="Q240" s="44"/>
      <c r="R240" s="45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R240" s="15" t="s">
        <v>125</v>
      </c>
      <c r="AS240" s="15" t="s">
        <v>66</v>
      </c>
    </row>
    <row r="241" spans="1:63" s="2" customFormat="1" ht="24.2" customHeight="1">
      <c r="A241" s="26"/>
      <c r="B241" s="108"/>
      <c r="C241" s="109" t="s">
        <v>214</v>
      </c>
      <c r="D241" s="109" t="s">
        <v>119</v>
      </c>
      <c r="E241" s="110" t="s">
        <v>307</v>
      </c>
      <c r="F241" s="111" t="s">
        <v>308</v>
      </c>
      <c r="G241" s="112" t="s">
        <v>250</v>
      </c>
      <c r="H241" s="113">
        <v>0.5</v>
      </c>
      <c r="I241" s="111" t="s">
        <v>123</v>
      </c>
      <c r="J241" s="27"/>
      <c r="K241" s="114" t="s">
        <v>1</v>
      </c>
      <c r="L241" s="115" t="s">
        <v>31</v>
      </c>
      <c r="M241" s="116">
        <v>32.496</v>
      </c>
      <c r="N241" s="116">
        <f>M241*H241</f>
        <v>16.248</v>
      </c>
      <c r="O241" s="116">
        <v>1.0383</v>
      </c>
      <c r="P241" s="116">
        <f>O241*H241</f>
        <v>0.51915</v>
      </c>
      <c r="Q241" s="116">
        <v>0</v>
      </c>
      <c r="R241" s="117">
        <f>Q241*H241</f>
        <v>0</v>
      </c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P241" s="118" t="s">
        <v>124</v>
      </c>
      <c r="AR241" s="118" t="s">
        <v>119</v>
      </c>
      <c r="AS241" s="118" t="s">
        <v>66</v>
      </c>
      <c r="AW241" s="15" t="s">
        <v>117</v>
      </c>
      <c r="BC241" s="119" t="e">
        <f>IF(L241="základní",#REF!,0)</f>
        <v>#REF!</v>
      </c>
      <c r="BD241" s="119">
        <f>IF(L241="snížená",#REF!,0)</f>
        <v>0</v>
      </c>
      <c r="BE241" s="119">
        <f>IF(L241="zákl. přenesená",#REF!,0)</f>
        <v>0</v>
      </c>
      <c r="BF241" s="119">
        <f>IF(L241="sníž. přenesená",#REF!,0)</f>
        <v>0</v>
      </c>
      <c r="BG241" s="119">
        <f>IF(L241="nulová",#REF!,0)</f>
        <v>0</v>
      </c>
      <c r="BH241" s="15" t="s">
        <v>64</v>
      </c>
      <c r="BI241" s="119" t="e">
        <f>ROUND(#REF!*H241,2)</f>
        <v>#REF!</v>
      </c>
      <c r="BJ241" s="15" t="s">
        <v>124</v>
      </c>
      <c r="BK241" s="118" t="s">
        <v>309</v>
      </c>
    </row>
    <row r="242" spans="1:45" s="2" customFormat="1" ht="19.5">
      <c r="A242" s="26"/>
      <c r="B242" s="27"/>
      <c r="C242" s="26"/>
      <c r="D242" s="120" t="s">
        <v>125</v>
      </c>
      <c r="E242" s="26"/>
      <c r="F242" s="121" t="s">
        <v>308</v>
      </c>
      <c r="G242" s="26"/>
      <c r="H242" s="26"/>
      <c r="I242" s="26"/>
      <c r="J242" s="27"/>
      <c r="K242" s="122"/>
      <c r="L242" s="123"/>
      <c r="M242" s="44"/>
      <c r="N242" s="44"/>
      <c r="O242" s="44"/>
      <c r="P242" s="44"/>
      <c r="Q242" s="44"/>
      <c r="R242" s="45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R242" s="15" t="s">
        <v>125</v>
      </c>
      <c r="AS242" s="15" t="s">
        <v>66</v>
      </c>
    </row>
    <row r="243" spans="1:63" s="2" customFormat="1" ht="24.2" customHeight="1">
      <c r="A243" s="26"/>
      <c r="B243" s="108"/>
      <c r="C243" s="109" t="s">
        <v>310</v>
      </c>
      <c r="D243" s="109" t="s">
        <v>119</v>
      </c>
      <c r="E243" s="110" t="s">
        <v>311</v>
      </c>
      <c r="F243" s="111" t="s">
        <v>312</v>
      </c>
      <c r="G243" s="112" t="s">
        <v>250</v>
      </c>
      <c r="H243" s="113">
        <v>1.9</v>
      </c>
      <c r="I243" s="111" t="s">
        <v>123</v>
      </c>
      <c r="J243" s="27"/>
      <c r="K243" s="114" t="s">
        <v>1</v>
      </c>
      <c r="L243" s="115" t="s">
        <v>31</v>
      </c>
      <c r="M243" s="116">
        <v>13.508</v>
      </c>
      <c r="N243" s="116">
        <f>M243*H243</f>
        <v>25.6652</v>
      </c>
      <c r="O243" s="116">
        <v>1.05974</v>
      </c>
      <c r="P243" s="116">
        <f>O243*H243</f>
        <v>2.0135059999999996</v>
      </c>
      <c r="Q243" s="116">
        <v>0</v>
      </c>
      <c r="R243" s="117">
        <f>Q243*H243</f>
        <v>0</v>
      </c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P243" s="118" t="s">
        <v>124</v>
      </c>
      <c r="AR243" s="118" t="s">
        <v>119</v>
      </c>
      <c r="AS243" s="118" t="s">
        <v>66</v>
      </c>
      <c r="AW243" s="15" t="s">
        <v>117</v>
      </c>
      <c r="BC243" s="119" t="e">
        <f>IF(L243="základní",#REF!,0)</f>
        <v>#REF!</v>
      </c>
      <c r="BD243" s="119">
        <f>IF(L243="snížená",#REF!,0)</f>
        <v>0</v>
      </c>
      <c r="BE243" s="119">
        <f>IF(L243="zákl. přenesená",#REF!,0)</f>
        <v>0</v>
      </c>
      <c r="BF243" s="119">
        <f>IF(L243="sníž. přenesená",#REF!,0)</f>
        <v>0</v>
      </c>
      <c r="BG243" s="119">
        <f>IF(L243="nulová",#REF!,0)</f>
        <v>0</v>
      </c>
      <c r="BH243" s="15" t="s">
        <v>64</v>
      </c>
      <c r="BI243" s="119" t="e">
        <f>ROUND(#REF!*H243,2)</f>
        <v>#REF!</v>
      </c>
      <c r="BJ243" s="15" t="s">
        <v>124</v>
      </c>
      <c r="BK243" s="118" t="s">
        <v>313</v>
      </c>
    </row>
    <row r="244" spans="1:45" s="2" customFormat="1" ht="19.5">
      <c r="A244" s="26"/>
      <c r="B244" s="27"/>
      <c r="C244" s="26"/>
      <c r="D244" s="120" t="s">
        <v>125</v>
      </c>
      <c r="E244" s="26"/>
      <c r="F244" s="121" t="s">
        <v>312</v>
      </c>
      <c r="G244" s="26"/>
      <c r="H244" s="26"/>
      <c r="I244" s="26"/>
      <c r="J244" s="27"/>
      <c r="K244" s="122"/>
      <c r="L244" s="123"/>
      <c r="M244" s="44"/>
      <c r="N244" s="44"/>
      <c r="O244" s="44"/>
      <c r="P244" s="44"/>
      <c r="Q244" s="44"/>
      <c r="R244" s="45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R244" s="15" t="s">
        <v>125</v>
      </c>
      <c r="AS244" s="15" t="s">
        <v>66</v>
      </c>
    </row>
    <row r="245" spans="1:63" s="2" customFormat="1" ht="37.9" customHeight="1">
      <c r="A245" s="26"/>
      <c r="B245" s="108"/>
      <c r="C245" s="109" t="s">
        <v>218</v>
      </c>
      <c r="D245" s="109" t="s">
        <v>119</v>
      </c>
      <c r="E245" s="110" t="s">
        <v>314</v>
      </c>
      <c r="F245" s="111" t="s">
        <v>315</v>
      </c>
      <c r="G245" s="112" t="s">
        <v>199</v>
      </c>
      <c r="H245" s="113">
        <v>25</v>
      </c>
      <c r="I245" s="111" t="s">
        <v>123</v>
      </c>
      <c r="J245" s="27"/>
      <c r="K245" s="114" t="s">
        <v>1</v>
      </c>
      <c r="L245" s="115" t="s">
        <v>31</v>
      </c>
      <c r="M245" s="116">
        <v>1.215</v>
      </c>
      <c r="N245" s="116">
        <f>M245*H245</f>
        <v>30.375000000000004</v>
      </c>
      <c r="O245" s="116">
        <v>2.55054</v>
      </c>
      <c r="P245" s="116">
        <f>O245*H245</f>
        <v>63.76349999999999</v>
      </c>
      <c r="Q245" s="116">
        <v>0</v>
      </c>
      <c r="R245" s="117">
        <f>Q245*H245</f>
        <v>0</v>
      </c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P245" s="118" t="s">
        <v>124</v>
      </c>
      <c r="AR245" s="118" t="s">
        <v>119</v>
      </c>
      <c r="AS245" s="118" t="s">
        <v>66</v>
      </c>
      <c r="AW245" s="15" t="s">
        <v>117</v>
      </c>
      <c r="BC245" s="119" t="e">
        <f>IF(L245="základní",#REF!,0)</f>
        <v>#REF!</v>
      </c>
      <c r="BD245" s="119">
        <f>IF(L245="snížená",#REF!,0)</f>
        <v>0</v>
      </c>
      <c r="BE245" s="119">
        <f>IF(L245="zákl. přenesená",#REF!,0)</f>
        <v>0</v>
      </c>
      <c r="BF245" s="119">
        <f>IF(L245="sníž. přenesená",#REF!,0)</f>
        <v>0</v>
      </c>
      <c r="BG245" s="119">
        <f>IF(L245="nulová",#REF!,0)</f>
        <v>0</v>
      </c>
      <c r="BH245" s="15" t="s">
        <v>64</v>
      </c>
      <c r="BI245" s="119" t="e">
        <f>ROUND(#REF!*H245,2)</f>
        <v>#REF!</v>
      </c>
      <c r="BJ245" s="15" t="s">
        <v>124</v>
      </c>
      <c r="BK245" s="118" t="s">
        <v>316</v>
      </c>
    </row>
    <row r="246" spans="1:45" s="2" customFormat="1" ht="19.5">
      <c r="A246" s="26"/>
      <c r="B246" s="27"/>
      <c r="C246" s="26"/>
      <c r="D246" s="120" t="s">
        <v>125</v>
      </c>
      <c r="E246" s="26"/>
      <c r="F246" s="121" t="s">
        <v>315</v>
      </c>
      <c r="G246" s="26"/>
      <c r="H246" s="26"/>
      <c r="I246" s="26"/>
      <c r="J246" s="27"/>
      <c r="K246" s="122"/>
      <c r="L246" s="123"/>
      <c r="M246" s="44"/>
      <c r="N246" s="44"/>
      <c r="O246" s="44"/>
      <c r="P246" s="44"/>
      <c r="Q246" s="44"/>
      <c r="R246" s="45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R246" s="15" t="s">
        <v>125</v>
      </c>
      <c r="AS246" s="15" t="s">
        <v>66</v>
      </c>
    </row>
    <row r="247" spans="1:63" s="2" customFormat="1" ht="33" customHeight="1">
      <c r="A247" s="26"/>
      <c r="B247" s="108"/>
      <c r="C247" s="109" t="s">
        <v>317</v>
      </c>
      <c r="D247" s="109" t="s">
        <v>119</v>
      </c>
      <c r="E247" s="110" t="s">
        <v>318</v>
      </c>
      <c r="F247" s="111" t="s">
        <v>319</v>
      </c>
      <c r="G247" s="112" t="s">
        <v>199</v>
      </c>
      <c r="H247" s="113">
        <v>25</v>
      </c>
      <c r="I247" s="111" t="s">
        <v>123</v>
      </c>
      <c r="J247" s="27"/>
      <c r="K247" s="114" t="s">
        <v>1</v>
      </c>
      <c r="L247" s="115" t="s">
        <v>31</v>
      </c>
      <c r="M247" s="116">
        <v>0.636</v>
      </c>
      <c r="N247" s="116">
        <f>M247*H247</f>
        <v>15.9</v>
      </c>
      <c r="O247" s="116">
        <v>0.04858</v>
      </c>
      <c r="P247" s="116">
        <f>O247*H247</f>
        <v>1.2145</v>
      </c>
      <c r="Q247" s="116">
        <v>0</v>
      </c>
      <c r="R247" s="117">
        <f>Q247*H247</f>
        <v>0</v>
      </c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P247" s="118" t="s">
        <v>124</v>
      </c>
      <c r="AR247" s="118" t="s">
        <v>119</v>
      </c>
      <c r="AS247" s="118" t="s">
        <v>66</v>
      </c>
      <c r="AW247" s="15" t="s">
        <v>117</v>
      </c>
      <c r="BC247" s="119" t="e">
        <f>IF(L247="základní",#REF!,0)</f>
        <v>#REF!</v>
      </c>
      <c r="BD247" s="119">
        <f>IF(L247="snížená",#REF!,0)</f>
        <v>0</v>
      </c>
      <c r="BE247" s="119">
        <f>IF(L247="zákl. přenesená",#REF!,0)</f>
        <v>0</v>
      </c>
      <c r="BF247" s="119">
        <f>IF(L247="sníž. přenesená",#REF!,0)</f>
        <v>0</v>
      </c>
      <c r="BG247" s="119">
        <f>IF(L247="nulová",#REF!,0)</f>
        <v>0</v>
      </c>
      <c r="BH247" s="15" t="s">
        <v>64</v>
      </c>
      <c r="BI247" s="119" t="e">
        <f>ROUND(#REF!*H247,2)</f>
        <v>#REF!</v>
      </c>
      <c r="BJ247" s="15" t="s">
        <v>124</v>
      </c>
      <c r="BK247" s="118" t="s">
        <v>320</v>
      </c>
    </row>
    <row r="248" spans="1:45" s="2" customFormat="1" ht="19.5">
      <c r="A248" s="26"/>
      <c r="B248" s="27"/>
      <c r="C248" s="26"/>
      <c r="D248" s="120" t="s">
        <v>125</v>
      </c>
      <c r="E248" s="26"/>
      <c r="F248" s="121" t="s">
        <v>319</v>
      </c>
      <c r="G248" s="26"/>
      <c r="H248" s="26"/>
      <c r="I248" s="26"/>
      <c r="J248" s="27"/>
      <c r="K248" s="122"/>
      <c r="L248" s="123"/>
      <c r="M248" s="44"/>
      <c r="N248" s="44"/>
      <c r="O248" s="44"/>
      <c r="P248" s="44"/>
      <c r="Q248" s="44"/>
      <c r="R248" s="45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R248" s="15" t="s">
        <v>125</v>
      </c>
      <c r="AS248" s="15" t="s">
        <v>66</v>
      </c>
    </row>
    <row r="249" spans="1:63" s="2" customFormat="1" ht="24.2" customHeight="1">
      <c r="A249" s="26"/>
      <c r="B249" s="108"/>
      <c r="C249" s="109" t="s">
        <v>221</v>
      </c>
      <c r="D249" s="109" t="s">
        <v>119</v>
      </c>
      <c r="E249" s="110" t="s">
        <v>321</v>
      </c>
      <c r="F249" s="111" t="s">
        <v>322</v>
      </c>
      <c r="G249" s="112" t="s">
        <v>122</v>
      </c>
      <c r="H249" s="113">
        <v>80</v>
      </c>
      <c r="I249" s="111" t="s">
        <v>123</v>
      </c>
      <c r="J249" s="27"/>
      <c r="K249" s="114" t="s">
        <v>1</v>
      </c>
      <c r="L249" s="115" t="s">
        <v>31</v>
      </c>
      <c r="M249" s="116">
        <v>0.397</v>
      </c>
      <c r="N249" s="116">
        <f>M249*H249</f>
        <v>31.76</v>
      </c>
      <c r="O249" s="116">
        <v>0.00144</v>
      </c>
      <c r="P249" s="116">
        <f>O249*H249</f>
        <v>0.11520000000000001</v>
      </c>
      <c r="Q249" s="116">
        <v>0</v>
      </c>
      <c r="R249" s="117">
        <f>Q249*H249</f>
        <v>0</v>
      </c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P249" s="118" t="s">
        <v>124</v>
      </c>
      <c r="AR249" s="118" t="s">
        <v>119</v>
      </c>
      <c r="AS249" s="118" t="s">
        <v>66</v>
      </c>
      <c r="AW249" s="15" t="s">
        <v>117</v>
      </c>
      <c r="BC249" s="119" t="e">
        <f>IF(L249="základní",#REF!,0)</f>
        <v>#REF!</v>
      </c>
      <c r="BD249" s="119">
        <f>IF(L249="snížená",#REF!,0)</f>
        <v>0</v>
      </c>
      <c r="BE249" s="119">
        <f>IF(L249="zákl. přenesená",#REF!,0)</f>
        <v>0</v>
      </c>
      <c r="BF249" s="119">
        <f>IF(L249="sníž. přenesená",#REF!,0)</f>
        <v>0</v>
      </c>
      <c r="BG249" s="119">
        <f>IF(L249="nulová",#REF!,0)</f>
        <v>0</v>
      </c>
      <c r="BH249" s="15" t="s">
        <v>64</v>
      </c>
      <c r="BI249" s="119" t="e">
        <f>ROUND(#REF!*H249,2)</f>
        <v>#REF!</v>
      </c>
      <c r="BJ249" s="15" t="s">
        <v>124</v>
      </c>
      <c r="BK249" s="118" t="s">
        <v>323</v>
      </c>
    </row>
    <row r="250" spans="1:45" s="2" customFormat="1" ht="12">
      <c r="A250" s="26"/>
      <c r="B250" s="27"/>
      <c r="C250" s="26"/>
      <c r="D250" s="120" t="s">
        <v>125</v>
      </c>
      <c r="E250" s="26"/>
      <c r="F250" s="121" t="s">
        <v>322</v>
      </c>
      <c r="G250" s="26"/>
      <c r="H250" s="26"/>
      <c r="I250" s="26"/>
      <c r="J250" s="27"/>
      <c r="K250" s="122"/>
      <c r="L250" s="123"/>
      <c r="M250" s="44"/>
      <c r="N250" s="44"/>
      <c r="O250" s="44"/>
      <c r="P250" s="44"/>
      <c r="Q250" s="44"/>
      <c r="R250" s="45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R250" s="15" t="s">
        <v>125</v>
      </c>
      <c r="AS250" s="15" t="s">
        <v>66</v>
      </c>
    </row>
    <row r="251" spans="1:63" s="2" customFormat="1" ht="24.2" customHeight="1">
      <c r="A251" s="26"/>
      <c r="B251" s="108"/>
      <c r="C251" s="109" t="s">
        <v>324</v>
      </c>
      <c r="D251" s="109" t="s">
        <v>119</v>
      </c>
      <c r="E251" s="110" t="s">
        <v>325</v>
      </c>
      <c r="F251" s="111" t="s">
        <v>326</v>
      </c>
      <c r="G251" s="112" t="s">
        <v>122</v>
      </c>
      <c r="H251" s="113">
        <v>80</v>
      </c>
      <c r="I251" s="111" t="s">
        <v>123</v>
      </c>
      <c r="J251" s="27"/>
      <c r="K251" s="114" t="s">
        <v>1</v>
      </c>
      <c r="L251" s="115" t="s">
        <v>31</v>
      </c>
      <c r="M251" s="116">
        <v>0.144</v>
      </c>
      <c r="N251" s="116">
        <f>M251*H251</f>
        <v>11.52</v>
      </c>
      <c r="O251" s="116">
        <v>4E-05</v>
      </c>
      <c r="P251" s="116">
        <f>O251*H251</f>
        <v>0.0032</v>
      </c>
      <c r="Q251" s="116">
        <v>0</v>
      </c>
      <c r="R251" s="117">
        <f>Q251*H251</f>
        <v>0</v>
      </c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P251" s="118" t="s">
        <v>124</v>
      </c>
      <c r="AR251" s="118" t="s">
        <v>119</v>
      </c>
      <c r="AS251" s="118" t="s">
        <v>66</v>
      </c>
      <c r="AW251" s="15" t="s">
        <v>117</v>
      </c>
      <c r="BC251" s="119" t="e">
        <f>IF(L251="základní",#REF!,0)</f>
        <v>#REF!</v>
      </c>
      <c r="BD251" s="119">
        <f>IF(L251="snížená",#REF!,0)</f>
        <v>0</v>
      </c>
      <c r="BE251" s="119">
        <f>IF(L251="zákl. přenesená",#REF!,0)</f>
        <v>0</v>
      </c>
      <c r="BF251" s="119">
        <f>IF(L251="sníž. přenesená",#REF!,0)</f>
        <v>0</v>
      </c>
      <c r="BG251" s="119">
        <f>IF(L251="nulová",#REF!,0)</f>
        <v>0</v>
      </c>
      <c r="BH251" s="15" t="s">
        <v>64</v>
      </c>
      <c r="BI251" s="119" t="e">
        <f>ROUND(#REF!*H251,2)</f>
        <v>#REF!</v>
      </c>
      <c r="BJ251" s="15" t="s">
        <v>124</v>
      </c>
      <c r="BK251" s="118" t="s">
        <v>327</v>
      </c>
    </row>
    <row r="252" spans="1:45" s="2" customFormat="1" ht="19.5">
      <c r="A252" s="26"/>
      <c r="B252" s="27"/>
      <c r="C252" s="26"/>
      <c r="D252" s="120" t="s">
        <v>125</v>
      </c>
      <c r="E252" s="26"/>
      <c r="F252" s="121" t="s">
        <v>326</v>
      </c>
      <c r="G252" s="26"/>
      <c r="H252" s="26"/>
      <c r="I252" s="26"/>
      <c r="J252" s="27"/>
      <c r="K252" s="122"/>
      <c r="L252" s="123"/>
      <c r="M252" s="44"/>
      <c r="N252" s="44"/>
      <c r="O252" s="44"/>
      <c r="P252" s="44"/>
      <c r="Q252" s="44"/>
      <c r="R252" s="45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R252" s="15" t="s">
        <v>125</v>
      </c>
      <c r="AS252" s="15" t="s">
        <v>66</v>
      </c>
    </row>
    <row r="253" spans="1:63" s="2" customFormat="1" ht="33" customHeight="1">
      <c r="A253" s="26"/>
      <c r="B253" s="108"/>
      <c r="C253" s="109" t="s">
        <v>225</v>
      </c>
      <c r="D253" s="109" t="s">
        <v>119</v>
      </c>
      <c r="E253" s="110" t="s">
        <v>328</v>
      </c>
      <c r="F253" s="111" t="s">
        <v>329</v>
      </c>
      <c r="G253" s="112" t="s">
        <v>199</v>
      </c>
      <c r="H253" s="113">
        <v>25</v>
      </c>
      <c r="I253" s="111" t="s">
        <v>123</v>
      </c>
      <c r="J253" s="27"/>
      <c r="K253" s="114" t="s">
        <v>1</v>
      </c>
      <c r="L253" s="115" t="s">
        <v>31</v>
      </c>
      <c r="M253" s="116">
        <v>1.461</v>
      </c>
      <c r="N253" s="116">
        <f>M253*H253</f>
        <v>36.525</v>
      </c>
      <c r="O253" s="116">
        <v>2.55054</v>
      </c>
      <c r="P253" s="116">
        <f>O253*H253</f>
        <v>63.76349999999999</v>
      </c>
      <c r="Q253" s="116">
        <v>0</v>
      </c>
      <c r="R253" s="117">
        <f>Q253*H253</f>
        <v>0</v>
      </c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P253" s="118" t="s">
        <v>124</v>
      </c>
      <c r="AR253" s="118" t="s">
        <v>119</v>
      </c>
      <c r="AS253" s="118" t="s">
        <v>66</v>
      </c>
      <c r="AW253" s="15" t="s">
        <v>117</v>
      </c>
      <c r="BC253" s="119" t="e">
        <f>IF(L253="základní",#REF!,0)</f>
        <v>#REF!</v>
      </c>
      <c r="BD253" s="119">
        <f>IF(L253="snížená",#REF!,0)</f>
        <v>0</v>
      </c>
      <c r="BE253" s="119">
        <f>IF(L253="zákl. přenesená",#REF!,0)</f>
        <v>0</v>
      </c>
      <c r="BF253" s="119">
        <f>IF(L253="sníž. přenesená",#REF!,0)</f>
        <v>0</v>
      </c>
      <c r="BG253" s="119">
        <f>IF(L253="nulová",#REF!,0)</f>
        <v>0</v>
      </c>
      <c r="BH253" s="15" t="s">
        <v>64</v>
      </c>
      <c r="BI253" s="119" t="e">
        <f>ROUND(#REF!*H253,2)</f>
        <v>#REF!</v>
      </c>
      <c r="BJ253" s="15" t="s">
        <v>124</v>
      </c>
      <c r="BK253" s="118" t="s">
        <v>330</v>
      </c>
    </row>
    <row r="254" spans="1:45" s="2" customFormat="1" ht="19.5">
      <c r="A254" s="26"/>
      <c r="B254" s="27"/>
      <c r="C254" s="26"/>
      <c r="D254" s="120" t="s">
        <v>125</v>
      </c>
      <c r="E254" s="26"/>
      <c r="F254" s="121" t="s">
        <v>329</v>
      </c>
      <c r="G254" s="26"/>
      <c r="H254" s="26"/>
      <c r="I254" s="26"/>
      <c r="J254" s="27"/>
      <c r="K254" s="122"/>
      <c r="L254" s="123"/>
      <c r="M254" s="44"/>
      <c r="N254" s="44"/>
      <c r="O254" s="44"/>
      <c r="P254" s="44"/>
      <c r="Q254" s="44"/>
      <c r="R254" s="45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R254" s="15" t="s">
        <v>125</v>
      </c>
      <c r="AS254" s="15" t="s">
        <v>66</v>
      </c>
    </row>
    <row r="255" spans="1:63" s="2" customFormat="1" ht="33" customHeight="1">
      <c r="A255" s="26"/>
      <c r="B255" s="108"/>
      <c r="C255" s="109" t="s">
        <v>331</v>
      </c>
      <c r="D255" s="109" t="s">
        <v>119</v>
      </c>
      <c r="E255" s="110" t="s">
        <v>332</v>
      </c>
      <c r="F255" s="111" t="s">
        <v>298</v>
      </c>
      <c r="G255" s="112" t="s">
        <v>199</v>
      </c>
      <c r="H255" s="113">
        <v>25</v>
      </c>
      <c r="I255" s="111" t="s">
        <v>123</v>
      </c>
      <c r="J255" s="27"/>
      <c r="K255" s="114" t="s">
        <v>1</v>
      </c>
      <c r="L255" s="115" t="s">
        <v>31</v>
      </c>
      <c r="M255" s="116">
        <v>0.763</v>
      </c>
      <c r="N255" s="116">
        <f>M255*H255</f>
        <v>19.075</v>
      </c>
      <c r="O255" s="116">
        <v>0.04858</v>
      </c>
      <c r="P255" s="116">
        <f>O255*H255</f>
        <v>1.2145</v>
      </c>
      <c r="Q255" s="116">
        <v>0</v>
      </c>
      <c r="R255" s="117">
        <f>Q255*H255</f>
        <v>0</v>
      </c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P255" s="118" t="s">
        <v>124</v>
      </c>
      <c r="AR255" s="118" t="s">
        <v>119</v>
      </c>
      <c r="AS255" s="118" t="s">
        <v>66</v>
      </c>
      <c r="AW255" s="15" t="s">
        <v>117</v>
      </c>
      <c r="BC255" s="119" t="e">
        <f>IF(L255="základní",#REF!,0)</f>
        <v>#REF!</v>
      </c>
      <c r="BD255" s="119">
        <f>IF(L255="snížená",#REF!,0)</f>
        <v>0</v>
      </c>
      <c r="BE255" s="119">
        <f>IF(L255="zákl. přenesená",#REF!,0)</f>
        <v>0</v>
      </c>
      <c r="BF255" s="119">
        <f>IF(L255="sníž. přenesená",#REF!,0)</f>
        <v>0</v>
      </c>
      <c r="BG255" s="119">
        <f>IF(L255="nulová",#REF!,0)</f>
        <v>0</v>
      </c>
      <c r="BH255" s="15" t="s">
        <v>64</v>
      </c>
      <c r="BI255" s="119" t="e">
        <f>ROUND(#REF!*H255,2)</f>
        <v>#REF!</v>
      </c>
      <c r="BJ255" s="15" t="s">
        <v>124</v>
      </c>
      <c r="BK255" s="118" t="s">
        <v>333</v>
      </c>
    </row>
    <row r="256" spans="1:45" s="2" customFormat="1" ht="19.5">
      <c r="A256" s="26"/>
      <c r="B256" s="27"/>
      <c r="C256" s="26"/>
      <c r="D256" s="120" t="s">
        <v>125</v>
      </c>
      <c r="E256" s="26"/>
      <c r="F256" s="121" t="s">
        <v>298</v>
      </c>
      <c r="G256" s="26"/>
      <c r="H256" s="26"/>
      <c r="I256" s="26"/>
      <c r="J256" s="27"/>
      <c r="K256" s="122"/>
      <c r="L256" s="123"/>
      <c r="M256" s="44"/>
      <c r="N256" s="44"/>
      <c r="O256" s="44"/>
      <c r="P256" s="44"/>
      <c r="Q256" s="44"/>
      <c r="R256" s="45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R256" s="15" t="s">
        <v>125</v>
      </c>
      <c r="AS256" s="15" t="s">
        <v>66</v>
      </c>
    </row>
    <row r="257" spans="1:63" s="2" customFormat="1" ht="21.75" customHeight="1">
      <c r="A257" s="26"/>
      <c r="B257" s="108"/>
      <c r="C257" s="109" t="s">
        <v>228</v>
      </c>
      <c r="D257" s="109" t="s">
        <v>119</v>
      </c>
      <c r="E257" s="110" t="s">
        <v>334</v>
      </c>
      <c r="F257" s="111" t="s">
        <v>335</v>
      </c>
      <c r="G257" s="112" t="s">
        <v>122</v>
      </c>
      <c r="H257" s="113">
        <v>90</v>
      </c>
      <c r="I257" s="111" t="s">
        <v>123</v>
      </c>
      <c r="J257" s="27"/>
      <c r="K257" s="114" t="s">
        <v>1</v>
      </c>
      <c r="L257" s="115" t="s">
        <v>31</v>
      </c>
      <c r="M257" s="116">
        <v>0.397</v>
      </c>
      <c r="N257" s="116">
        <f>M257*H257</f>
        <v>35.730000000000004</v>
      </c>
      <c r="O257" s="116">
        <v>0.00144</v>
      </c>
      <c r="P257" s="116">
        <f>O257*H257</f>
        <v>0.12960000000000002</v>
      </c>
      <c r="Q257" s="116">
        <v>0</v>
      </c>
      <c r="R257" s="117">
        <f>Q257*H257</f>
        <v>0</v>
      </c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P257" s="118" t="s">
        <v>124</v>
      </c>
      <c r="AR257" s="118" t="s">
        <v>119</v>
      </c>
      <c r="AS257" s="118" t="s">
        <v>66</v>
      </c>
      <c r="AW257" s="15" t="s">
        <v>117</v>
      </c>
      <c r="BC257" s="119" t="e">
        <f>IF(L257="základní",#REF!,0)</f>
        <v>#REF!</v>
      </c>
      <c r="BD257" s="119">
        <f>IF(L257="snížená",#REF!,0)</f>
        <v>0</v>
      </c>
      <c r="BE257" s="119">
        <f>IF(L257="zákl. přenesená",#REF!,0)</f>
        <v>0</v>
      </c>
      <c r="BF257" s="119">
        <f>IF(L257="sníž. přenesená",#REF!,0)</f>
        <v>0</v>
      </c>
      <c r="BG257" s="119">
        <f>IF(L257="nulová",#REF!,0)</f>
        <v>0</v>
      </c>
      <c r="BH257" s="15" t="s">
        <v>64</v>
      </c>
      <c r="BI257" s="119" t="e">
        <f>ROUND(#REF!*H257,2)</f>
        <v>#REF!</v>
      </c>
      <c r="BJ257" s="15" t="s">
        <v>124</v>
      </c>
      <c r="BK257" s="118" t="s">
        <v>336</v>
      </c>
    </row>
    <row r="258" spans="1:45" s="2" customFormat="1" ht="12">
      <c r="A258" s="26"/>
      <c r="B258" s="27"/>
      <c r="C258" s="26"/>
      <c r="D258" s="120" t="s">
        <v>125</v>
      </c>
      <c r="E258" s="26"/>
      <c r="F258" s="121" t="s">
        <v>335</v>
      </c>
      <c r="G258" s="26"/>
      <c r="H258" s="26"/>
      <c r="I258" s="26"/>
      <c r="J258" s="27"/>
      <c r="K258" s="122"/>
      <c r="L258" s="123"/>
      <c r="M258" s="44"/>
      <c r="N258" s="44"/>
      <c r="O258" s="44"/>
      <c r="P258" s="44"/>
      <c r="Q258" s="44"/>
      <c r="R258" s="45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R258" s="15" t="s">
        <v>125</v>
      </c>
      <c r="AS258" s="15" t="s">
        <v>66</v>
      </c>
    </row>
    <row r="259" spans="1:63" s="2" customFormat="1" ht="24.2" customHeight="1">
      <c r="A259" s="26"/>
      <c r="B259" s="108"/>
      <c r="C259" s="109" t="s">
        <v>337</v>
      </c>
      <c r="D259" s="109" t="s">
        <v>119</v>
      </c>
      <c r="E259" s="110" t="s">
        <v>338</v>
      </c>
      <c r="F259" s="111" t="s">
        <v>339</v>
      </c>
      <c r="G259" s="112" t="s">
        <v>122</v>
      </c>
      <c r="H259" s="113">
        <v>90</v>
      </c>
      <c r="I259" s="111" t="s">
        <v>123</v>
      </c>
      <c r="J259" s="27"/>
      <c r="K259" s="114" t="s">
        <v>1</v>
      </c>
      <c r="L259" s="115" t="s">
        <v>31</v>
      </c>
      <c r="M259" s="116">
        <v>0.144</v>
      </c>
      <c r="N259" s="116">
        <f>M259*H259</f>
        <v>12.959999999999999</v>
      </c>
      <c r="O259" s="116">
        <v>4E-05</v>
      </c>
      <c r="P259" s="116">
        <f>O259*H259</f>
        <v>0.0036000000000000003</v>
      </c>
      <c r="Q259" s="116">
        <v>0</v>
      </c>
      <c r="R259" s="117">
        <f>Q259*H259</f>
        <v>0</v>
      </c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P259" s="118" t="s">
        <v>124</v>
      </c>
      <c r="AR259" s="118" t="s">
        <v>119</v>
      </c>
      <c r="AS259" s="118" t="s">
        <v>66</v>
      </c>
      <c r="AW259" s="15" t="s">
        <v>117</v>
      </c>
      <c r="BC259" s="119" t="e">
        <f>IF(L259="základní",#REF!,0)</f>
        <v>#REF!</v>
      </c>
      <c r="BD259" s="119">
        <f>IF(L259="snížená",#REF!,0)</f>
        <v>0</v>
      </c>
      <c r="BE259" s="119">
        <f>IF(L259="zákl. přenesená",#REF!,0)</f>
        <v>0</v>
      </c>
      <c r="BF259" s="119">
        <f>IF(L259="sníž. přenesená",#REF!,0)</f>
        <v>0</v>
      </c>
      <c r="BG259" s="119">
        <f>IF(L259="nulová",#REF!,0)</f>
        <v>0</v>
      </c>
      <c r="BH259" s="15" t="s">
        <v>64</v>
      </c>
      <c r="BI259" s="119" t="e">
        <f>ROUND(#REF!*H259,2)</f>
        <v>#REF!</v>
      </c>
      <c r="BJ259" s="15" t="s">
        <v>124</v>
      </c>
      <c r="BK259" s="118" t="s">
        <v>340</v>
      </c>
    </row>
    <row r="260" spans="1:45" s="2" customFormat="1" ht="12">
      <c r="A260" s="26"/>
      <c r="B260" s="27"/>
      <c r="C260" s="26"/>
      <c r="D260" s="120" t="s">
        <v>125</v>
      </c>
      <c r="E260" s="26"/>
      <c r="F260" s="121" t="s">
        <v>339</v>
      </c>
      <c r="G260" s="26"/>
      <c r="H260" s="26"/>
      <c r="I260" s="26"/>
      <c r="J260" s="27"/>
      <c r="K260" s="122"/>
      <c r="L260" s="123"/>
      <c r="M260" s="44"/>
      <c r="N260" s="44"/>
      <c r="O260" s="44"/>
      <c r="P260" s="44"/>
      <c r="Q260" s="44"/>
      <c r="R260" s="45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R260" s="15" t="s">
        <v>125</v>
      </c>
      <c r="AS260" s="15" t="s">
        <v>66</v>
      </c>
    </row>
    <row r="261" spans="1:63" s="2" customFormat="1" ht="24.2" customHeight="1">
      <c r="A261" s="26"/>
      <c r="B261" s="108"/>
      <c r="C261" s="109" t="s">
        <v>232</v>
      </c>
      <c r="D261" s="109" t="s">
        <v>119</v>
      </c>
      <c r="E261" s="110" t="s">
        <v>341</v>
      </c>
      <c r="F261" s="111" t="s">
        <v>342</v>
      </c>
      <c r="G261" s="112" t="s">
        <v>250</v>
      </c>
      <c r="H261" s="113">
        <v>1.1</v>
      </c>
      <c r="I261" s="111" t="s">
        <v>123</v>
      </c>
      <c r="J261" s="27"/>
      <c r="K261" s="114" t="s">
        <v>1</v>
      </c>
      <c r="L261" s="115" t="s">
        <v>31</v>
      </c>
      <c r="M261" s="116">
        <v>32.496</v>
      </c>
      <c r="N261" s="116">
        <f>M261*H261</f>
        <v>35.7456</v>
      </c>
      <c r="O261" s="116">
        <v>1.0383</v>
      </c>
      <c r="P261" s="116">
        <f>O261*H261</f>
        <v>1.14213</v>
      </c>
      <c r="Q261" s="116">
        <v>0</v>
      </c>
      <c r="R261" s="117">
        <f>Q261*H261</f>
        <v>0</v>
      </c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P261" s="118" t="s">
        <v>124</v>
      </c>
      <c r="AR261" s="118" t="s">
        <v>119</v>
      </c>
      <c r="AS261" s="118" t="s">
        <v>66</v>
      </c>
      <c r="AW261" s="15" t="s">
        <v>117</v>
      </c>
      <c r="BC261" s="119" t="e">
        <f>IF(L261="základní",#REF!,0)</f>
        <v>#REF!</v>
      </c>
      <c r="BD261" s="119">
        <f>IF(L261="snížená",#REF!,0)</f>
        <v>0</v>
      </c>
      <c r="BE261" s="119">
        <f>IF(L261="zákl. přenesená",#REF!,0)</f>
        <v>0</v>
      </c>
      <c r="BF261" s="119">
        <f>IF(L261="sníž. přenesená",#REF!,0)</f>
        <v>0</v>
      </c>
      <c r="BG261" s="119">
        <f>IF(L261="nulová",#REF!,0)</f>
        <v>0</v>
      </c>
      <c r="BH261" s="15" t="s">
        <v>64</v>
      </c>
      <c r="BI261" s="119" t="e">
        <f>ROUND(#REF!*H261,2)</f>
        <v>#REF!</v>
      </c>
      <c r="BJ261" s="15" t="s">
        <v>124</v>
      </c>
      <c r="BK261" s="118" t="s">
        <v>343</v>
      </c>
    </row>
    <row r="262" spans="1:45" s="2" customFormat="1" ht="19.5">
      <c r="A262" s="26"/>
      <c r="B262" s="27"/>
      <c r="C262" s="26"/>
      <c r="D262" s="120" t="s">
        <v>125</v>
      </c>
      <c r="E262" s="26"/>
      <c r="F262" s="121" t="s">
        <v>342</v>
      </c>
      <c r="G262" s="26"/>
      <c r="H262" s="26"/>
      <c r="I262" s="26"/>
      <c r="J262" s="27"/>
      <c r="K262" s="122"/>
      <c r="L262" s="123"/>
      <c r="M262" s="44"/>
      <c r="N262" s="44"/>
      <c r="O262" s="44"/>
      <c r="P262" s="44"/>
      <c r="Q262" s="44"/>
      <c r="R262" s="45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R262" s="15" t="s">
        <v>125</v>
      </c>
      <c r="AS262" s="15" t="s">
        <v>66</v>
      </c>
    </row>
    <row r="263" spans="1:63" s="2" customFormat="1" ht="24.2" customHeight="1">
      <c r="A263" s="26"/>
      <c r="B263" s="108"/>
      <c r="C263" s="109" t="s">
        <v>344</v>
      </c>
      <c r="D263" s="109" t="s">
        <v>119</v>
      </c>
      <c r="E263" s="110" t="s">
        <v>345</v>
      </c>
      <c r="F263" s="111" t="s">
        <v>346</v>
      </c>
      <c r="G263" s="112" t="s">
        <v>250</v>
      </c>
      <c r="H263" s="113">
        <v>1.1</v>
      </c>
      <c r="I263" s="111" t="s">
        <v>123</v>
      </c>
      <c r="J263" s="27"/>
      <c r="K263" s="114" t="s">
        <v>1</v>
      </c>
      <c r="L263" s="115" t="s">
        <v>31</v>
      </c>
      <c r="M263" s="116">
        <v>13.548</v>
      </c>
      <c r="N263" s="116">
        <f>M263*H263</f>
        <v>14.902800000000001</v>
      </c>
      <c r="O263" s="116">
        <v>1.06066</v>
      </c>
      <c r="P263" s="116">
        <f>O263*H263</f>
        <v>1.166726</v>
      </c>
      <c r="Q263" s="116">
        <v>0</v>
      </c>
      <c r="R263" s="117">
        <f>Q263*H263</f>
        <v>0</v>
      </c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P263" s="118" t="s">
        <v>124</v>
      </c>
      <c r="AR263" s="118" t="s">
        <v>119</v>
      </c>
      <c r="AS263" s="118" t="s">
        <v>66</v>
      </c>
      <c r="AW263" s="15" t="s">
        <v>117</v>
      </c>
      <c r="BC263" s="119" t="e">
        <f>IF(L263="základní",#REF!,0)</f>
        <v>#REF!</v>
      </c>
      <c r="BD263" s="119">
        <f>IF(L263="snížená",#REF!,0)</f>
        <v>0</v>
      </c>
      <c r="BE263" s="119">
        <f>IF(L263="zákl. přenesená",#REF!,0)</f>
        <v>0</v>
      </c>
      <c r="BF263" s="119">
        <f>IF(L263="sníž. přenesená",#REF!,0)</f>
        <v>0</v>
      </c>
      <c r="BG263" s="119">
        <f>IF(L263="nulová",#REF!,0)</f>
        <v>0</v>
      </c>
      <c r="BH263" s="15" t="s">
        <v>64</v>
      </c>
      <c r="BI263" s="119" t="e">
        <f>ROUND(#REF!*H263,2)</f>
        <v>#REF!</v>
      </c>
      <c r="BJ263" s="15" t="s">
        <v>124</v>
      </c>
      <c r="BK263" s="118" t="s">
        <v>347</v>
      </c>
    </row>
    <row r="264" spans="1:45" s="2" customFormat="1" ht="19.5">
      <c r="A264" s="26"/>
      <c r="B264" s="27"/>
      <c r="C264" s="26"/>
      <c r="D264" s="120" t="s">
        <v>125</v>
      </c>
      <c r="E264" s="26"/>
      <c r="F264" s="121" t="s">
        <v>346</v>
      </c>
      <c r="G264" s="26"/>
      <c r="H264" s="26"/>
      <c r="I264" s="26"/>
      <c r="J264" s="27"/>
      <c r="K264" s="122"/>
      <c r="L264" s="123"/>
      <c r="M264" s="44"/>
      <c r="N264" s="44"/>
      <c r="O264" s="44"/>
      <c r="P264" s="44"/>
      <c r="Q264" s="44"/>
      <c r="R264" s="45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R264" s="15" t="s">
        <v>125</v>
      </c>
      <c r="AS264" s="15" t="s">
        <v>66</v>
      </c>
    </row>
    <row r="265" spans="1:63" s="2" customFormat="1" ht="24.2" customHeight="1">
      <c r="A265" s="26"/>
      <c r="B265" s="108"/>
      <c r="C265" s="109" t="s">
        <v>235</v>
      </c>
      <c r="D265" s="109" t="s">
        <v>119</v>
      </c>
      <c r="E265" s="110" t="s">
        <v>348</v>
      </c>
      <c r="F265" s="111" t="s">
        <v>349</v>
      </c>
      <c r="G265" s="112" t="s">
        <v>191</v>
      </c>
      <c r="H265" s="113">
        <v>25</v>
      </c>
      <c r="I265" s="111" t="s">
        <v>123</v>
      </c>
      <c r="J265" s="27"/>
      <c r="K265" s="114" t="s">
        <v>1</v>
      </c>
      <c r="L265" s="115" t="s">
        <v>31</v>
      </c>
      <c r="M265" s="116">
        <v>3.353</v>
      </c>
      <c r="N265" s="116">
        <f>M265*H265</f>
        <v>83.825</v>
      </c>
      <c r="O265" s="116">
        <v>6E-05</v>
      </c>
      <c r="P265" s="116">
        <f>O265*H265</f>
        <v>0.0015</v>
      </c>
      <c r="Q265" s="116">
        <v>0</v>
      </c>
      <c r="R265" s="117">
        <f>Q265*H265</f>
        <v>0</v>
      </c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P265" s="118" t="s">
        <v>124</v>
      </c>
      <c r="AR265" s="118" t="s">
        <v>119</v>
      </c>
      <c r="AS265" s="118" t="s">
        <v>66</v>
      </c>
      <c r="AW265" s="15" t="s">
        <v>117</v>
      </c>
      <c r="BC265" s="119" t="e">
        <f>IF(L265="základní",#REF!,0)</f>
        <v>#REF!</v>
      </c>
      <c r="BD265" s="119">
        <f>IF(L265="snížená",#REF!,0)</f>
        <v>0</v>
      </c>
      <c r="BE265" s="119">
        <f>IF(L265="zákl. přenesená",#REF!,0)</f>
        <v>0</v>
      </c>
      <c r="BF265" s="119">
        <f>IF(L265="sníž. přenesená",#REF!,0)</f>
        <v>0</v>
      </c>
      <c r="BG265" s="119">
        <f>IF(L265="nulová",#REF!,0)</f>
        <v>0</v>
      </c>
      <c r="BH265" s="15" t="s">
        <v>64</v>
      </c>
      <c r="BI265" s="119" t="e">
        <f>ROUND(#REF!*H265,2)</f>
        <v>#REF!</v>
      </c>
      <c r="BJ265" s="15" t="s">
        <v>124</v>
      </c>
      <c r="BK265" s="118" t="s">
        <v>350</v>
      </c>
    </row>
    <row r="266" spans="1:45" s="2" customFormat="1" ht="12">
      <c r="A266" s="26"/>
      <c r="B266" s="27"/>
      <c r="C266" s="26"/>
      <c r="D266" s="120" t="s">
        <v>125</v>
      </c>
      <c r="E266" s="26"/>
      <c r="F266" s="121" t="s">
        <v>349</v>
      </c>
      <c r="G266" s="26"/>
      <c r="H266" s="26"/>
      <c r="I266" s="26"/>
      <c r="J266" s="27"/>
      <c r="K266" s="122"/>
      <c r="L266" s="123"/>
      <c r="M266" s="44"/>
      <c r="N266" s="44"/>
      <c r="O266" s="44"/>
      <c r="P266" s="44"/>
      <c r="Q266" s="44"/>
      <c r="R266" s="45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R266" s="15" t="s">
        <v>125</v>
      </c>
      <c r="AS266" s="15" t="s">
        <v>66</v>
      </c>
    </row>
    <row r="267" spans="1:63" s="2" customFormat="1" ht="24.2" customHeight="1">
      <c r="A267" s="26"/>
      <c r="B267" s="108"/>
      <c r="C267" s="124" t="s">
        <v>351</v>
      </c>
      <c r="D267" s="124" t="s">
        <v>352</v>
      </c>
      <c r="E267" s="125" t="s">
        <v>353</v>
      </c>
      <c r="F267" s="126" t="s">
        <v>354</v>
      </c>
      <c r="G267" s="127" t="s">
        <v>250</v>
      </c>
      <c r="H267" s="128">
        <v>6.25</v>
      </c>
      <c r="I267" s="126" t="s">
        <v>123</v>
      </c>
      <c r="J267" s="129"/>
      <c r="K267" s="130" t="s">
        <v>1</v>
      </c>
      <c r="L267" s="131" t="s">
        <v>31</v>
      </c>
      <c r="M267" s="116">
        <v>0</v>
      </c>
      <c r="N267" s="116">
        <f>M267*H267</f>
        <v>0</v>
      </c>
      <c r="O267" s="116">
        <v>1</v>
      </c>
      <c r="P267" s="116">
        <f>O267*H267</f>
        <v>6.25</v>
      </c>
      <c r="Q267" s="116">
        <v>0</v>
      </c>
      <c r="R267" s="117">
        <f>Q267*H267</f>
        <v>0</v>
      </c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P267" s="118" t="s">
        <v>134</v>
      </c>
      <c r="AR267" s="118" t="s">
        <v>352</v>
      </c>
      <c r="AS267" s="118" t="s">
        <v>66</v>
      </c>
      <c r="AW267" s="15" t="s">
        <v>117</v>
      </c>
      <c r="BC267" s="119" t="e">
        <f>IF(L267="základní",#REF!,0)</f>
        <v>#REF!</v>
      </c>
      <c r="BD267" s="119">
        <f>IF(L267="snížená",#REF!,0)</f>
        <v>0</v>
      </c>
      <c r="BE267" s="119">
        <f>IF(L267="zákl. přenesená",#REF!,0)</f>
        <v>0</v>
      </c>
      <c r="BF267" s="119">
        <f>IF(L267="sníž. přenesená",#REF!,0)</f>
        <v>0</v>
      </c>
      <c r="BG267" s="119">
        <f>IF(L267="nulová",#REF!,0)</f>
        <v>0</v>
      </c>
      <c r="BH267" s="15" t="s">
        <v>64</v>
      </c>
      <c r="BI267" s="119" t="e">
        <f>ROUND(#REF!*H267,2)</f>
        <v>#REF!</v>
      </c>
      <c r="BJ267" s="15" t="s">
        <v>124</v>
      </c>
      <c r="BK267" s="118" t="s">
        <v>355</v>
      </c>
    </row>
    <row r="268" spans="1:45" s="2" customFormat="1" ht="19.5">
      <c r="A268" s="26"/>
      <c r="B268" s="27"/>
      <c r="C268" s="26"/>
      <c r="D268" s="120" t="s">
        <v>125</v>
      </c>
      <c r="E268" s="26"/>
      <c r="F268" s="121" t="s">
        <v>354</v>
      </c>
      <c r="G268" s="26"/>
      <c r="H268" s="26"/>
      <c r="I268" s="26"/>
      <c r="J268" s="27"/>
      <c r="K268" s="122"/>
      <c r="L268" s="123"/>
      <c r="M268" s="44"/>
      <c r="N268" s="44"/>
      <c r="O268" s="44"/>
      <c r="P268" s="44"/>
      <c r="Q268" s="44"/>
      <c r="R268" s="45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R268" s="15" t="s">
        <v>125</v>
      </c>
      <c r="AS268" s="15" t="s">
        <v>66</v>
      </c>
    </row>
    <row r="269" spans="1:45" s="2" customFormat="1" ht="19.5">
      <c r="A269" s="26"/>
      <c r="B269" s="27"/>
      <c r="C269" s="26"/>
      <c r="D269" s="120" t="s">
        <v>356</v>
      </c>
      <c r="E269" s="26"/>
      <c r="F269" s="132" t="s">
        <v>357</v>
      </c>
      <c r="G269" s="26"/>
      <c r="H269" s="26"/>
      <c r="I269" s="26"/>
      <c r="J269" s="27"/>
      <c r="K269" s="122"/>
      <c r="L269" s="123"/>
      <c r="M269" s="44"/>
      <c r="N269" s="44"/>
      <c r="O269" s="44"/>
      <c r="P269" s="44"/>
      <c r="Q269" s="44"/>
      <c r="R269" s="45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R269" s="15" t="s">
        <v>356</v>
      </c>
      <c r="AS269" s="15" t="s">
        <v>66</v>
      </c>
    </row>
    <row r="270" spans="1:63" s="2" customFormat="1" ht="24.2" customHeight="1">
      <c r="A270" s="26"/>
      <c r="B270" s="108"/>
      <c r="C270" s="109" t="s">
        <v>239</v>
      </c>
      <c r="D270" s="109" t="s">
        <v>119</v>
      </c>
      <c r="E270" s="110" t="s">
        <v>358</v>
      </c>
      <c r="F270" s="111" t="s">
        <v>359</v>
      </c>
      <c r="G270" s="112" t="s">
        <v>191</v>
      </c>
      <c r="H270" s="113">
        <v>20</v>
      </c>
      <c r="I270" s="111" t="s">
        <v>123</v>
      </c>
      <c r="J270" s="27"/>
      <c r="K270" s="114" t="s">
        <v>1</v>
      </c>
      <c r="L270" s="115" t="s">
        <v>31</v>
      </c>
      <c r="M270" s="116">
        <v>3.603</v>
      </c>
      <c r="N270" s="116">
        <f>M270*H270</f>
        <v>72.06</v>
      </c>
      <c r="O270" s="116">
        <v>6E-05</v>
      </c>
      <c r="P270" s="116">
        <f>O270*H270</f>
        <v>0.0012000000000000001</v>
      </c>
      <c r="Q270" s="116">
        <v>0</v>
      </c>
      <c r="R270" s="117">
        <f>Q270*H270</f>
        <v>0</v>
      </c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P270" s="118" t="s">
        <v>124</v>
      </c>
      <c r="AR270" s="118" t="s">
        <v>119</v>
      </c>
      <c r="AS270" s="118" t="s">
        <v>66</v>
      </c>
      <c r="AW270" s="15" t="s">
        <v>117</v>
      </c>
      <c r="BC270" s="119" t="e">
        <f>IF(L270="základní",#REF!,0)</f>
        <v>#REF!</v>
      </c>
      <c r="BD270" s="119">
        <f>IF(L270="snížená",#REF!,0)</f>
        <v>0</v>
      </c>
      <c r="BE270" s="119">
        <f>IF(L270="zákl. přenesená",#REF!,0)</f>
        <v>0</v>
      </c>
      <c r="BF270" s="119">
        <f>IF(L270="sníž. přenesená",#REF!,0)</f>
        <v>0</v>
      </c>
      <c r="BG270" s="119">
        <f>IF(L270="nulová",#REF!,0)</f>
        <v>0</v>
      </c>
      <c r="BH270" s="15" t="s">
        <v>64</v>
      </c>
      <c r="BI270" s="119" t="e">
        <f>ROUND(#REF!*H270,2)</f>
        <v>#REF!</v>
      </c>
      <c r="BJ270" s="15" t="s">
        <v>124</v>
      </c>
      <c r="BK270" s="118" t="s">
        <v>360</v>
      </c>
    </row>
    <row r="271" spans="1:45" s="2" customFormat="1" ht="12">
      <c r="A271" s="26"/>
      <c r="B271" s="27"/>
      <c r="C271" s="26"/>
      <c r="D271" s="120" t="s">
        <v>125</v>
      </c>
      <c r="E271" s="26"/>
      <c r="F271" s="121" t="s">
        <v>359</v>
      </c>
      <c r="G271" s="26"/>
      <c r="H271" s="26"/>
      <c r="I271" s="26"/>
      <c r="J271" s="27"/>
      <c r="K271" s="122"/>
      <c r="L271" s="123"/>
      <c r="M271" s="44"/>
      <c r="N271" s="44"/>
      <c r="O271" s="44"/>
      <c r="P271" s="44"/>
      <c r="Q271" s="44"/>
      <c r="R271" s="45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R271" s="15" t="s">
        <v>125</v>
      </c>
      <c r="AS271" s="15" t="s">
        <v>66</v>
      </c>
    </row>
    <row r="272" spans="1:63" s="2" customFormat="1" ht="24.2" customHeight="1">
      <c r="A272" s="26"/>
      <c r="B272" s="108"/>
      <c r="C272" s="124" t="s">
        <v>361</v>
      </c>
      <c r="D272" s="124" t="s">
        <v>352</v>
      </c>
      <c r="E272" s="125" t="s">
        <v>353</v>
      </c>
      <c r="F272" s="126" t="s">
        <v>354</v>
      </c>
      <c r="G272" s="127" t="s">
        <v>250</v>
      </c>
      <c r="H272" s="128">
        <v>4</v>
      </c>
      <c r="I272" s="126" t="s">
        <v>123</v>
      </c>
      <c r="J272" s="129"/>
      <c r="K272" s="130" t="s">
        <v>1</v>
      </c>
      <c r="L272" s="131" t="s">
        <v>31</v>
      </c>
      <c r="M272" s="116">
        <v>0</v>
      </c>
      <c r="N272" s="116">
        <f>M272*H272</f>
        <v>0</v>
      </c>
      <c r="O272" s="116">
        <v>1</v>
      </c>
      <c r="P272" s="116">
        <f>O272*H272</f>
        <v>4</v>
      </c>
      <c r="Q272" s="116">
        <v>0</v>
      </c>
      <c r="R272" s="117">
        <f>Q272*H272</f>
        <v>0</v>
      </c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P272" s="118" t="s">
        <v>134</v>
      </c>
      <c r="AR272" s="118" t="s">
        <v>352</v>
      </c>
      <c r="AS272" s="118" t="s">
        <v>66</v>
      </c>
      <c r="AW272" s="15" t="s">
        <v>117</v>
      </c>
      <c r="BC272" s="119" t="e">
        <f>IF(L272="základní",#REF!,0)</f>
        <v>#REF!</v>
      </c>
      <c r="BD272" s="119">
        <f>IF(L272="snížená",#REF!,0)</f>
        <v>0</v>
      </c>
      <c r="BE272" s="119">
        <f>IF(L272="zákl. přenesená",#REF!,0)</f>
        <v>0</v>
      </c>
      <c r="BF272" s="119">
        <f>IF(L272="sníž. přenesená",#REF!,0)</f>
        <v>0</v>
      </c>
      <c r="BG272" s="119">
        <f>IF(L272="nulová",#REF!,0)</f>
        <v>0</v>
      </c>
      <c r="BH272" s="15" t="s">
        <v>64</v>
      </c>
      <c r="BI272" s="119" t="e">
        <f>ROUND(#REF!*H272,2)</f>
        <v>#REF!</v>
      </c>
      <c r="BJ272" s="15" t="s">
        <v>124</v>
      </c>
      <c r="BK272" s="118" t="s">
        <v>362</v>
      </c>
    </row>
    <row r="273" spans="1:45" s="2" customFormat="1" ht="19.5">
      <c r="A273" s="26"/>
      <c r="B273" s="27"/>
      <c r="C273" s="26"/>
      <c r="D273" s="120" t="s">
        <v>125</v>
      </c>
      <c r="E273" s="26"/>
      <c r="F273" s="121" t="s">
        <v>354</v>
      </c>
      <c r="G273" s="26"/>
      <c r="H273" s="26"/>
      <c r="I273" s="26"/>
      <c r="J273" s="27"/>
      <c r="K273" s="122"/>
      <c r="L273" s="123"/>
      <c r="M273" s="44"/>
      <c r="N273" s="44"/>
      <c r="O273" s="44"/>
      <c r="P273" s="44"/>
      <c r="Q273" s="44"/>
      <c r="R273" s="45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R273" s="15" t="s">
        <v>125</v>
      </c>
      <c r="AS273" s="15" t="s">
        <v>66</v>
      </c>
    </row>
    <row r="274" spans="1:45" s="2" customFormat="1" ht="19.5">
      <c r="A274" s="26"/>
      <c r="B274" s="27"/>
      <c r="C274" s="26"/>
      <c r="D274" s="120" t="s">
        <v>356</v>
      </c>
      <c r="E274" s="26"/>
      <c r="F274" s="132" t="s">
        <v>357</v>
      </c>
      <c r="G274" s="26"/>
      <c r="H274" s="26"/>
      <c r="I274" s="26"/>
      <c r="J274" s="27"/>
      <c r="K274" s="122"/>
      <c r="L274" s="123"/>
      <c r="M274" s="44"/>
      <c r="N274" s="44"/>
      <c r="O274" s="44"/>
      <c r="P274" s="44"/>
      <c r="Q274" s="44"/>
      <c r="R274" s="45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R274" s="15" t="s">
        <v>356</v>
      </c>
      <c r="AS274" s="15" t="s">
        <v>66</v>
      </c>
    </row>
    <row r="275" spans="2:61" s="11" customFormat="1" ht="22.9" customHeight="1">
      <c r="B275" s="98"/>
      <c r="D275" s="99" t="s">
        <v>56</v>
      </c>
      <c r="E275" s="107" t="s">
        <v>128</v>
      </c>
      <c r="F275" s="107" t="s">
        <v>363</v>
      </c>
      <c r="J275" s="98"/>
      <c r="K275" s="101"/>
      <c r="L275" s="102"/>
      <c r="M275" s="102"/>
      <c r="N275" s="103">
        <f>SUM(N276:N330)</f>
        <v>6000.8349</v>
      </c>
      <c r="O275" s="102"/>
      <c r="P275" s="103">
        <f>SUM(P276:P330)</f>
        <v>1064.5584039999999</v>
      </c>
      <c r="Q275" s="102"/>
      <c r="R275" s="104">
        <f>SUM(R276:R330)</f>
        <v>65</v>
      </c>
      <c r="AP275" s="99" t="s">
        <v>64</v>
      </c>
      <c r="AR275" s="105" t="s">
        <v>56</v>
      </c>
      <c r="AS275" s="105" t="s">
        <v>64</v>
      </c>
      <c r="AW275" s="99" t="s">
        <v>117</v>
      </c>
      <c r="BI275" s="106" t="e">
        <f>SUM(BI276:BI330)</f>
        <v>#REF!</v>
      </c>
    </row>
    <row r="276" spans="1:63" s="2" customFormat="1" ht="44.25" customHeight="1">
      <c r="A276" s="26"/>
      <c r="B276" s="108"/>
      <c r="C276" s="109" t="s">
        <v>242</v>
      </c>
      <c r="D276" s="109" t="s">
        <v>119</v>
      </c>
      <c r="E276" s="110" t="s">
        <v>364</v>
      </c>
      <c r="F276" s="111" t="s">
        <v>365</v>
      </c>
      <c r="G276" s="112" t="s">
        <v>122</v>
      </c>
      <c r="H276" s="113">
        <v>100</v>
      </c>
      <c r="I276" s="111" t="s">
        <v>123</v>
      </c>
      <c r="J276" s="27"/>
      <c r="K276" s="114" t="s">
        <v>1</v>
      </c>
      <c r="L276" s="115" t="s">
        <v>31</v>
      </c>
      <c r="M276" s="116">
        <v>1.086</v>
      </c>
      <c r="N276" s="116">
        <f>M276*H276</f>
        <v>108.60000000000001</v>
      </c>
      <c r="O276" s="116">
        <v>0.69347</v>
      </c>
      <c r="P276" s="116">
        <f>O276*H276</f>
        <v>69.34700000000001</v>
      </c>
      <c r="Q276" s="116">
        <v>0</v>
      </c>
      <c r="R276" s="117">
        <f>Q276*H276</f>
        <v>0</v>
      </c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P276" s="118" t="s">
        <v>124</v>
      </c>
      <c r="AR276" s="118" t="s">
        <v>119</v>
      </c>
      <c r="AS276" s="118" t="s">
        <v>66</v>
      </c>
      <c r="AW276" s="15" t="s">
        <v>117</v>
      </c>
      <c r="BC276" s="119" t="e">
        <f>IF(L276="základní",#REF!,0)</f>
        <v>#REF!</v>
      </c>
      <c r="BD276" s="119">
        <f>IF(L276="snížená",#REF!,0)</f>
        <v>0</v>
      </c>
      <c r="BE276" s="119">
        <f>IF(L276="zákl. přenesená",#REF!,0)</f>
        <v>0</v>
      </c>
      <c r="BF276" s="119">
        <f>IF(L276="sníž. přenesená",#REF!,0)</f>
        <v>0</v>
      </c>
      <c r="BG276" s="119">
        <f>IF(L276="nulová",#REF!,0)</f>
        <v>0</v>
      </c>
      <c r="BH276" s="15" t="s">
        <v>64</v>
      </c>
      <c r="BI276" s="119" t="e">
        <f>ROUND(#REF!*H276,2)</f>
        <v>#REF!</v>
      </c>
      <c r="BJ276" s="15" t="s">
        <v>124</v>
      </c>
      <c r="BK276" s="118" t="s">
        <v>366</v>
      </c>
    </row>
    <row r="277" spans="1:45" s="2" customFormat="1" ht="29.25">
      <c r="A277" s="26"/>
      <c r="B277" s="27"/>
      <c r="C277" s="26"/>
      <c r="D277" s="120" t="s">
        <v>125</v>
      </c>
      <c r="E277" s="26"/>
      <c r="F277" s="121" t="s">
        <v>365</v>
      </c>
      <c r="G277" s="26"/>
      <c r="H277" s="26"/>
      <c r="I277" s="26"/>
      <c r="J277" s="27"/>
      <c r="K277" s="122"/>
      <c r="L277" s="123"/>
      <c r="M277" s="44"/>
      <c r="N277" s="44"/>
      <c r="O277" s="44"/>
      <c r="P277" s="44"/>
      <c r="Q277" s="44"/>
      <c r="R277" s="45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R277" s="15" t="s">
        <v>125</v>
      </c>
      <c r="AS277" s="15" t="s">
        <v>66</v>
      </c>
    </row>
    <row r="278" spans="1:63" s="2" customFormat="1" ht="44.25" customHeight="1">
      <c r="A278" s="26"/>
      <c r="B278" s="108"/>
      <c r="C278" s="109" t="s">
        <v>367</v>
      </c>
      <c r="D278" s="109" t="s">
        <v>119</v>
      </c>
      <c r="E278" s="110" t="s">
        <v>368</v>
      </c>
      <c r="F278" s="111" t="s">
        <v>369</v>
      </c>
      <c r="G278" s="112" t="s">
        <v>122</v>
      </c>
      <c r="H278" s="113">
        <v>80</v>
      </c>
      <c r="I278" s="111" t="s">
        <v>123</v>
      </c>
      <c r="J278" s="27"/>
      <c r="K278" s="114" t="s">
        <v>1</v>
      </c>
      <c r="L278" s="115" t="s">
        <v>31</v>
      </c>
      <c r="M278" s="116">
        <v>1.396</v>
      </c>
      <c r="N278" s="116">
        <f>M278*H278</f>
        <v>111.67999999999999</v>
      </c>
      <c r="O278" s="116">
        <v>0.96226</v>
      </c>
      <c r="P278" s="116">
        <f>O278*H278</f>
        <v>76.9808</v>
      </c>
      <c r="Q278" s="116">
        <v>0</v>
      </c>
      <c r="R278" s="117">
        <f>Q278*H278</f>
        <v>0</v>
      </c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P278" s="118" t="s">
        <v>124</v>
      </c>
      <c r="AR278" s="118" t="s">
        <v>119</v>
      </c>
      <c r="AS278" s="118" t="s">
        <v>66</v>
      </c>
      <c r="AW278" s="15" t="s">
        <v>117</v>
      </c>
      <c r="BC278" s="119" t="e">
        <f>IF(L278="základní",#REF!,0)</f>
        <v>#REF!</v>
      </c>
      <c r="BD278" s="119">
        <f>IF(L278="snížená",#REF!,0)</f>
        <v>0</v>
      </c>
      <c r="BE278" s="119">
        <f>IF(L278="zákl. přenesená",#REF!,0)</f>
        <v>0</v>
      </c>
      <c r="BF278" s="119">
        <f>IF(L278="sníž. přenesená",#REF!,0)</f>
        <v>0</v>
      </c>
      <c r="BG278" s="119">
        <f>IF(L278="nulová",#REF!,0)</f>
        <v>0</v>
      </c>
      <c r="BH278" s="15" t="s">
        <v>64</v>
      </c>
      <c r="BI278" s="119" t="e">
        <f>ROUND(#REF!*H278,2)</f>
        <v>#REF!</v>
      </c>
      <c r="BJ278" s="15" t="s">
        <v>124</v>
      </c>
      <c r="BK278" s="118" t="s">
        <v>370</v>
      </c>
    </row>
    <row r="279" spans="1:45" s="2" customFormat="1" ht="29.25">
      <c r="A279" s="26"/>
      <c r="B279" s="27"/>
      <c r="C279" s="26"/>
      <c r="D279" s="120" t="s">
        <v>125</v>
      </c>
      <c r="E279" s="26"/>
      <c r="F279" s="121" t="s">
        <v>369</v>
      </c>
      <c r="G279" s="26"/>
      <c r="H279" s="26"/>
      <c r="I279" s="26"/>
      <c r="J279" s="27"/>
      <c r="K279" s="122"/>
      <c r="L279" s="123"/>
      <c r="M279" s="44"/>
      <c r="N279" s="44"/>
      <c r="O279" s="44"/>
      <c r="P279" s="44"/>
      <c r="Q279" s="44"/>
      <c r="R279" s="45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R279" s="15" t="s">
        <v>125</v>
      </c>
      <c r="AS279" s="15" t="s">
        <v>66</v>
      </c>
    </row>
    <row r="280" spans="1:63" s="2" customFormat="1" ht="37.9" customHeight="1">
      <c r="A280" s="26"/>
      <c r="B280" s="108"/>
      <c r="C280" s="109" t="s">
        <v>246</v>
      </c>
      <c r="D280" s="109" t="s">
        <v>119</v>
      </c>
      <c r="E280" s="110" t="s">
        <v>371</v>
      </c>
      <c r="F280" s="111" t="s">
        <v>372</v>
      </c>
      <c r="G280" s="112" t="s">
        <v>250</v>
      </c>
      <c r="H280" s="113">
        <v>2.7</v>
      </c>
      <c r="I280" s="111" t="s">
        <v>123</v>
      </c>
      <c r="J280" s="27"/>
      <c r="K280" s="114" t="s">
        <v>1</v>
      </c>
      <c r="L280" s="115" t="s">
        <v>31</v>
      </c>
      <c r="M280" s="116">
        <v>26.431</v>
      </c>
      <c r="N280" s="116">
        <f>M280*H280</f>
        <v>71.36370000000001</v>
      </c>
      <c r="O280" s="116">
        <v>1.04922</v>
      </c>
      <c r="P280" s="116">
        <f>O280*H280</f>
        <v>2.8328940000000005</v>
      </c>
      <c r="Q280" s="116">
        <v>0</v>
      </c>
      <c r="R280" s="117">
        <f>Q280*H280</f>
        <v>0</v>
      </c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P280" s="118" t="s">
        <v>124</v>
      </c>
      <c r="AR280" s="118" t="s">
        <v>119</v>
      </c>
      <c r="AS280" s="118" t="s">
        <v>66</v>
      </c>
      <c r="AW280" s="15" t="s">
        <v>117</v>
      </c>
      <c r="BC280" s="119" t="e">
        <f>IF(L280="základní",#REF!,0)</f>
        <v>#REF!</v>
      </c>
      <c r="BD280" s="119">
        <f>IF(L280="snížená",#REF!,0)</f>
        <v>0</v>
      </c>
      <c r="BE280" s="119">
        <f>IF(L280="zákl. přenesená",#REF!,0)</f>
        <v>0</v>
      </c>
      <c r="BF280" s="119">
        <f>IF(L280="sníž. přenesená",#REF!,0)</f>
        <v>0</v>
      </c>
      <c r="BG280" s="119">
        <f>IF(L280="nulová",#REF!,0)</f>
        <v>0</v>
      </c>
      <c r="BH280" s="15" t="s">
        <v>64</v>
      </c>
      <c r="BI280" s="119" t="e">
        <f>ROUND(#REF!*H280,2)</f>
        <v>#REF!</v>
      </c>
      <c r="BJ280" s="15" t="s">
        <v>124</v>
      </c>
      <c r="BK280" s="118" t="s">
        <v>373</v>
      </c>
    </row>
    <row r="281" spans="1:45" s="2" customFormat="1" ht="29.25">
      <c r="A281" s="26"/>
      <c r="B281" s="27"/>
      <c r="C281" s="26"/>
      <c r="D281" s="120" t="s">
        <v>125</v>
      </c>
      <c r="E281" s="26"/>
      <c r="F281" s="121" t="s">
        <v>372</v>
      </c>
      <c r="G281" s="26"/>
      <c r="H281" s="26"/>
      <c r="I281" s="26"/>
      <c r="J281" s="27"/>
      <c r="K281" s="122"/>
      <c r="L281" s="123"/>
      <c r="M281" s="44"/>
      <c r="N281" s="44"/>
      <c r="O281" s="44"/>
      <c r="P281" s="44"/>
      <c r="Q281" s="44"/>
      <c r="R281" s="45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R281" s="15" t="s">
        <v>125</v>
      </c>
      <c r="AS281" s="15" t="s">
        <v>66</v>
      </c>
    </row>
    <row r="282" spans="1:45" s="2" customFormat="1" ht="19.5">
      <c r="A282" s="26"/>
      <c r="B282" s="27"/>
      <c r="C282" s="26"/>
      <c r="D282" s="120" t="s">
        <v>356</v>
      </c>
      <c r="E282" s="26"/>
      <c r="F282" s="132" t="s">
        <v>374</v>
      </c>
      <c r="G282" s="26"/>
      <c r="H282" s="26"/>
      <c r="I282" s="26"/>
      <c r="J282" s="27"/>
      <c r="K282" s="122"/>
      <c r="L282" s="123"/>
      <c r="M282" s="44"/>
      <c r="N282" s="44"/>
      <c r="O282" s="44"/>
      <c r="P282" s="44"/>
      <c r="Q282" s="44"/>
      <c r="R282" s="45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R282" s="15" t="s">
        <v>356</v>
      </c>
      <c r="AS282" s="15" t="s">
        <v>66</v>
      </c>
    </row>
    <row r="283" spans="1:63" s="2" customFormat="1" ht="24.2" customHeight="1">
      <c r="A283" s="26"/>
      <c r="B283" s="108"/>
      <c r="C283" s="109" t="s">
        <v>375</v>
      </c>
      <c r="D283" s="109" t="s">
        <v>119</v>
      </c>
      <c r="E283" s="110" t="s">
        <v>376</v>
      </c>
      <c r="F283" s="111" t="s">
        <v>377</v>
      </c>
      <c r="G283" s="112" t="s">
        <v>199</v>
      </c>
      <c r="H283" s="113">
        <v>45</v>
      </c>
      <c r="I283" s="111" t="s">
        <v>123</v>
      </c>
      <c r="J283" s="27"/>
      <c r="K283" s="114" t="s">
        <v>1</v>
      </c>
      <c r="L283" s="115" t="s">
        <v>31</v>
      </c>
      <c r="M283" s="116">
        <v>1.575</v>
      </c>
      <c r="N283" s="116">
        <f>M283*H283</f>
        <v>70.875</v>
      </c>
      <c r="O283" s="116">
        <v>2.50209</v>
      </c>
      <c r="P283" s="116">
        <f>O283*H283</f>
        <v>112.59405</v>
      </c>
      <c r="Q283" s="116">
        <v>0</v>
      </c>
      <c r="R283" s="117">
        <f>Q283*H283</f>
        <v>0</v>
      </c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P283" s="118" t="s">
        <v>124</v>
      </c>
      <c r="AR283" s="118" t="s">
        <v>119</v>
      </c>
      <c r="AS283" s="118" t="s">
        <v>66</v>
      </c>
      <c r="AW283" s="15" t="s">
        <v>117</v>
      </c>
      <c r="BC283" s="119" t="e">
        <f>IF(L283="základní",#REF!,0)</f>
        <v>#REF!</v>
      </c>
      <c r="BD283" s="119">
        <f>IF(L283="snížená",#REF!,0)</f>
        <v>0</v>
      </c>
      <c r="BE283" s="119">
        <f>IF(L283="zákl. přenesená",#REF!,0)</f>
        <v>0</v>
      </c>
      <c r="BF283" s="119">
        <f>IF(L283="sníž. přenesená",#REF!,0)</f>
        <v>0</v>
      </c>
      <c r="BG283" s="119">
        <f>IF(L283="nulová",#REF!,0)</f>
        <v>0</v>
      </c>
      <c r="BH283" s="15" t="s">
        <v>64</v>
      </c>
      <c r="BI283" s="119" t="e">
        <f>ROUND(#REF!*H283,2)</f>
        <v>#REF!</v>
      </c>
      <c r="BJ283" s="15" t="s">
        <v>124</v>
      </c>
      <c r="BK283" s="118" t="s">
        <v>378</v>
      </c>
    </row>
    <row r="284" spans="1:45" s="2" customFormat="1" ht="12">
      <c r="A284" s="26"/>
      <c r="B284" s="27"/>
      <c r="C284" s="26"/>
      <c r="D284" s="120" t="s">
        <v>125</v>
      </c>
      <c r="E284" s="26"/>
      <c r="F284" s="121" t="s">
        <v>377</v>
      </c>
      <c r="G284" s="26"/>
      <c r="H284" s="26"/>
      <c r="I284" s="26"/>
      <c r="J284" s="27"/>
      <c r="K284" s="122"/>
      <c r="L284" s="123"/>
      <c r="M284" s="44"/>
      <c r="N284" s="44"/>
      <c r="O284" s="44"/>
      <c r="P284" s="44"/>
      <c r="Q284" s="44"/>
      <c r="R284" s="45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R284" s="15" t="s">
        <v>125</v>
      </c>
      <c r="AS284" s="15" t="s">
        <v>66</v>
      </c>
    </row>
    <row r="285" spans="1:63" s="2" customFormat="1" ht="24.2" customHeight="1">
      <c r="A285" s="26"/>
      <c r="B285" s="108"/>
      <c r="C285" s="109" t="s">
        <v>251</v>
      </c>
      <c r="D285" s="109" t="s">
        <v>119</v>
      </c>
      <c r="E285" s="110" t="s">
        <v>379</v>
      </c>
      <c r="F285" s="111" t="s">
        <v>380</v>
      </c>
      <c r="G285" s="112" t="s">
        <v>199</v>
      </c>
      <c r="H285" s="113">
        <v>45</v>
      </c>
      <c r="I285" s="111" t="s">
        <v>123</v>
      </c>
      <c r="J285" s="27"/>
      <c r="K285" s="114" t="s">
        <v>1</v>
      </c>
      <c r="L285" s="115" t="s">
        <v>31</v>
      </c>
      <c r="M285" s="116">
        <v>0.821</v>
      </c>
      <c r="N285" s="116">
        <f>M285*H285</f>
        <v>36.945</v>
      </c>
      <c r="O285" s="116">
        <v>0.04858</v>
      </c>
      <c r="P285" s="116">
        <f>O285*H285</f>
        <v>2.1860999999999997</v>
      </c>
      <c r="Q285" s="116">
        <v>0</v>
      </c>
      <c r="R285" s="117">
        <f>Q285*H285</f>
        <v>0</v>
      </c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P285" s="118" t="s">
        <v>124</v>
      </c>
      <c r="AR285" s="118" t="s">
        <v>119</v>
      </c>
      <c r="AS285" s="118" t="s">
        <v>66</v>
      </c>
      <c r="AW285" s="15" t="s">
        <v>117</v>
      </c>
      <c r="BC285" s="119" t="e">
        <f>IF(L285="základní",#REF!,0)</f>
        <v>#REF!</v>
      </c>
      <c r="BD285" s="119">
        <f>IF(L285="snížená",#REF!,0)</f>
        <v>0</v>
      </c>
      <c r="BE285" s="119">
        <f>IF(L285="zákl. přenesená",#REF!,0)</f>
        <v>0</v>
      </c>
      <c r="BF285" s="119">
        <f>IF(L285="sníž. přenesená",#REF!,0)</f>
        <v>0</v>
      </c>
      <c r="BG285" s="119">
        <f>IF(L285="nulová",#REF!,0)</f>
        <v>0</v>
      </c>
      <c r="BH285" s="15" t="s">
        <v>64</v>
      </c>
      <c r="BI285" s="119" t="e">
        <f>ROUND(#REF!*H285,2)</f>
        <v>#REF!</v>
      </c>
      <c r="BJ285" s="15" t="s">
        <v>124</v>
      </c>
      <c r="BK285" s="118" t="s">
        <v>381</v>
      </c>
    </row>
    <row r="286" spans="1:45" s="2" customFormat="1" ht="19.5">
      <c r="A286" s="26"/>
      <c r="B286" s="27"/>
      <c r="C286" s="26"/>
      <c r="D286" s="120" t="s">
        <v>125</v>
      </c>
      <c r="E286" s="26"/>
      <c r="F286" s="121" t="s">
        <v>380</v>
      </c>
      <c r="G286" s="26"/>
      <c r="H286" s="26"/>
      <c r="I286" s="26"/>
      <c r="J286" s="27"/>
      <c r="K286" s="122"/>
      <c r="L286" s="123"/>
      <c r="M286" s="44"/>
      <c r="N286" s="44"/>
      <c r="O286" s="44"/>
      <c r="P286" s="44"/>
      <c r="Q286" s="44"/>
      <c r="R286" s="45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R286" s="15" t="s">
        <v>125</v>
      </c>
      <c r="AS286" s="15" t="s">
        <v>66</v>
      </c>
    </row>
    <row r="287" spans="1:63" s="2" customFormat="1" ht="24.2" customHeight="1">
      <c r="A287" s="26"/>
      <c r="B287" s="108"/>
      <c r="C287" s="109" t="s">
        <v>382</v>
      </c>
      <c r="D287" s="109" t="s">
        <v>119</v>
      </c>
      <c r="E287" s="110" t="s">
        <v>383</v>
      </c>
      <c r="F287" s="111" t="s">
        <v>384</v>
      </c>
      <c r="G287" s="112" t="s">
        <v>122</v>
      </c>
      <c r="H287" s="113">
        <v>130</v>
      </c>
      <c r="I287" s="111" t="s">
        <v>123</v>
      </c>
      <c r="J287" s="27"/>
      <c r="K287" s="114" t="s">
        <v>1</v>
      </c>
      <c r="L287" s="115" t="s">
        <v>31</v>
      </c>
      <c r="M287" s="116">
        <v>0.454</v>
      </c>
      <c r="N287" s="116">
        <f>M287*H287</f>
        <v>59.02</v>
      </c>
      <c r="O287" s="116">
        <v>0.00132</v>
      </c>
      <c r="P287" s="116">
        <f>O287*H287</f>
        <v>0.1716</v>
      </c>
      <c r="Q287" s="116">
        <v>0</v>
      </c>
      <c r="R287" s="117">
        <f>Q287*H287</f>
        <v>0</v>
      </c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P287" s="118" t="s">
        <v>124</v>
      </c>
      <c r="AR287" s="118" t="s">
        <v>119</v>
      </c>
      <c r="AS287" s="118" t="s">
        <v>66</v>
      </c>
      <c r="AW287" s="15" t="s">
        <v>117</v>
      </c>
      <c r="BC287" s="119" t="e">
        <f>IF(L287="základní",#REF!,0)</f>
        <v>#REF!</v>
      </c>
      <c r="BD287" s="119">
        <f>IF(L287="snížená",#REF!,0)</f>
        <v>0</v>
      </c>
      <c r="BE287" s="119">
        <f>IF(L287="zákl. přenesená",#REF!,0)</f>
        <v>0</v>
      </c>
      <c r="BF287" s="119">
        <f>IF(L287="sníž. přenesená",#REF!,0)</f>
        <v>0</v>
      </c>
      <c r="BG287" s="119">
        <f>IF(L287="nulová",#REF!,0)</f>
        <v>0</v>
      </c>
      <c r="BH287" s="15" t="s">
        <v>64</v>
      </c>
      <c r="BI287" s="119" t="e">
        <f>ROUND(#REF!*H287,2)</f>
        <v>#REF!</v>
      </c>
      <c r="BJ287" s="15" t="s">
        <v>124</v>
      </c>
      <c r="BK287" s="118" t="s">
        <v>385</v>
      </c>
    </row>
    <row r="288" spans="1:45" s="2" customFormat="1" ht="19.5">
      <c r="A288" s="26"/>
      <c r="B288" s="27"/>
      <c r="C288" s="26"/>
      <c r="D288" s="120" t="s">
        <v>125</v>
      </c>
      <c r="E288" s="26"/>
      <c r="F288" s="121" t="s">
        <v>384</v>
      </c>
      <c r="G288" s="26"/>
      <c r="H288" s="26"/>
      <c r="I288" s="26"/>
      <c r="J288" s="27"/>
      <c r="K288" s="122"/>
      <c r="L288" s="123"/>
      <c r="M288" s="44"/>
      <c r="N288" s="44"/>
      <c r="O288" s="44"/>
      <c r="P288" s="44"/>
      <c r="Q288" s="44"/>
      <c r="R288" s="45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R288" s="15" t="s">
        <v>125</v>
      </c>
      <c r="AS288" s="15" t="s">
        <v>66</v>
      </c>
    </row>
    <row r="289" spans="1:63" s="2" customFormat="1" ht="24.2" customHeight="1">
      <c r="A289" s="26"/>
      <c r="B289" s="108"/>
      <c r="C289" s="109" t="s">
        <v>255</v>
      </c>
      <c r="D289" s="109" t="s">
        <v>119</v>
      </c>
      <c r="E289" s="110" t="s">
        <v>386</v>
      </c>
      <c r="F289" s="111" t="s">
        <v>387</v>
      </c>
      <c r="G289" s="112" t="s">
        <v>122</v>
      </c>
      <c r="H289" s="113">
        <v>130</v>
      </c>
      <c r="I289" s="111" t="s">
        <v>123</v>
      </c>
      <c r="J289" s="27"/>
      <c r="K289" s="114" t="s">
        <v>1</v>
      </c>
      <c r="L289" s="115" t="s">
        <v>31</v>
      </c>
      <c r="M289" s="116">
        <v>0.192</v>
      </c>
      <c r="N289" s="116">
        <f>M289*H289</f>
        <v>24.96</v>
      </c>
      <c r="O289" s="116">
        <v>4E-05</v>
      </c>
      <c r="P289" s="116">
        <f>O289*H289</f>
        <v>0.005200000000000001</v>
      </c>
      <c r="Q289" s="116">
        <v>0</v>
      </c>
      <c r="R289" s="117">
        <f>Q289*H289</f>
        <v>0</v>
      </c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P289" s="118" t="s">
        <v>124</v>
      </c>
      <c r="AR289" s="118" t="s">
        <v>119</v>
      </c>
      <c r="AS289" s="118" t="s">
        <v>66</v>
      </c>
      <c r="AW289" s="15" t="s">
        <v>117</v>
      </c>
      <c r="BC289" s="119" t="e">
        <f>IF(L289="základní",#REF!,0)</f>
        <v>#REF!</v>
      </c>
      <c r="BD289" s="119">
        <f>IF(L289="snížená",#REF!,0)</f>
        <v>0</v>
      </c>
      <c r="BE289" s="119">
        <f>IF(L289="zákl. přenesená",#REF!,0)</f>
        <v>0</v>
      </c>
      <c r="BF289" s="119">
        <f>IF(L289="sníž. přenesená",#REF!,0)</f>
        <v>0</v>
      </c>
      <c r="BG289" s="119">
        <f>IF(L289="nulová",#REF!,0)</f>
        <v>0</v>
      </c>
      <c r="BH289" s="15" t="s">
        <v>64</v>
      </c>
      <c r="BI289" s="119" t="e">
        <f>ROUND(#REF!*H289,2)</f>
        <v>#REF!</v>
      </c>
      <c r="BJ289" s="15" t="s">
        <v>124</v>
      </c>
      <c r="BK289" s="118" t="s">
        <v>388</v>
      </c>
    </row>
    <row r="290" spans="1:45" s="2" customFormat="1" ht="19.5">
      <c r="A290" s="26"/>
      <c r="B290" s="27"/>
      <c r="C290" s="26"/>
      <c r="D290" s="120" t="s">
        <v>125</v>
      </c>
      <c r="E290" s="26"/>
      <c r="F290" s="121" t="s">
        <v>387</v>
      </c>
      <c r="G290" s="26"/>
      <c r="H290" s="26"/>
      <c r="I290" s="26"/>
      <c r="J290" s="27"/>
      <c r="K290" s="122"/>
      <c r="L290" s="123"/>
      <c r="M290" s="44"/>
      <c r="N290" s="44"/>
      <c r="O290" s="44"/>
      <c r="P290" s="44"/>
      <c r="Q290" s="44"/>
      <c r="R290" s="45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R290" s="15" t="s">
        <v>125</v>
      </c>
      <c r="AS290" s="15" t="s">
        <v>66</v>
      </c>
    </row>
    <row r="291" spans="1:63" s="2" customFormat="1" ht="49.15" customHeight="1">
      <c r="A291" s="26"/>
      <c r="B291" s="108"/>
      <c r="C291" s="109" t="s">
        <v>389</v>
      </c>
      <c r="D291" s="109" t="s">
        <v>119</v>
      </c>
      <c r="E291" s="110" t="s">
        <v>390</v>
      </c>
      <c r="F291" s="111" t="s">
        <v>391</v>
      </c>
      <c r="G291" s="112" t="s">
        <v>250</v>
      </c>
      <c r="H291" s="113">
        <v>2.2</v>
      </c>
      <c r="I291" s="111" t="s">
        <v>123</v>
      </c>
      <c r="J291" s="27"/>
      <c r="K291" s="114" t="s">
        <v>1</v>
      </c>
      <c r="L291" s="115" t="s">
        <v>31</v>
      </c>
      <c r="M291" s="116">
        <v>34.871</v>
      </c>
      <c r="N291" s="116">
        <f>M291*H291</f>
        <v>76.71620000000001</v>
      </c>
      <c r="O291" s="116">
        <v>1.07653</v>
      </c>
      <c r="P291" s="116">
        <f>O291*H291</f>
        <v>2.368366</v>
      </c>
      <c r="Q291" s="116">
        <v>0</v>
      </c>
      <c r="R291" s="117">
        <f>Q291*H291</f>
        <v>0</v>
      </c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P291" s="118" t="s">
        <v>124</v>
      </c>
      <c r="AR291" s="118" t="s">
        <v>119</v>
      </c>
      <c r="AS291" s="118" t="s">
        <v>66</v>
      </c>
      <c r="AW291" s="15" t="s">
        <v>117</v>
      </c>
      <c r="BC291" s="119" t="e">
        <f>IF(L291="základní",#REF!,0)</f>
        <v>#REF!</v>
      </c>
      <c r="BD291" s="119">
        <f>IF(L291="snížená",#REF!,0)</f>
        <v>0</v>
      </c>
      <c r="BE291" s="119">
        <f>IF(L291="zákl. přenesená",#REF!,0)</f>
        <v>0</v>
      </c>
      <c r="BF291" s="119">
        <f>IF(L291="sníž. přenesená",#REF!,0)</f>
        <v>0</v>
      </c>
      <c r="BG291" s="119">
        <f>IF(L291="nulová",#REF!,0)</f>
        <v>0</v>
      </c>
      <c r="BH291" s="15" t="s">
        <v>64</v>
      </c>
      <c r="BI291" s="119" t="e">
        <f>ROUND(#REF!*H291,2)</f>
        <v>#REF!</v>
      </c>
      <c r="BJ291" s="15" t="s">
        <v>124</v>
      </c>
      <c r="BK291" s="118" t="s">
        <v>392</v>
      </c>
    </row>
    <row r="292" spans="1:45" s="2" customFormat="1" ht="29.25">
      <c r="A292" s="26"/>
      <c r="B292" s="27"/>
      <c r="C292" s="26"/>
      <c r="D292" s="120" t="s">
        <v>125</v>
      </c>
      <c r="E292" s="26"/>
      <c r="F292" s="121" t="s">
        <v>391</v>
      </c>
      <c r="G292" s="26"/>
      <c r="H292" s="26"/>
      <c r="I292" s="26"/>
      <c r="J292" s="27"/>
      <c r="K292" s="122"/>
      <c r="L292" s="123"/>
      <c r="M292" s="44"/>
      <c r="N292" s="44"/>
      <c r="O292" s="44"/>
      <c r="P292" s="44"/>
      <c r="Q292" s="44"/>
      <c r="R292" s="45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R292" s="15" t="s">
        <v>125</v>
      </c>
      <c r="AS292" s="15" t="s">
        <v>66</v>
      </c>
    </row>
    <row r="293" spans="1:45" s="2" customFormat="1" ht="19.5">
      <c r="A293" s="26"/>
      <c r="B293" s="27"/>
      <c r="C293" s="26"/>
      <c r="D293" s="120" t="s">
        <v>356</v>
      </c>
      <c r="E293" s="26"/>
      <c r="F293" s="132" t="s">
        <v>393</v>
      </c>
      <c r="G293" s="26"/>
      <c r="H293" s="26"/>
      <c r="I293" s="26"/>
      <c r="J293" s="27"/>
      <c r="K293" s="122"/>
      <c r="L293" s="123"/>
      <c r="M293" s="44"/>
      <c r="N293" s="44"/>
      <c r="O293" s="44"/>
      <c r="P293" s="44"/>
      <c r="Q293" s="44"/>
      <c r="R293" s="45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R293" s="15" t="s">
        <v>356</v>
      </c>
      <c r="AS293" s="15" t="s">
        <v>66</v>
      </c>
    </row>
    <row r="294" spans="1:63" s="2" customFormat="1" ht="44.25" customHeight="1">
      <c r="A294" s="26"/>
      <c r="B294" s="108"/>
      <c r="C294" s="109" t="s">
        <v>258</v>
      </c>
      <c r="D294" s="109" t="s">
        <v>119</v>
      </c>
      <c r="E294" s="110" t="s">
        <v>394</v>
      </c>
      <c r="F294" s="111" t="s">
        <v>395</v>
      </c>
      <c r="G294" s="112" t="s">
        <v>250</v>
      </c>
      <c r="H294" s="113">
        <v>2.3</v>
      </c>
      <c r="I294" s="111" t="s">
        <v>123</v>
      </c>
      <c r="J294" s="27"/>
      <c r="K294" s="114" t="s">
        <v>1</v>
      </c>
      <c r="L294" s="115" t="s">
        <v>31</v>
      </c>
      <c r="M294" s="116">
        <v>14.91</v>
      </c>
      <c r="N294" s="116">
        <f>M294*H294</f>
        <v>34.293</v>
      </c>
      <c r="O294" s="116">
        <v>1.05973</v>
      </c>
      <c r="P294" s="116">
        <f>O294*H294</f>
        <v>2.437379</v>
      </c>
      <c r="Q294" s="116">
        <v>0</v>
      </c>
      <c r="R294" s="117">
        <f>Q294*H294</f>
        <v>0</v>
      </c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P294" s="118" t="s">
        <v>124</v>
      </c>
      <c r="AR294" s="118" t="s">
        <v>119</v>
      </c>
      <c r="AS294" s="118" t="s">
        <v>66</v>
      </c>
      <c r="AW294" s="15" t="s">
        <v>117</v>
      </c>
      <c r="BC294" s="119" t="e">
        <f>IF(L294="základní",#REF!,0)</f>
        <v>#REF!</v>
      </c>
      <c r="BD294" s="119">
        <f>IF(L294="snížená",#REF!,0)</f>
        <v>0</v>
      </c>
      <c r="BE294" s="119">
        <f>IF(L294="zákl. přenesená",#REF!,0)</f>
        <v>0</v>
      </c>
      <c r="BF294" s="119">
        <f>IF(L294="sníž. přenesená",#REF!,0)</f>
        <v>0</v>
      </c>
      <c r="BG294" s="119">
        <f>IF(L294="nulová",#REF!,0)</f>
        <v>0</v>
      </c>
      <c r="BH294" s="15" t="s">
        <v>64</v>
      </c>
      <c r="BI294" s="119" t="e">
        <f>ROUND(#REF!*H294,2)</f>
        <v>#REF!</v>
      </c>
      <c r="BJ294" s="15" t="s">
        <v>124</v>
      </c>
      <c r="BK294" s="118" t="s">
        <v>396</v>
      </c>
    </row>
    <row r="295" spans="1:45" s="2" customFormat="1" ht="29.25">
      <c r="A295" s="26"/>
      <c r="B295" s="27"/>
      <c r="C295" s="26"/>
      <c r="D295" s="120" t="s">
        <v>125</v>
      </c>
      <c r="E295" s="26"/>
      <c r="F295" s="121" t="s">
        <v>395</v>
      </c>
      <c r="G295" s="26"/>
      <c r="H295" s="26"/>
      <c r="I295" s="26"/>
      <c r="J295" s="27"/>
      <c r="K295" s="122"/>
      <c r="L295" s="123"/>
      <c r="M295" s="44"/>
      <c r="N295" s="44"/>
      <c r="O295" s="44"/>
      <c r="P295" s="44"/>
      <c r="Q295" s="44"/>
      <c r="R295" s="45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R295" s="15" t="s">
        <v>125</v>
      </c>
      <c r="AS295" s="15" t="s">
        <v>66</v>
      </c>
    </row>
    <row r="296" spans="1:63" s="2" customFormat="1" ht="24.2" customHeight="1">
      <c r="A296" s="26"/>
      <c r="B296" s="108"/>
      <c r="C296" s="109" t="s">
        <v>397</v>
      </c>
      <c r="D296" s="109" t="s">
        <v>119</v>
      </c>
      <c r="E296" s="110" t="s">
        <v>398</v>
      </c>
      <c r="F296" s="111" t="s">
        <v>399</v>
      </c>
      <c r="G296" s="112" t="s">
        <v>199</v>
      </c>
      <c r="H296" s="113">
        <v>25</v>
      </c>
      <c r="I296" s="111" t="s">
        <v>123</v>
      </c>
      <c r="J296" s="27"/>
      <c r="K296" s="114" t="s">
        <v>1</v>
      </c>
      <c r="L296" s="115" t="s">
        <v>31</v>
      </c>
      <c r="M296" s="116">
        <v>7.84</v>
      </c>
      <c r="N296" s="116">
        <f>M296*H296</f>
        <v>196</v>
      </c>
      <c r="O296" s="116">
        <v>0</v>
      </c>
      <c r="P296" s="116">
        <f>O296*H296</f>
        <v>0</v>
      </c>
      <c r="Q296" s="116">
        <v>2.6</v>
      </c>
      <c r="R296" s="117">
        <f>Q296*H296</f>
        <v>65</v>
      </c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P296" s="118" t="s">
        <v>124</v>
      </c>
      <c r="AR296" s="118" t="s">
        <v>119</v>
      </c>
      <c r="AS296" s="118" t="s">
        <v>66</v>
      </c>
      <c r="AW296" s="15" t="s">
        <v>117</v>
      </c>
      <c r="BC296" s="119" t="e">
        <f>IF(L296="základní",#REF!,0)</f>
        <v>#REF!</v>
      </c>
      <c r="BD296" s="119">
        <f>IF(L296="snížená",#REF!,0)</f>
        <v>0</v>
      </c>
      <c r="BE296" s="119">
        <f>IF(L296="zákl. přenesená",#REF!,0)</f>
        <v>0</v>
      </c>
      <c r="BF296" s="119">
        <f>IF(L296="sníž. přenesená",#REF!,0)</f>
        <v>0</v>
      </c>
      <c r="BG296" s="119">
        <f>IF(L296="nulová",#REF!,0)</f>
        <v>0</v>
      </c>
      <c r="BH296" s="15" t="s">
        <v>64</v>
      </c>
      <c r="BI296" s="119" t="e">
        <f>ROUND(#REF!*H296,2)</f>
        <v>#REF!</v>
      </c>
      <c r="BJ296" s="15" t="s">
        <v>124</v>
      </c>
      <c r="BK296" s="118" t="s">
        <v>400</v>
      </c>
    </row>
    <row r="297" spans="1:45" s="2" customFormat="1" ht="12">
      <c r="A297" s="26"/>
      <c r="B297" s="27"/>
      <c r="C297" s="26"/>
      <c r="D297" s="120" t="s">
        <v>125</v>
      </c>
      <c r="E297" s="26"/>
      <c r="F297" s="121" t="s">
        <v>399</v>
      </c>
      <c r="G297" s="26"/>
      <c r="H297" s="26"/>
      <c r="I297" s="26"/>
      <c r="J297" s="27"/>
      <c r="K297" s="122"/>
      <c r="L297" s="123"/>
      <c r="M297" s="44"/>
      <c r="N297" s="44"/>
      <c r="O297" s="44"/>
      <c r="P297" s="44"/>
      <c r="Q297" s="44"/>
      <c r="R297" s="45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R297" s="15" t="s">
        <v>125</v>
      </c>
      <c r="AS297" s="15" t="s">
        <v>66</v>
      </c>
    </row>
    <row r="298" spans="1:63" s="2" customFormat="1" ht="24.2" customHeight="1">
      <c r="A298" s="26"/>
      <c r="B298" s="108"/>
      <c r="C298" s="109" t="s">
        <v>262</v>
      </c>
      <c r="D298" s="109" t="s">
        <v>119</v>
      </c>
      <c r="E298" s="110" t="s">
        <v>401</v>
      </c>
      <c r="F298" s="111" t="s">
        <v>402</v>
      </c>
      <c r="G298" s="112" t="s">
        <v>199</v>
      </c>
      <c r="H298" s="113">
        <v>20</v>
      </c>
      <c r="I298" s="111" t="s">
        <v>123</v>
      </c>
      <c r="J298" s="27"/>
      <c r="K298" s="114" t="s">
        <v>1</v>
      </c>
      <c r="L298" s="115" t="s">
        <v>31</v>
      </c>
      <c r="M298" s="116">
        <v>8.8</v>
      </c>
      <c r="N298" s="116">
        <f>M298*H298</f>
        <v>176</v>
      </c>
      <c r="O298" s="116">
        <v>0.03689</v>
      </c>
      <c r="P298" s="116">
        <f>O298*H298</f>
        <v>0.7378</v>
      </c>
      <c r="Q298" s="116">
        <v>0</v>
      </c>
      <c r="R298" s="117">
        <f>Q298*H298</f>
        <v>0</v>
      </c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P298" s="118" t="s">
        <v>124</v>
      </c>
      <c r="AR298" s="118" t="s">
        <v>119</v>
      </c>
      <c r="AS298" s="118" t="s">
        <v>66</v>
      </c>
      <c r="AW298" s="15" t="s">
        <v>117</v>
      </c>
      <c r="BC298" s="119" t="e">
        <f>IF(L298="základní",#REF!,0)</f>
        <v>#REF!</v>
      </c>
      <c r="BD298" s="119">
        <f>IF(L298="snížená",#REF!,0)</f>
        <v>0</v>
      </c>
      <c r="BE298" s="119">
        <f>IF(L298="zákl. přenesená",#REF!,0)</f>
        <v>0</v>
      </c>
      <c r="BF298" s="119">
        <f>IF(L298="sníž. přenesená",#REF!,0)</f>
        <v>0</v>
      </c>
      <c r="BG298" s="119">
        <f>IF(L298="nulová",#REF!,0)</f>
        <v>0</v>
      </c>
      <c r="BH298" s="15" t="s">
        <v>64</v>
      </c>
      <c r="BI298" s="119" t="e">
        <f>ROUND(#REF!*H298,2)</f>
        <v>#REF!</v>
      </c>
      <c r="BJ298" s="15" t="s">
        <v>124</v>
      </c>
      <c r="BK298" s="118" t="s">
        <v>403</v>
      </c>
    </row>
    <row r="299" spans="1:45" s="2" customFormat="1" ht="12">
      <c r="A299" s="26"/>
      <c r="B299" s="27"/>
      <c r="C299" s="26"/>
      <c r="D299" s="120" t="s">
        <v>125</v>
      </c>
      <c r="E299" s="26"/>
      <c r="F299" s="121" t="s">
        <v>402</v>
      </c>
      <c r="G299" s="26"/>
      <c r="H299" s="26"/>
      <c r="I299" s="26"/>
      <c r="J299" s="27"/>
      <c r="K299" s="122"/>
      <c r="L299" s="123"/>
      <c r="M299" s="44"/>
      <c r="N299" s="44"/>
      <c r="O299" s="44"/>
      <c r="P299" s="44"/>
      <c r="Q299" s="44"/>
      <c r="R299" s="45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R299" s="15" t="s">
        <v>125</v>
      </c>
      <c r="AS299" s="15" t="s">
        <v>66</v>
      </c>
    </row>
    <row r="300" spans="1:45" s="2" customFormat="1" ht="19.5">
      <c r="A300" s="26"/>
      <c r="B300" s="27"/>
      <c r="C300" s="26"/>
      <c r="D300" s="120" t="s">
        <v>356</v>
      </c>
      <c r="E300" s="26"/>
      <c r="F300" s="132" t="s">
        <v>404</v>
      </c>
      <c r="G300" s="26"/>
      <c r="H300" s="26"/>
      <c r="I300" s="26"/>
      <c r="J300" s="27"/>
      <c r="K300" s="122"/>
      <c r="L300" s="123"/>
      <c r="M300" s="44"/>
      <c r="N300" s="44"/>
      <c r="O300" s="44"/>
      <c r="P300" s="44"/>
      <c r="Q300" s="44"/>
      <c r="R300" s="45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R300" s="15" t="s">
        <v>356</v>
      </c>
      <c r="AS300" s="15" t="s">
        <v>66</v>
      </c>
    </row>
    <row r="301" spans="1:63" s="2" customFormat="1" ht="24.2" customHeight="1">
      <c r="A301" s="26"/>
      <c r="B301" s="108"/>
      <c r="C301" s="124" t="s">
        <v>405</v>
      </c>
      <c r="D301" s="124" t="s">
        <v>352</v>
      </c>
      <c r="E301" s="125" t="s">
        <v>406</v>
      </c>
      <c r="F301" s="126" t="s">
        <v>407</v>
      </c>
      <c r="G301" s="127" t="s">
        <v>250</v>
      </c>
      <c r="H301" s="128">
        <v>10</v>
      </c>
      <c r="I301" s="126" t="s">
        <v>123</v>
      </c>
      <c r="J301" s="129"/>
      <c r="K301" s="130" t="s">
        <v>1</v>
      </c>
      <c r="L301" s="131" t="s">
        <v>31</v>
      </c>
      <c r="M301" s="116">
        <v>0</v>
      </c>
      <c r="N301" s="116">
        <f>M301*H301</f>
        <v>0</v>
      </c>
      <c r="O301" s="116">
        <v>1</v>
      </c>
      <c r="P301" s="116">
        <f>O301*H301</f>
        <v>10</v>
      </c>
      <c r="Q301" s="116">
        <v>0</v>
      </c>
      <c r="R301" s="117">
        <f>Q301*H301</f>
        <v>0</v>
      </c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P301" s="118" t="s">
        <v>134</v>
      </c>
      <c r="AR301" s="118" t="s">
        <v>352</v>
      </c>
      <c r="AS301" s="118" t="s">
        <v>66</v>
      </c>
      <c r="AW301" s="15" t="s">
        <v>117</v>
      </c>
      <c r="BC301" s="119" t="e">
        <f>IF(L301="základní",#REF!,0)</f>
        <v>#REF!</v>
      </c>
      <c r="BD301" s="119">
        <f>IF(L301="snížená",#REF!,0)</f>
        <v>0</v>
      </c>
      <c r="BE301" s="119">
        <f>IF(L301="zákl. přenesená",#REF!,0)</f>
        <v>0</v>
      </c>
      <c r="BF301" s="119">
        <f>IF(L301="sníž. přenesená",#REF!,0)</f>
        <v>0</v>
      </c>
      <c r="BG301" s="119">
        <f>IF(L301="nulová",#REF!,0)</f>
        <v>0</v>
      </c>
      <c r="BH301" s="15" t="s">
        <v>64</v>
      </c>
      <c r="BI301" s="119" t="e">
        <f>ROUND(#REF!*H301,2)</f>
        <v>#REF!</v>
      </c>
      <c r="BJ301" s="15" t="s">
        <v>124</v>
      </c>
      <c r="BK301" s="118" t="s">
        <v>408</v>
      </c>
    </row>
    <row r="302" spans="1:45" s="2" customFormat="1" ht="12">
      <c r="A302" s="26"/>
      <c r="B302" s="27"/>
      <c r="C302" s="26"/>
      <c r="D302" s="120" t="s">
        <v>125</v>
      </c>
      <c r="E302" s="26"/>
      <c r="F302" s="121" t="s">
        <v>407</v>
      </c>
      <c r="G302" s="26"/>
      <c r="H302" s="26"/>
      <c r="I302" s="26"/>
      <c r="J302" s="27"/>
      <c r="K302" s="122"/>
      <c r="L302" s="123"/>
      <c r="M302" s="44"/>
      <c r="N302" s="44"/>
      <c r="O302" s="44"/>
      <c r="P302" s="44"/>
      <c r="Q302" s="44"/>
      <c r="R302" s="45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R302" s="15" t="s">
        <v>125</v>
      </c>
      <c r="AS302" s="15" t="s">
        <v>66</v>
      </c>
    </row>
    <row r="303" spans="1:63" s="2" customFormat="1" ht="16.5" customHeight="1">
      <c r="A303" s="26"/>
      <c r="B303" s="108"/>
      <c r="C303" s="109" t="s">
        <v>265</v>
      </c>
      <c r="D303" s="109" t="s">
        <v>119</v>
      </c>
      <c r="E303" s="110" t="s">
        <v>409</v>
      </c>
      <c r="F303" s="111" t="s">
        <v>410</v>
      </c>
      <c r="G303" s="112" t="s">
        <v>199</v>
      </c>
      <c r="H303" s="113">
        <v>110</v>
      </c>
      <c r="I303" s="111" t="s">
        <v>123</v>
      </c>
      <c r="J303" s="27"/>
      <c r="K303" s="114" t="s">
        <v>1</v>
      </c>
      <c r="L303" s="115" t="s">
        <v>31</v>
      </c>
      <c r="M303" s="116">
        <v>3.407</v>
      </c>
      <c r="N303" s="116">
        <f>M303*H303</f>
        <v>374.77</v>
      </c>
      <c r="O303" s="116">
        <v>2.50215</v>
      </c>
      <c r="P303" s="116">
        <f>O303*H303</f>
        <v>275.2365</v>
      </c>
      <c r="Q303" s="116">
        <v>0</v>
      </c>
      <c r="R303" s="117">
        <f>Q303*H303</f>
        <v>0</v>
      </c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P303" s="118" t="s">
        <v>124</v>
      </c>
      <c r="AR303" s="118" t="s">
        <v>119</v>
      </c>
      <c r="AS303" s="118" t="s">
        <v>66</v>
      </c>
      <c r="AW303" s="15" t="s">
        <v>117</v>
      </c>
      <c r="BC303" s="119" t="e">
        <f>IF(L303="základní",#REF!,0)</f>
        <v>#REF!</v>
      </c>
      <c r="BD303" s="119">
        <f>IF(L303="snížená",#REF!,0)</f>
        <v>0</v>
      </c>
      <c r="BE303" s="119">
        <f>IF(L303="zákl. přenesená",#REF!,0)</f>
        <v>0</v>
      </c>
      <c r="BF303" s="119">
        <f>IF(L303="sníž. přenesená",#REF!,0)</f>
        <v>0</v>
      </c>
      <c r="BG303" s="119">
        <f>IF(L303="nulová",#REF!,0)</f>
        <v>0</v>
      </c>
      <c r="BH303" s="15" t="s">
        <v>64</v>
      </c>
      <c r="BI303" s="119" t="e">
        <f>ROUND(#REF!*H303,2)</f>
        <v>#REF!</v>
      </c>
      <c r="BJ303" s="15" t="s">
        <v>124</v>
      </c>
      <c r="BK303" s="118" t="s">
        <v>411</v>
      </c>
    </row>
    <row r="304" spans="1:45" s="2" customFormat="1" ht="12">
      <c r="A304" s="26"/>
      <c r="B304" s="27"/>
      <c r="C304" s="26"/>
      <c r="D304" s="120" t="s">
        <v>125</v>
      </c>
      <c r="E304" s="26"/>
      <c r="F304" s="121" t="s">
        <v>410</v>
      </c>
      <c r="G304" s="26"/>
      <c r="H304" s="26"/>
      <c r="I304" s="26"/>
      <c r="J304" s="27"/>
      <c r="K304" s="122"/>
      <c r="L304" s="123"/>
      <c r="M304" s="44"/>
      <c r="N304" s="44"/>
      <c r="O304" s="44"/>
      <c r="P304" s="44"/>
      <c r="Q304" s="44"/>
      <c r="R304" s="45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R304" s="15" t="s">
        <v>125</v>
      </c>
      <c r="AS304" s="15" t="s">
        <v>66</v>
      </c>
    </row>
    <row r="305" spans="1:63" s="2" customFormat="1" ht="24.2" customHeight="1">
      <c r="A305" s="26"/>
      <c r="B305" s="108"/>
      <c r="C305" s="109" t="s">
        <v>412</v>
      </c>
      <c r="D305" s="109" t="s">
        <v>119</v>
      </c>
      <c r="E305" s="110" t="s">
        <v>413</v>
      </c>
      <c r="F305" s="111" t="s">
        <v>414</v>
      </c>
      <c r="G305" s="112" t="s">
        <v>199</v>
      </c>
      <c r="H305" s="113">
        <v>110</v>
      </c>
      <c r="I305" s="111" t="s">
        <v>123</v>
      </c>
      <c r="J305" s="27"/>
      <c r="K305" s="114" t="s">
        <v>1</v>
      </c>
      <c r="L305" s="115" t="s">
        <v>31</v>
      </c>
      <c r="M305" s="116">
        <v>1.768</v>
      </c>
      <c r="N305" s="116">
        <f>M305*H305</f>
        <v>194.48</v>
      </c>
      <c r="O305" s="116">
        <v>0.04858</v>
      </c>
      <c r="P305" s="116">
        <f>O305*H305</f>
        <v>5.3438</v>
      </c>
      <c r="Q305" s="116">
        <v>0</v>
      </c>
      <c r="R305" s="117">
        <f>Q305*H305</f>
        <v>0</v>
      </c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P305" s="118" t="s">
        <v>124</v>
      </c>
      <c r="AR305" s="118" t="s">
        <v>119</v>
      </c>
      <c r="AS305" s="118" t="s">
        <v>66</v>
      </c>
      <c r="AW305" s="15" t="s">
        <v>117</v>
      </c>
      <c r="BC305" s="119" t="e">
        <f>IF(L305="základní",#REF!,0)</f>
        <v>#REF!</v>
      </c>
      <c r="BD305" s="119">
        <f>IF(L305="snížená",#REF!,0)</f>
        <v>0</v>
      </c>
      <c r="BE305" s="119">
        <f>IF(L305="zákl. přenesená",#REF!,0)</f>
        <v>0</v>
      </c>
      <c r="BF305" s="119">
        <f>IF(L305="sníž. přenesená",#REF!,0)</f>
        <v>0</v>
      </c>
      <c r="BG305" s="119">
        <f>IF(L305="nulová",#REF!,0)</f>
        <v>0</v>
      </c>
      <c r="BH305" s="15" t="s">
        <v>64</v>
      </c>
      <c r="BI305" s="119" t="e">
        <f>ROUND(#REF!*H305,2)</f>
        <v>#REF!</v>
      </c>
      <c r="BJ305" s="15" t="s">
        <v>124</v>
      </c>
      <c r="BK305" s="118" t="s">
        <v>415</v>
      </c>
    </row>
    <row r="306" spans="1:45" s="2" customFormat="1" ht="19.5">
      <c r="A306" s="26"/>
      <c r="B306" s="27"/>
      <c r="C306" s="26"/>
      <c r="D306" s="120" t="s">
        <v>125</v>
      </c>
      <c r="E306" s="26"/>
      <c r="F306" s="121" t="s">
        <v>414</v>
      </c>
      <c r="G306" s="26"/>
      <c r="H306" s="26"/>
      <c r="I306" s="26"/>
      <c r="J306" s="27"/>
      <c r="K306" s="122"/>
      <c r="L306" s="123"/>
      <c r="M306" s="44"/>
      <c r="N306" s="44"/>
      <c r="O306" s="44"/>
      <c r="P306" s="44"/>
      <c r="Q306" s="44"/>
      <c r="R306" s="45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R306" s="15" t="s">
        <v>125</v>
      </c>
      <c r="AS306" s="15" t="s">
        <v>66</v>
      </c>
    </row>
    <row r="307" spans="1:63" s="2" customFormat="1" ht="16.5" customHeight="1">
      <c r="A307" s="26"/>
      <c r="B307" s="108"/>
      <c r="C307" s="109" t="s">
        <v>270</v>
      </c>
      <c r="D307" s="109" t="s">
        <v>119</v>
      </c>
      <c r="E307" s="110" t="s">
        <v>416</v>
      </c>
      <c r="F307" s="111" t="s">
        <v>417</v>
      </c>
      <c r="G307" s="112" t="s">
        <v>122</v>
      </c>
      <c r="H307" s="113">
        <v>380</v>
      </c>
      <c r="I307" s="111" t="s">
        <v>123</v>
      </c>
      <c r="J307" s="27"/>
      <c r="K307" s="114" t="s">
        <v>1</v>
      </c>
      <c r="L307" s="115" t="s">
        <v>31</v>
      </c>
      <c r="M307" s="116">
        <v>3.14</v>
      </c>
      <c r="N307" s="116">
        <f>M307*H307</f>
        <v>1193.2</v>
      </c>
      <c r="O307" s="116">
        <v>0.04174</v>
      </c>
      <c r="P307" s="116">
        <f>O307*H307</f>
        <v>15.8612</v>
      </c>
      <c r="Q307" s="116">
        <v>0</v>
      </c>
      <c r="R307" s="117">
        <f>Q307*H307</f>
        <v>0</v>
      </c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P307" s="118" t="s">
        <v>124</v>
      </c>
      <c r="AR307" s="118" t="s">
        <v>119</v>
      </c>
      <c r="AS307" s="118" t="s">
        <v>66</v>
      </c>
      <c r="AW307" s="15" t="s">
        <v>117</v>
      </c>
      <c r="BC307" s="119" t="e">
        <f>IF(L307="základní",#REF!,0)</f>
        <v>#REF!</v>
      </c>
      <c r="BD307" s="119">
        <f>IF(L307="snížená",#REF!,0)</f>
        <v>0</v>
      </c>
      <c r="BE307" s="119">
        <f>IF(L307="zákl. přenesená",#REF!,0)</f>
        <v>0</v>
      </c>
      <c r="BF307" s="119">
        <f>IF(L307="sníž. přenesená",#REF!,0)</f>
        <v>0</v>
      </c>
      <c r="BG307" s="119">
        <f>IF(L307="nulová",#REF!,0)</f>
        <v>0</v>
      </c>
      <c r="BH307" s="15" t="s">
        <v>64</v>
      </c>
      <c r="BI307" s="119" t="e">
        <f>ROUND(#REF!*H307,2)</f>
        <v>#REF!</v>
      </c>
      <c r="BJ307" s="15" t="s">
        <v>124</v>
      </c>
      <c r="BK307" s="118" t="s">
        <v>418</v>
      </c>
    </row>
    <row r="308" spans="1:45" s="2" customFormat="1" ht="12">
      <c r="A308" s="26"/>
      <c r="B308" s="27"/>
      <c r="C308" s="26"/>
      <c r="D308" s="120" t="s">
        <v>125</v>
      </c>
      <c r="E308" s="26"/>
      <c r="F308" s="121" t="s">
        <v>417</v>
      </c>
      <c r="G308" s="26"/>
      <c r="H308" s="26"/>
      <c r="I308" s="26"/>
      <c r="J308" s="27"/>
      <c r="K308" s="122"/>
      <c r="L308" s="123"/>
      <c r="M308" s="44"/>
      <c r="N308" s="44"/>
      <c r="O308" s="44"/>
      <c r="P308" s="44"/>
      <c r="Q308" s="44"/>
      <c r="R308" s="45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R308" s="15" t="s">
        <v>125</v>
      </c>
      <c r="AS308" s="15" t="s">
        <v>66</v>
      </c>
    </row>
    <row r="309" spans="1:63" s="2" customFormat="1" ht="16.5" customHeight="1">
      <c r="A309" s="26"/>
      <c r="B309" s="108"/>
      <c r="C309" s="109" t="s">
        <v>419</v>
      </c>
      <c r="D309" s="109" t="s">
        <v>119</v>
      </c>
      <c r="E309" s="110" t="s">
        <v>420</v>
      </c>
      <c r="F309" s="111" t="s">
        <v>421</v>
      </c>
      <c r="G309" s="112" t="s">
        <v>122</v>
      </c>
      <c r="H309" s="113">
        <v>380</v>
      </c>
      <c r="I309" s="111" t="s">
        <v>123</v>
      </c>
      <c r="J309" s="27"/>
      <c r="K309" s="114" t="s">
        <v>1</v>
      </c>
      <c r="L309" s="115" t="s">
        <v>31</v>
      </c>
      <c r="M309" s="116">
        <v>0.45</v>
      </c>
      <c r="N309" s="116">
        <f>M309*H309</f>
        <v>171</v>
      </c>
      <c r="O309" s="116">
        <v>2E-05</v>
      </c>
      <c r="P309" s="116">
        <f>O309*H309</f>
        <v>0.007600000000000001</v>
      </c>
      <c r="Q309" s="116">
        <v>0</v>
      </c>
      <c r="R309" s="117">
        <f>Q309*H309</f>
        <v>0</v>
      </c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P309" s="118" t="s">
        <v>124</v>
      </c>
      <c r="AR309" s="118" t="s">
        <v>119</v>
      </c>
      <c r="AS309" s="118" t="s">
        <v>66</v>
      </c>
      <c r="AW309" s="15" t="s">
        <v>117</v>
      </c>
      <c r="BC309" s="119" t="e">
        <f>IF(L309="základní",#REF!,0)</f>
        <v>#REF!</v>
      </c>
      <c r="BD309" s="119">
        <f>IF(L309="snížená",#REF!,0)</f>
        <v>0</v>
      </c>
      <c r="BE309" s="119">
        <f>IF(L309="zákl. přenesená",#REF!,0)</f>
        <v>0</v>
      </c>
      <c r="BF309" s="119">
        <f>IF(L309="sníž. přenesená",#REF!,0)</f>
        <v>0</v>
      </c>
      <c r="BG309" s="119">
        <f>IF(L309="nulová",#REF!,0)</f>
        <v>0</v>
      </c>
      <c r="BH309" s="15" t="s">
        <v>64</v>
      </c>
      <c r="BI309" s="119" t="e">
        <f>ROUND(#REF!*H309,2)</f>
        <v>#REF!</v>
      </c>
      <c r="BJ309" s="15" t="s">
        <v>124</v>
      </c>
      <c r="BK309" s="118" t="s">
        <v>422</v>
      </c>
    </row>
    <row r="310" spans="1:45" s="2" customFormat="1" ht="12">
      <c r="A310" s="26"/>
      <c r="B310" s="27"/>
      <c r="C310" s="26"/>
      <c r="D310" s="120" t="s">
        <v>125</v>
      </c>
      <c r="E310" s="26"/>
      <c r="F310" s="121" t="s">
        <v>421</v>
      </c>
      <c r="G310" s="26"/>
      <c r="H310" s="26"/>
      <c r="I310" s="26"/>
      <c r="J310" s="27"/>
      <c r="K310" s="122"/>
      <c r="L310" s="123"/>
      <c r="M310" s="44"/>
      <c r="N310" s="44"/>
      <c r="O310" s="44"/>
      <c r="P310" s="44"/>
      <c r="Q310" s="44"/>
      <c r="R310" s="45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R310" s="15" t="s">
        <v>125</v>
      </c>
      <c r="AS310" s="15" t="s">
        <v>66</v>
      </c>
    </row>
    <row r="311" spans="1:63" s="2" customFormat="1" ht="24.2" customHeight="1">
      <c r="A311" s="26"/>
      <c r="B311" s="108"/>
      <c r="C311" s="109" t="s">
        <v>273</v>
      </c>
      <c r="D311" s="109" t="s">
        <v>119</v>
      </c>
      <c r="E311" s="110" t="s">
        <v>423</v>
      </c>
      <c r="F311" s="111" t="s">
        <v>424</v>
      </c>
      <c r="G311" s="112" t="s">
        <v>250</v>
      </c>
      <c r="H311" s="113">
        <v>8</v>
      </c>
      <c r="I311" s="111" t="s">
        <v>123</v>
      </c>
      <c r="J311" s="27"/>
      <c r="K311" s="114" t="s">
        <v>1</v>
      </c>
      <c r="L311" s="115" t="s">
        <v>31</v>
      </c>
      <c r="M311" s="116">
        <v>38.498</v>
      </c>
      <c r="N311" s="116">
        <f>M311*H311</f>
        <v>307.984</v>
      </c>
      <c r="O311" s="116">
        <v>1.04877</v>
      </c>
      <c r="P311" s="116">
        <f>O311*H311</f>
        <v>8.39016</v>
      </c>
      <c r="Q311" s="116">
        <v>0</v>
      </c>
      <c r="R311" s="117">
        <f>Q311*H311</f>
        <v>0</v>
      </c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P311" s="118" t="s">
        <v>124</v>
      </c>
      <c r="AR311" s="118" t="s">
        <v>119</v>
      </c>
      <c r="AS311" s="118" t="s">
        <v>66</v>
      </c>
      <c r="AW311" s="15" t="s">
        <v>117</v>
      </c>
      <c r="BC311" s="119" t="e">
        <f>IF(L311="základní",#REF!,0)</f>
        <v>#REF!</v>
      </c>
      <c r="BD311" s="119">
        <f>IF(L311="snížená",#REF!,0)</f>
        <v>0</v>
      </c>
      <c r="BE311" s="119">
        <f>IF(L311="zákl. přenesená",#REF!,0)</f>
        <v>0</v>
      </c>
      <c r="BF311" s="119">
        <f>IF(L311="sníž. přenesená",#REF!,0)</f>
        <v>0</v>
      </c>
      <c r="BG311" s="119">
        <f>IF(L311="nulová",#REF!,0)</f>
        <v>0</v>
      </c>
      <c r="BH311" s="15" t="s">
        <v>64</v>
      </c>
      <c r="BI311" s="119" t="e">
        <f>ROUND(#REF!*H311,2)</f>
        <v>#REF!</v>
      </c>
      <c r="BJ311" s="15" t="s">
        <v>124</v>
      </c>
      <c r="BK311" s="118" t="s">
        <v>425</v>
      </c>
    </row>
    <row r="312" spans="1:45" s="2" customFormat="1" ht="19.5">
      <c r="A312" s="26"/>
      <c r="B312" s="27"/>
      <c r="C312" s="26"/>
      <c r="D312" s="120" t="s">
        <v>125</v>
      </c>
      <c r="E312" s="26"/>
      <c r="F312" s="121" t="s">
        <v>424</v>
      </c>
      <c r="G312" s="26"/>
      <c r="H312" s="26"/>
      <c r="I312" s="26"/>
      <c r="J312" s="27"/>
      <c r="K312" s="122"/>
      <c r="L312" s="123"/>
      <c r="M312" s="44"/>
      <c r="N312" s="44"/>
      <c r="O312" s="44"/>
      <c r="P312" s="44"/>
      <c r="Q312" s="44"/>
      <c r="R312" s="45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R312" s="15" t="s">
        <v>125</v>
      </c>
      <c r="AS312" s="15" t="s">
        <v>66</v>
      </c>
    </row>
    <row r="313" spans="1:45" s="2" customFormat="1" ht="19.5">
      <c r="A313" s="26"/>
      <c r="B313" s="27"/>
      <c r="C313" s="26"/>
      <c r="D313" s="120" t="s">
        <v>356</v>
      </c>
      <c r="E313" s="26"/>
      <c r="F313" s="132" t="s">
        <v>393</v>
      </c>
      <c r="G313" s="26"/>
      <c r="H313" s="26"/>
      <c r="I313" s="26"/>
      <c r="J313" s="27"/>
      <c r="K313" s="122"/>
      <c r="L313" s="123"/>
      <c r="M313" s="44"/>
      <c r="N313" s="44"/>
      <c r="O313" s="44"/>
      <c r="P313" s="44"/>
      <c r="Q313" s="44"/>
      <c r="R313" s="45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R313" s="15" t="s">
        <v>356</v>
      </c>
      <c r="AS313" s="15" t="s">
        <v>66</v>
      </c>
    </row>
    <row r="314" spans="1:63" s="2" customFormat="1" ht="24.2" customHeight="1">
      <c r="A314" s="26"/>
      <c r="B314" s="108"/>
      <c r="C314" s="109" t="s">
        <v>426</v>
      </c>
      <c r="D314" s="109" t="s">
        <v>119</v>
      </c>
      <c r="E314" s="110" t="s">
        <v>427</v>
      </c>
      <c r="F314" s="111" t="s">
        <v>428</v>
      </c>
      <c r="G314" s="112" t="s">
        <v>250</v>
      </c>
      <c r="H314" s="113">
        <v>8.5</v>
      </c>
      <c r="I314" s="111" t="s">
        <v>123</v>
      </c>
      <c r="J314" s="27"/>
      <c r="K314" s="114" t="s">
        <v>1</v>
      </c>
      <c r="L314" s="115" t="s">
        <v>31</v>
      </c>
      <c r="M314" s="116">
        <v>15.168</v>
      </c>
      <c r="N314" s="116">
        <f>M314*H314</f>
        <v>128.928</v>
      </c>
      <c r="O314" s="116">
        <v>1.11277</v>
      </c>
      <c r="P314" s="116">
        <f>O314*H314</f>
        <v>9.458545</v>
      </c>
      <c r="Q314" s="116">
        <v>0</v>
      </c>
      <c r="R314" s="117">
        <f>Q314*H314</f>
        <v>0</v>
      </c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P314" s="118" t="s">
        <v>124</v>
      </c>
      <c r="AR314" s="118" t="s">
        <v>119</v>
      </c>
      <c r="AS314" s="118" t="s">
        <v>66</v>
      </c>
      <c r="AW314" s="15" t="s">
        <v>117</v>
      </c>
      <c r="BC314" s="119" t="e">
        <f>IF(L314="základní",#REF!,0)</f>
        <v>#REF!</v>
      </c>
      <c r="BD314" s="119">
        <f>IF(L314="snížená",#REF!,0)</f>
        <v>0</v>
      </c>
      <c r="BE314" s="119">
        <f>IF(L314="zákl. přenesená",#REF!,0)</f>
        <v>0</v>
      </c>
      <c r="BF314" s="119">
        <f>IF(L314="sníž. přenesená",#REF!,0)</f>
        <v>0</v>
      </c>
      <c r="BG314" s="119">
        <f>IF(L314="nulová",#REF!,0)</f>
        <v>0</v>
      </c>
      <c r="BH314" s="15" t="s">
        <v>64</v>
      </c>
      <c r="BI314" s="119" t="e">
        <f>ROUND(#REF!*H314,2)</f>
        <v>#REF!</v>
      </c>
      <c r="BJ314" s="15" t="s">
        <v>124</v>
      </c>
      <c r="BK314" s="118" t="s">
        <v>429</v>
      </c>
    </row>
    <row r="315" spans="1:45" s="2" customFormat="1" ht="19.5">
      <c r="A315" s="26"/>
      <c r="B315" s="27"/>
      <c r="C315" s="26"/>
      <c r="D315" s="120" t="s">
        <v>125</v>
      </c>
      <c r="E315" s="26"/>
      <c r="F315" s="121" t="s">
        <v>428</v>
      </c>
      <c r="G315" s="26"/>
      <c r="H315" s="26"/>
      <c r="I315" s="26"/>
      <c r="J315" s="27"/>
      <c r="K315" s="122"/>
      <c r="L315" s="123"/>
      <c r="M315" s="44"/>
      <c r="N315" s="44"/>
      <c r="O315" s="44"/>
      <c r="P315" s="44"/>
      <c r="Q315" s="44"/>
      <c r="R315" s="45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R315" s="15" t="s">
        <v>125</v>
      </c>
      <c r="AS315" s="15" t="s">
        <v>66</v>
      </c>
    </row>
    <row r="316" spans="1:63" s="2" customFormat="1" ht="24.2" customHeight="1">
      <c r="A316" s="26"/>
      <c r="B316" s="108"/>
      <c r="C316" s="109" t="s">
        <v>278</v>
      </c>
      <c r="D316" s="109" t="s">
        <v>119</v>
      </c>
      <c r="E316" s="110" t="s">
        <v>430</v>
      </c>
      <c r="F316" s="111" t="s">
        <v>431</v>
      </c>
      <c r="G316" s="112" t="s">
        <v>187</v>
      </c>
      <c r="H316" s="113">
        <v>150</v>
      </c>
      <c r="I316" s="111" t="s">
        <v>123</v>
      </c>
      <c r="J316" s="27"/>
      <c r="K316" s="114" t="s">
        <v>1</v>
      </c>
      <c r="L316" s="115" t="s">
        <v>31</v>
      </c>
      <c r="M316" s="116">
        <v>0.09</v>
      </c>
      <c r="N316" s="116">
        <f>M316*H316</f>
        <v>13.5</v>
      </c>
      <c r="O316" s="116">
        <v>7E-05</v>
      </c>
      <c r="P316" s="116">
        <f>O316*H316</f>
        <v>0.010499999999999999</v>
      </c>
      <c r="Q316" s="116">
        <v>0</v>
      </c>
      <c r="R316" s="117">
        <f>Q316*H316</f>
        <v>0</v>
      </c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P316" s="118" t="s">
        <v>124</v>
      </c>
      <c r="AR316" s="118" t="s">
        <v>119</v>
      </c>
      <c r="AS316" s="118" t="s">
        <v>66</v>
      </c>
      <c r="AW316" s="15" t="s">
        <v>117</v>
      </c>
      <c r="BC316" s="119" t="e">
        <f>IF(L316="základní",#REF!,0)</f>
        <v>#REF!</v>
      </c>
      <c r="BD316" s="119">
        <f>IF(L316="snížená",#REF!,0)</f>
        <v>0</v>
      </c>
      <c r="BE316" s="119">
        <f>IF(L316="zákl. přenesená",#REF!,0)</f>
        <v>0</v>
      </c>
      <c r="BF316" s="119">
        <f>IF(L316="sníž. přenesená",#REF!,0)</f>
        <v>0</v>
      </c>
      <c r="BG316" s="119">
        <f>IF(L316="nulová",#REF!,0)</f>
        <v>0</v>
      </c>
      <c r="BH316" s="15" t="s">
        <v>64</v>
      </c>
      <c r="BI316" s="119" t="e">
        <f>ROUND(#REF!*H316,2)</f>
        <v>#REF!</v>
      </c>
      <c r="BJ316" s="15" t="s">
        <v>124</v>
      </c>
      <c r="BK316" s="118" t="s">
        <v>432</v>
      </c>
    </row>
    <row r="317" spans="1:45" s="2" customFormat="1" ht="19.5">
      <c r="A317" s="26"/>
      <c r="B317" s="27"/>
      <c r="C317" s="26"/>
      <c r="D317" s="120" t="s">
        <v>125</v>
      </c>
      <c r="E317" s="26"/>
      <c r="F317" s="121" t="s">
        <v>431</v>
      </c>
      <c r="G317" s="26"/>
      <c r="H317" s="26"/>
      <c r="I317" s="26"/>
      <c r="J317" s="27"/>
      <c r="K317" s="122"/>
      <c r="L317" s="123"/>
      <c r="M317" s="44"/>
      <c r="N317" s="44"/>
      <c r="O317" s="44"/>
      <c r="P317" s="44"/>
      <c r="Q317" s="44"/>
      <c r="R317" s="45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R317" s="15" t="s">
        <v>125</v>
      </c>
      <c r="AS317" s="15" t="s">
        <v>66</v>
      </c>
    </row>
    <row r="318" spans="1:63" s="2" customFormat="1" ht="37.9" customHeight="1">
      <c r="A318" s="26"/>
      <c r="B318" s="108"/>
      <c r="C318" s="109" t="s">
        <v>433</v>
      </c>
      <c r="D318" s="109" t="s">
        <v>119</v>
      </c>
      <c r="E318" s="110" t="s">
        <v>434</v>
      </c>
      <c r="F318" s="111" t="s">
        <v>435</v>
      </c>
      <c r="G318" s="112" t="s">
        <v>199</v>
      </c>
      <c r="H318" s="113">
        <v>41</v>
      </c>
      <c r="I318" s="111" t="s">
        <v>123</v>
      </c>
      <c r="J318" s="27"/>
      <c r="K318" s="114" t="s">
        <v>1</v>
      </c>
      <c r="L318" s="115" t="s">
        <v>31</v>
      </c>
      <c r="M318" s="116">
        <v>4.44</v>
      </c>
      <c r="N318" s="116">
        <f>M318*H318</f>
        <v>182.04000000000002</v>
      </c>
      <c r="O318" s="116">
        <v>2.29496</v>
      </c>
      <c r="P318" s="116">
        <f>O318*H318</f>
        <v>94.09336</v>
      </c>
      <c r="Q318" s="116">
        <v>0</v>
      </c>
      <c r="R318" s="117">
        <f>Q318*H318</f>
        <v>0</v>
      </c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P318" s="118" t="s">
        <v>124</v>
      </c>
      <c r="AR318" s="118" t="s">
        <v>119</v>
      </c>
      <c r="AS318" s="118" t="s">
        <v>66</v>
      </c>
      <c r="AW318" s="15" t="s">
        <v>117</v>
      </c>
      <c r="BC318" s="119" t="e">
        <f>IF(L318="základní",#REF!,0)</f>
        <v>#REF!</v>
      </c>
      <c r="BD318" s="119">
        <f>IF(L318="snížená",#REF!,0)</f>
        <v>0</v>
      </c>
      <c r="BE318" s="119">
        <f>IF(L318="zákl. přenesená",#REF!,0)</f>
        <v>0</v>
      </c>
      <c r="BF318" s="119">
        <f>IF(L318="sníž. přenesená",#REF!,0)</f>
        <v>0</v>
      </c>
      <c r="BG318" s="119">
        <f>IF(L318="nulová",#REF!,0)</f>
        <v>0</v>
      </c>
      <c r="BH318" s="15" t="s">
        <v>64</v>
      </c>
      <c r="BI318" s="119" t="e">
        <f>ROUND(#REF!*H318,2)</f>
        <v>#REF!</v>
      </c>
      <c r="BJ318" s="15" t="s">
        <v>124</v>
      </c>
      <c r="BK318" s="118" t="s">
        <v>436</v>
      </c>
    </row>
    <row r="319" spans="1:45" s="2" customFormat="1" ht="19.5">
      <c r="A319" s="26"/>
      <c r="B319" s="27"/>
      <c r="C319" s="26"/>
      <c r="D319" s="120" t="s">
        <v>125</v>
      </c>
      <c r="E319" s="26"/>
      <c r="F319" s="121" t="s">
        <v>435</v>
      </c>
      <c r="G319" s="26"/>
      <c r="H319" s="26"/>
      <c r="I319" s="26"/>
      <c r="J319" s="27"/>
      <c r="K319" s="122"/>
      <c r="L319" s="123"/>
      <c r="M319" s="44"/>
      <c r="N319" s="44"/>
      <c r="O319" s="44"/>
      <c r="P319" s="44"/>
      <c r="Q319" s="44"/>
      <c r="R319" s="45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R319" s="15" t="s">
        <v>125</v>
      </c>
      <c r="AS319" s="15" t="s">
        <v>66</v>
      </c>
    </row>
    <row r="320" spans="1:63" s="2" customFormat="1" ht="49.15" customHeight="1">
      <c r="A320" s="26"/>
      <c r="B320" s="108"/>
      <c r="C320" s="109" t="s">
        <v>281</v>
      </c>
      <c r="D320" s="109" t="s">
        <v>119</v>
      </c>
      <c r="E320" s="110" t="s">
        <v>437</v>
      </c>
      <c r="F320" s="111" t="s">
        <v>438</v>
      </c>
      <c r="G320" s="112" t="s">
        <v>199</v>
      </c>
      <c r="H320" s="113">
        <v>70</v>
      </c>
      <c r="I320" s="111" t="s">
        <v>123</v>
      </c>
      <c r="J320" s="27"/>
      <c r="K320" s="114" t="s">
        <v>1</v>
      </c>
      <c r="L320" s="115" t="s">
        <v>31</v>
      </c>
      <c r="M320" s="116">
        <v>13.751</v>
      </c>
      <c r="N320" s="116">
        <f>M320*H320</f>
        <v>962.5699999999999</v>
      </c>
      <c r="O320" s="116">
        <v>2.68436</v>
      </c>
      <c r="P320" s="116">
        <f>O320*H320</f>
        <v>187.90519999999998</v>
      </c>
      <c r="Q320" s="116">
        <v>0</v>
      </c>
      <c r="R320" s="117">
        <f>Q320*H320</f>
        <v>0</v>
      </c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P320" s="118" t="s">
        <v>124</v>
      </c>
      <c r="AR320" s="118" t="s">
        <v>119</v>
      </c>
      <c r="AS320" s="118" t="s">
        <v>66</v>
      </c>
      <c r="AW320" s="15" t="s">
        <v>117</v>
      </c>
      <c r="BC320" s="119" t="e">
        <f>IF(L320="základní",#REF!,0)</f>
        <v>#REF!</v>
      </c>
      <c r="BD320" s="119">
        <f>IF(L320="snížená",#REF!,0)</f>
        <v>0</v>
      </c>
      <c r="BE320" s="119">
        <f>IF(L320="zákl. přenesená",#REF!,0)</f>
        <v>0</v>
      </c>
      <c r="BF320" s="119">
        <f>IF(L320="sníž. přenesená",#REF!,0)</f>
        <v>0</v>
      </c>
      <c r="BG320" s="119">
        <f>IF(L320="nulová",#REF!,0)</f>
        <v>0</v>
      </c>
      <c r="BH320" s="15" t="s">
        <v>64</v>
      </c>
      <c r="BI320" s="119" t="e">
        <f>ROUND(#REF!*H320,2)</f>
        <v>#REF!</v>
      </c>
      <c r="BJ320" s="15" t="s">
        <v>124</v>
      </c>
      <c r="BK320" s="118" t="s">
        <v>439</v>
      </c>
    </row>
    <row r="321" spans="1:45" s="2" customFormat="1" ht="29.25">
      <c r="A321" s="26"/>
      <c r="B321" s="27"/>
      <c r="C321" s="26"/>
      <c r="D321" s="120" t="s">
        <v>125</v>
      </c>
      <c r="E321" s="26"/>
      <c r="F321" s="121" t="s">
        <v>438</v>
      </c>
      <c r="G321" s="26"/>
      <c r="H321" s="26"/>
      <c r="I321" s="26"/>
      <c r="J321" s="27"/>
      <c r="K321" s="122"/>
      <c r="L321" s="123"/>
      <c r="M321" s="44"/>
      <c r="N321" s="44"/>
      <c r="O321" s="44"/>
      <c r="P321" s="44"/>
      <c r="Q321" s="44"/>
      <c r="R321" s="45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R321" s="15" t="s">
        <v>125</v>
      </c>
      <c r="AS321" s="15" t="s">
        <v>66</v>
      </c>
    </row>
    <row r="322" spans="1:63" s="2" customFormat="1" ht="49.15" customHeight="1">
      <c r="A322" s="26"/>
      <c r="B322" s="108"/>
      <c r="C322" s="109" t="s">
        <v>440</v>
      </c>
      <c r="D322" s="109" t="s">
        <v>119</v>
      </c>
      <c r="E322" s="110" t="s">
        <v>441</v>
      </c>
      <c r="F322" s="111" t="s">
        <v>442</v>
      </c>
      <c r="G322" s="112" t="s">
        <v>199</v>
      </c>
      <c r="H322" s="113">
        <v>65</v>
      </c>
      <c r="I322" s="111" t="s">
        <v>123</v>
      </c>
      <c r="J322" s="27"/>
      <c r="K322" s="114" t="s">
        <v>1</v>
      </c>
      <c r="L322" s="115" t="s">
        <v>31</v>
      </c>
      <c r="M322" s="116">
        <v>15.2</v>
      </c>
      <c r="N322" s="116">
        <f>M322*H322</f>
        <v>988</v>
      </c>
      <c r="O322" s="116">
        <v>2.90139</v>
      </c>
      <c r="P322" s="116">
        <f>O322*H322</f>
        <v>188.59035</v>
      </c>
      <c r="Q322" s="116">
        <v>0</v>
      </c>
      <c r="R322" s="117">
        <f>Q322*H322</f>
        <v>0</v>
      </c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P322" s="118" t="s">
        <v>124</v>
      </c>
      <c r="AR322" s="118" t="s">
        <v>119</v>
      </c>
      <c r="AS322" s="118" t="s">
        <v>66</v>
      </c>
      <c r="AW322" s="15" t="s">
        <v>117</v>
      </c>
      <c r="BC322" s="119" t="e">
        <f>IF(L322="základní",#REF!,0)</f>
        <v>#REF!</v>
      </c>
      <c r="BD322" s="119">
        <f>IF(L322="snížená",#REF!,0)</f>
        <v>0</v>
      </c>
      <c r="BE322" s="119">
        <f>IF(L322="zákl. přenesená",#REF!,0)</f>
        <v>0</v>
      </c>
      <c r="BF322" s="119">
        <f>IF(L322="sníž. přenesená",#REF!,0)</f>
        <v>0</v>
      </c>
      <c r="BG322" s="119">
        <f>IF(L322="nulová",#REF!,0)</f>
        <v>0</v>
      </c>
      <c r="BH322" s="15" t="s">
        <v>64</v>
      </c>
      <c r="BI322" s="119" t="e">
        <f>ROUND(#REF!*H322,2)</f>
        <v>#REF!</v>
      </c>
      <c r="BJ322" s="15" t="s">
        <v>124</v>
      </c>
      <c r="BK322" s="118" t="s">
        <v>443</v>
      </c>
    </row>
    <row r="323" spans="1:45" s="2" customFormat="1" ht="29.25">
      <c r="A323" s="26"/>
      <c r="B323" s="27"/>
      <c r="C323" s="26"/>
      <c r="D323" s="120" t="s">
        <v>125</v>
      </c>
      <c r="E323" s="26"/>
      <c r="F323" s="121" t="s">
        <v>442</v>
      </c>
      <c r="G323" s="26"/>
      <c r="H323" s="26"/>
      <c r="I323" s="26"/>
      <c r="J323" s="27"/>
      <c r="K323" s="122"/>
      <c r="L323" s="123"/>
      <c r="M323" s="44"/>
      <c r="N323" s="44"/>
      <c r="O323" s="44"/>
      <c r="P323" s="44"/>
      <c r="Q323" s="44"/>
      <c r="R323" s="45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R323" s="15" t="s">
        <v>125</v>
      </c>
      <c r="AS323" s="15" t="s">
        <v>66</v>
      </c>
    </row>
    <row r="324" spans="1:63" s="2" customFormat="1" ht="44.25" customHeight="1">
      <c r="A324" s="26"/>
      <c r="B324" s="108"/>
      <c r="C324" s="109" t="s">
        <v>285</v>
      </c>
      <c r="D324" s="109" t="s">
        <v>119</v>
      </c>
      <c r="E324" s="110" t="s">
        <v>444</v>
      </c>
      <c r="F324" s="111" t="s">
        <v>445</v>
      </c>
      <c r="G324" s="112" t="s">
        <v>199</v>
      </c>
      <c r="H324" s="113">
        <v>135</v>
      </c>
      <c r="I324" s="111" t="s">
        <v>123</v>
      </c>
      <c r="J324" s="27"/>
      <c r="K324" s="114" t="s">
        <v>1</v>
      </c>
      <c r="L324" s="115" t="s">
        <v>31</v>
      </c>
      <c r="M324" s="116">
        <v>2.4</v>
      </c>
      <c r="N324" s="116">
        <f>M324*H324</f>
        <v>324</v>
      </c>
      <c r="O324" s="116">
        <v>0</v>
      </c>
      <c r="P324" s="116">
        <f>O324*H324</f>
        <v>0</v>
      </c>
      <c r="Q324" s="116">
        <v>0</v>
      </c>
      <c r="R324" s="117">
        <f>Q324*H324</f>
        <v>0</v>
      </c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P324" s="118" t="s">
        <v>124</v>
      </c>
      <c r="AR324" s="118" t="s">
        <v>119</v>
      </c>
      <c r="AS324" s="118" t="s">
        <v>66</v>
      </c>
      <c r="AW324" s="15" t="s">
        <v>117</v>
      </c>
      <c r="BC324" s="119" t="e">
        <f>IF(L324="základní",#REF!,0)</f>
        <v>#REF!</v>
      </c>
      <c r="BD324" s="119">
        <f>IF(L324="snížená",#REF!,0)</f>
        <v>0</v>
      </c>
      <c r="BE324" s="119">
        <f>IF(L324="zákl. přenesená",#REF!,0)</f>
        <v>0</v>
      </c>
      <c r="BF324" s="119">
        <f>IF(L324="sníž. přenesená",#REF!,0)</f>
        <v>0</v>
      </c>
      <c r="BG324" s="119">
        <f>IF(L324="nulová",#REF!,0)</f>
        <v>0</v>
      </c>
      <c r="BH324" s="15" t="s">
        <v>64</v>
      </c>
      <c r="BI324" s="119" t="e">
        <f>ROUND(#REF!*H324,2)</f>
        <v>#REF!</v>
      </c>
      <c r="BJ324" s="15" t="s">
        <v>124</v>
      </c>
      <c r="BK324" s="118" t="s">
        <v>446</v>
      </c>
    </row>
    <row r="325" spans="1:45" s="2" customFormat="1" ht="29.25">
      <c r="A325" s="26"/>
      <c r="B325" s="27"/>
      <c r="C325" s="26"/>
      <c r="D325" s="120" t="s">
        <v>125</v>
      </c>
      <c r="E325" s="26"/>
      <c r="F325" s="121" t="s">
        <v>445</v>
      </c>
      <c r="G325" s="26"/>
      <c r="H325" s="26"/>
      <c r="I325" s="26"/>
      <c r="J325" s="27"/>
      <c r="K325" s="122"/>
      <c r="L325" s="123"/>
      <c r="M325" s="44"/>
      <c r="N325" s="44"/>
      <c r="O325" s="44"/>
      <c r="P325" s="44"/>
      <c r="Q325" s="44"/>
      <c r="R325" s="45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R325" s="15" t="s">
        <v>125</v>
      </c>
      <c r="AS325" s="15" t="s">
        <v>66</v>
      </c>
    </row>
    <row r="326" spans="1:45" s="2" customFormat="1" ht="19.5">
      <c r="A326" s="26"/>
      <c r="B326" s="27"/>
      <c r="C326" s="26"/>
      <c r="D326" s="120" t="s">
        <v>356</v>
      </c>
      <c r="E326" s="26"/>
      <c r="F326" s="132" t="s">
        <v>404</v>
      </c>
      <c r="G326" s="26"/>
      <c r="H326" s="26"/>
      <c r="I326" s="26"/>
      <c r="J326" s="27"/>
      <c r="K326" s="122"/>
      <c r="L326" s="123"/>
      <c r="M326" s="44"/>
      <c r="N326" s="44"/>
      <c r="O326" s="44"/>
      <c r="P326" s="44"/>
      <c r="Q326" s="44"/>
      <c r="R326" s="45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R326" s="15" t="s">
        <v>356</v>
      </c>
      <c r="AS326" s="15" t="s">
        <v>66</v>
      </c>
    </row>
    <row r="327" spans="1:63" s="2" customFormat="1" ht="44.25" customHeight="1">
      <c r="A327" s="26"/>
      <c r="B327" s="108"/>
      <c r="C327" s="109" t="s">
        <v>447</v>
      </c>
      <c r="D327" s="109" t="s">
        <v>119</v>
      </c>
      <c r="E327" s="110" t="s">
        <v>448</v>
      </c>
      <c r="F327" s="111" t="s">
        <v>449</v>
      </c>
      <c r="G327" s="112" t="s">
        <v>187</v>
      </c>
      <c r="H327" s="113">
        <v>35</v>
      </c>
      <c r="I327" s="111" t="s">
        <v>123</v>
      </c>
      <c r="J327" s="27"/>
      <c r="K327" s="114" t="s">
        <v>1</v>
      </c>
      <c r="L327" s="115" t="s">
        <v>31</v>
      </c>
      <c r="M327" s="116">
        <v>3.146</v>
      </c>
      <c r="N327" s="116">
        <f>M327*H327</f>
        <v>110.11</v>
      </c>
      <c r="O327" s="116">
        <v>0</v>
      </c>
      <c r="P327" s="116">
        <f>O327*H327</f>
        <v>0</v>
      </c>
      <c r="Q327" s="116">
        <v>0</v>
      </c>
      <c r="R327" s="117">
        <f>Q327*H327</f>
        <v>0</v>
      </c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P327" s="118" t="s">
        <v>124</v>
      </c>
      <c r="AR327" s="118" t="s">
        <v>119</v>
      </c>
      <c r="AS327" s="118" t="s">
        <v>66</v>
      </c>
      <c r="AW327" s="15" t="s">
        <v>117</v>
      </c>
      <c r="BC327" s="119" t="e">
        <f>IF(L327="základní",#REF!,0)</f>
        <v>#REF!</v>
      </c>
      <c r="BD327" s="119">
        <f>IF(L327="snížená",#REF!,0)</f>
        <v>0</v>
      </c>
      <c r="BE327" s="119">
        <f>IF(L327="zákl. přenesená",#REF!,0)</f>
        <v>0</v>
      </c>
      <c r="BF327" s="119">
        <f>IF(L327="sníž. přenesená",#REF!,0)</f>
        <v>0</v>
      </c>
      <c r="BG327" s="119">
        <f>IF(L327="nulová",#REF!,0)</f>
        <v>0</v>
      </c>
      <c r="BH327" s="15" t="s">
        <v>64</v>
      </c>
      <c r="BI327" s="119" t="e">
        <f>ROUND(#REF!*H327,2)</f>
        <v>#REF!</v>
      </c>
      <c r="BJ327" s="15" t="s">
        <v>124</v>
      </c>
      <c r="BK327" s="118" t="s">
        <v>450</v>
      </c>
    </row>
    <row r="328" spans="1:45" s="2" customFormat="1" ht="29.25">
      <c r="A328" s="26"/>
      <c r="B328" s="27"/>
      <c r="C328" s="26"/>
      <c r="D328" s="120" t="s">
        <v>125</v>
      </c>
      <c r="E328" s="26"/>
      <c r="F328" s="121" t="s">
        <v>449</v>
      </c>
      <c r="G328" s="26"/>
      <c r="H328" s="26"/>
      <c r="I328" s="26"/>
      <c r="J328" s="27"/>
      <c r="K328" s="122"/>
      <c r="L328" s="123"/>
      <c r="M328" s="44"/>
      <c r="N328" s="44"/>
      <c r="O328" s="44"/>
      <c r="P328" s="44"/>
      <c r="Q328" s="44"/>
      <c r="R328" s="45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R328" s="15" t="s">
        <v>125</v>
      </c>
      <c r="AS328" s="15" t="s">
        <v>66</v>
      </c>
    </row>
    <row r="329" spans="1:63" s="2" customFormat="1" ht="44.25" customHeight="1">
      <c r="A329" s="26"/>
      <c r="B329" s="108"/>
      <c r="C329" s="109" t="s">
        <v>288</v>
      </c>
      <c r="D329" s="109" t="s">
        <v>119</v>
      </c>
      <c r="E329" s="110" t="s">
        <v>451</v>
      </c>
      <c r="F329" s="111" t="s">
        <v>452</v>
      </c>
      <c r="G329" s="112" t="s">
        <v>187</v>
      </c>
      <c r="H329" s="113">
        <v>25</v>
      </c>
      <c r="I329" s="111" t="s">
        <v>123</v>
      </c>
      <c r="J329" s="27"/>
      <c r="K329" s="114" t="s">
        <v>1</v>
      </c>
      <c r="L329" s="115" t="s">
        <v>31</v>
      </c>
      <c r="M329" s="116">
        <v>3.352</v>
      </c>
      <c r="N329" s="116">
        <f>M329*H329</f>
        <v>83.8</v>
      </c>
      <c r="O329" s="116">
        <v>0</v>
      </c>
      <c r="P329" s="116">
        <f>O329*H329</f>
        <v>0</v>
      </c>
      <c r="Q329" s="116">
        <v>0</v>
      </c>
      <c r="R329" s="117">
        <f>Q329*H329</f>
        <v>0</v>
      </c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P329" s="118" t="s">
        <v>124</v>
      </c>
      <c r="AR329" s="118" t="s">
        <v>119</v>
      </c>
      <c r="AS329" s="118" t="s">
        <v>66</v>
      </c>
      <c r="AW329" s="15" t="s">
        <v>117</v>
      </c>
      <c r="BC329" s="119" t="e">
        <f>IF(L329="základní",#REF!,0)</f>
        <v>#REF!</v>
      </c>
      <c r="BD329" s="119">
        <f>IF(L329="snížená",#REF!,0)</f>
        <v>0</v>
      </c>
      <c r="BE329" s="119">
        <f>IF(L329="zákl. přenesená",#REF!,0)</f>
        <v>0</v>
      </c>
      <c r="BF329" s="119">
        <f>IF(L329="sníž. přenesená",#REF!,0)</f>
        <v>0</v>
      </c>
      <c r="BG329" s="119">
        <f>IF(L329="nulová",#REF!,0)</f>
        <v>0</v>
      </c>
      <c r="BH329" s="15" t="s">
        <v>64</v>
      </c>
      <c r="BI329" s="119" t="e">
        <f>ROUND(#REF!*H329,2)</f>
        <v>#REF!</v>
      </c>
      <c r="BJ329" s="15" t="s">
        <v>124</v>
      </c>
      <c r="BK329" s="118" t="s">
        <v>453</v>
      </c>
    </row>
    <row r="330" spans="1:45" s="2" customFormat="1" ht="29.25">
      <c r="A330" s="26"/>
      <c r="B330" s="27"/>
      <c r="C330" s="26"/>
      <c r="D330" s="120" t="s">
        <v>125</v>
      </c>
      <c r="E330" s="26"/>
      <c r="F330" s="121" t="s">
        <v>452</v>
      </c>
      <c r="G330" s="26"/>
      <c r="H330" s="26"/>
      <c r="I330" s="26"/>
      <c r="J330" s="27"/>
      <c r="K330" s="122"/>
      <c r="L330" s="123"/>
      <c r="M330" s="44"/>
      <c r="N330" s="44"/>
      <c r="O330" s="44"/>
      <c r="P330" s="44"/>
      <c r="Q330" s="44"/>
      <c r="R330" s="45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R330" s="15" t="s">
        <v>125</v>
      </c>
      <c r="AS330" s="15" t="s">
        <v>66</v>
      </c>
    </row>
    <row r="331" spans="2:61" s="11" customFormat="1" ht="22.9" customHeight="1">
      <c r="B331" s="98"/>
      <c r="D331" s="99" t="s">
        <v>56</v>
      </c>
      <c r="E331" s="107" t="s">
        <v>124</v>
      </c>
      <c r="F331" s="107" t="s">
        <v>454</v>
      </c>
      <c r="J331" s="98"/>
      <c r="K331" s="101"/>
      <c r="L331" s="102"/>
      <c r="M331" s="102"/>
      <c r="N331" s="103">
        <f>SUM(N332:N357)</f>
        <v>1904.208</v>
      </c>
      <c r="O331" s="102"/>
      <c r="P331" s="103">
        <f>SUM(P332:P357)</f>
        <v>693.0771599999999</v>
      </c>
      <c r="Q331" s="102"/>
      <c r="R331" s="104">
        <f>SUM(R332:R357)</f>
        <v>0</v>
      </c>
      <c r="AP331" s="99" t="s">
        <v>64</v>
      </c>
      <c r="AR331" s="105" t="s">
        <v>56</v>
      </c>
      <c r="AS331" s="105" t="s">
        <v>64</v>
      </c>
      <c r="AW331" s="99" t="s">
        <v>117</v>
      </c>
      <c r="BI331" s="106" t="e">
        <f>SUM(BI332:BI357)</f>
        <v>#REF!</v>
      </c>
    </row>
    <row r="332" spans="1:63" s="2" customFormat="1" ht="24.2" customHeight="1">
      <c r="A332" s="26"/>
      <c r="B332" s="108"/>
      <c r="C332" s="109" t="s">
        <v>455</v>
      </c>
      <c r="D332" s="109" t="s">
        <v>119</v>
      </c>
      <c r="E332" s="110" t="s">
        <v>456</v>
      </c>
      <c r="F332" s="111" t="s">
        <v>457</v>
      </c>
      <c r="G332" s="112" t="s">
        <v>122</v>
      </c>
      <c r="H332" s="113">
        <v>100</v>
      </c>
      <c r="I332" s="111" t="s">
        <v>123</v>
      </c>
      <c r="J332" s="27"/>
      <c r="K332" s="114" t="s">
        <v>1</v>
      </c>
      <c r="L332" s="115" t="s">
        <v>31</v>
      </c>
      <c r="M332" s="116">
        <v>0.868</v>
      </c>
      <c r="N332" s="116">
        <f>M332*H332</f>
        <v>86.8</v>
      </c>
      <c r="O332" s="116">
        <v>0</v>
      </c>
      <c r="P332" s="116">
        <f>O332*H332</f>
        <v>0</v>
      </c>
      <c r="Q332" s="116">
        <v>0</v>
      </c>
      <c r="R332" s="117">
        <f>Q332*H332</f>
        <v>0</v>
      </c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P332" s="118" t="s">
        <v>124</v>
      </c>
      <c r="AR332" s="118" t="s">
        <v>119</v>
      </c>
      <c r="AS332" s="118" t="s">
        <v>66</v>
      </c>
      <c r="AW332" s="15" t="s">
        <v>117</v>
      </c>
      <c r="BC332" s="119" t="e">
        <f>IF(L332="základní",#REF!,0)</f>
        <v>#REF!</v>
      </c>
      <c r="BD332" s="119">
        <f>IF(L332="snížená",#REF!,0)</f>
        <v>0</v>
      </c>
      <c r="BE332" s="119">
        <f>IF(L332="zákl. přenesená",#REF!,0)</f>
        <v>0</v>
      </c>
      <c r="BF332" s="119">
        <f>IF(L332="sníž. přenesená",#REF!,0)</f>
        <v>0</v>
      </c>
      <c r="BG332" s="119">
        <f>IF(L332="nulová",#REF!,0)</f>
        <v>0</v>
      </c>
      <c r="BH332" s="15" t="s">
        <v>64</v>
      </c>
      <c r="BI332" s="119" t="e">
        <f>ROUND(#REF!*H332,2)</f>
        <v>#REF!</v>
      </c>
      <c r="BJ332" s="15" t="s">
        <v>124</v>
      </c>
      <c r="BK332" s="118" t="s">
        <v>458</v>
      </c>
    </row>
    <row r="333" spans="1:45" s="2" customFormat="1" ht="12">
      <c r="A333" s="26"/>
      <c r="B333" s="27"/>
      <c r="C333" s="26"/>
      <c r="D333" s="120" t="s">
        <v>125</v>
      </c>
      <c r="E333" s="26"/>
      <c r="F333" s="121" t="s">
        <v>457</v>
      </c>
      <c r="G333" s="26"/>
      <c r="H333" s="26"/>
      <c r="I333" s="26"/>
      <c r="J333" s="27"/>
      <c r="K333" s="122"/>
      <c r="L333" s="123"/>
      <c r="M333" s="44"/>
      <c r="N333" s="44"/>
      <c r="O333" s="44"/>
      <c r="P333" s="44"/>
      <c r="Q333" s="44"/>
      <c r="R333" s="45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R333" s="15" t="s">
        <v>125</v>
      </c>
      <c r="AS333" s="15" t="s">
        <v>66</v>
      </c>
    </row>
    <row r="334" spans="1:63" s="2" customFormat="1" ht="21.75" customHeight="1">
      <c r="A334" s="26"/>
      <c r="B334" s="108"/>
      <c r="C334" s="109" t="s">
        <v>292</v>
      </c>
      <c r="D334" s="109" t="s">
        <v>119</v>
      </c>
      <c r="E334" s="110" t="s">
        <v>459</v>
      </c>
      <c r="F334" s="111" t="s">
        <v>460</v>
      </c>
      <c r="G334" s="112" t="s">
        <v>122</v>
      </c>
      <c r="H334" s="113">
        <v>100</v>
      </c>
      <c r="I334" s="111" t="s">
        <v>123</v>
      </c>
      <c r="J334" s="27"/>
      <c r="K334" s="114" t="s">
        <v>1</v>
      </c>
      <c r="L334" s="115" t="s">
        <v>31</v>
      </c>
      <c r="M334" s="116">
        <v>1.8</v>
      </c>
      <c r="N334" s="116">
        <f>M334*H334</f>
        <v>180</v>
      </c>
      <c r="O334" s="116">
        <v>0.03187</v>
      </c>
      <c r="P334" s="116">
        <f>O334*H334</f>
        <v>3.1870000000000003</v>
      </c>
      <c r="Q334" s="116">
        <v>0</v>
      </c>
      <c r="R334" s="117">
        <f>Q334*H334</f>
        <v>0</v>
      </c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P334" s="118" t="s">
        <v>124</v>
      </c>
      <c r="AR334" s="118" t="s">
        <v>119</v>
      </c>
      <c r="AS334" s="118" t="s">
        <v>66</v>
      </c>
      <c r="AW334" s="15" t="s">
        <v>117</v>
      </c>
      <c r="BC334" s="119" t="e">
        <f>IF(L334="základní",#REF!,0)</f>
        <v>#REF!</v>
      </c>
      <c r="BD334" s="119">
        <f>IF(L334="snížená",#REF!,0)</f>
        <v>0</v>
      </c>
      <c r="BE334" s="119">
        <f>IF(L334="zákl. přenesená",#REF!,0)</f>
        <v>0</v>
      </c>
      <c r="BF334" s="119">
        <f>IF(L334="sníž. přenesená",#REF!,0)</f>
        <v>0</v>
      </c>
      <c r="BG334" s="119">
        <f>IF(L334="nulová",#REF!,0)</f>
        <v>0</v>
      </c>
      <c r="BH334" s="15" t="s">
        <v>64</v>
      </c>
      <c r="BI334" s="119" t="e">
        <f>ROUND(#REF!*H334,2)</f>
        <v>#REF!</v>
      </c>
      <c r="BJ334" s="15" t="s">
        <v>124</v>
      </c>
      <c r="BK334" s="118" t="s">
        <v>461</v>
      </c>
    </row>
    <row r="335" spans="1:45" s="2" customFormat="1" ht="12">
      <c r="A335" s="26"/>
      <c r="B335" s="27"/>
      <c r="C335" s="26"/>
      <c r="D335" s="120" t="s">
        <v>125</v>
      </c>
      <c r="E335" s="26"/>
      <c r="F335" s="121" t="s">
        <v>460</v>
      </c>
      <c r="G335" s="26"/>
      <c r="H335" s="26"/>
      <c r="I335" s="26"/>
      <c r="J335" s="27"/>
      <c r="K335" s="122"/>
      <c r="L335" s="123"/>
      <c r="M335" s="44"/>
      <c r="N335" s="44"/>
      <c r="O335" s="44"/>
      <c r="P335" s="44"/>
      <c r="Q335" s="44"/>
      <c r="R335" s="45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R335" s="15" t="s">
        <v>125</v>
      </c>
      <c r="AS335" s="15" t="s">
        <v>66</v>
      </c>
    </row>
    <row r="336" spans="1:63" s="2" customFormat="1" ht="24.2" customHeight="1">
      <c r="A336" s="26"/>
      <c r="B336" s="108"/>
      <c r="C336" s="109" t="s">
        <v>462</v>
      </c>
      <c r="D336" s="109" t="s">
        <v>119</v>
      </c>
      <c r="E336" s="110" t="s">
        <v>463</v>
      </c>
      <c r="F336" s="111" t="s">
        <v>464</v>
      </c>
      <c r="G336" s="112" t="s">
        <v>122</v>
      </c>
      <c r="H336" s="113">
        <v>100</v>
      </c>
      <c r="I336" s="111" t="s">
        <v>123</v>
      </c>
      <c r="J336" s="27"/>
      <c r="K336" s="114" t="s">
        <v>1</v>
      </c>
      <c r="L336" s="115" t="s">
        <v>31</v>
      </c>
      <c r="M336" s="116">
        <v>1.571</v>
      </c>
      <c r="N336" s="116">
        <f>M336*H336</f>
        <v>157.1</v>
      </c>
      <c r="O336" s="116">
        <v>0.00013</v>
      </c>
      <c r="P336" s="116">
        <f>O336*H336</f>
        <v>0.013</v>
      </c>
      <c r="Q336" s="116">
        <v>0</v>
      </c>
      <c r="R336" s="117">
        <f>Q336*H336</f>
        <v>0</v>
      </c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P336" s="118" t="s">
        <v>124</v>
      </c>
      <c r="AR336" s="118" t="s">
        <v>119</v>
      </c>
      <c r="AS336" s="118" t="s">
        <v>66</v>
      </c>
      <c r="AW336" s="15" t="s">
        <v>117</v>
      </c>
      <c r="BC336" s="119" t="e">
        <f>IF(L336="základní",#REF!,0)</f>
        <v>#REF!</v>
      </c>
      <c r="BD336" s="119">
        <f>IF(L336="snížená",#REF!,0)</f>
        <v>0</v>
      </c>
      <c r="BE336" s="119">
        <f>IF(L336="zákl. přenesená",#REF!,0)</f>
        <v>0</v>
      </c>
      <c r="BF336" s="119">
        <f>IF(L336="sníž. přenesená",#REF!,0)</f>
        <v>0</v>
      </c>
      <c r="BG336" s="119">
        <f>IF(L336="nulová",#REF!,0)</f>
        <v>0</v>
      </c>
      <c r="BH336" s="15" t="s">
        <v>64</v>
      </c>
      <c r="BI336" s="119" t="e">
        <f>ROUND(#REF!*H336,2)</f>
        <v>#REF!</v>
      </c>
      <c r="BJ336" s="15" t="s">
        <v>124</v>
      </c>
      <c r="BK336" s="118" t="s">
        <v>465</v>
      </c>
    </row>
    <row r="337" spans="1:45" s="2" customFormat="1" ht="12">
      <c r="A337" s="26"/>
      <c r="B337" s="27"/>
      <c r="C337" s="26"/>
      <c r="D337" s="120" t="s">
        <v>125</v>
      </c>
      <c r="E337" s="26"/>
      <c r="F337" s="121" t="s">
        <v>464</v>
      </c>
      <c r="G337" s="26"/>
      <c r="H337" s="26"/>
      <c r="I337" s="26"/>
      <c r="J337" s="27"/>
      <c r="K337" s="122"/>
      <c r="L337" s="123"/>
      <c r="M337" s="44"/>
      <c r="N337" s="44"/>
      <c r="O337" s="44"/>
      <c r="P337" s="44"/>
      <c r="Q337" s="44"/>
      <c r="R337" s="45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R337" s="15" t="s">
        <v>125</v>
      </c>
      <c r="AS337" s="15" t="s">
        <v>66</v>
      </c>
    </row>
    <row r="338" spans="1:63" s="2" customFormat="1" ht="24.2" customHeight="1">
      <c r="A338" s="26"/>
      <c r="B338" s="108"/>
      <c r="C338" s="109" t="s">
        <v>295</v>
      </c>
      <c r="D338" s="109" t="s">
        <v>119</v>
      </c>
      <c r="E338" s="110" t="s">
        <v>466</v>
      </c>
      <c r="F338" s="111" t="s">
        <v>467</v>
      </c>
      <c r="G338" s="112" t="s">
        <v>199</v>
      </c>
      <c r="H338" s="113">
        <v>8</v>
      </c>
      <c r="I338" s="111" t="s">
        <v>123</v>
      </c>
      <c r="J338" s="27"/>
      <c r="K338" s="114" t="s">
        <v>1</v>
      </c>
      <c r="L338" s="115" t="s">
        <v>31</v>
      </c>
      <c r="M338" s="116">
        <v>18.494</v>
      </c>
      <c r="N338" s="116">
        <f>M338*H338</f>
        <v>147.952</v>
      </c>
      <c r="O338" s="116">
        <v>0.09847</v>
      </c>
      <c r="P338" s="116">
        <f>O338*H338</f>
        <v>0.78776</v>
      </c>
      <c r="Q338" s="116">
        <v>0</v>
      </c>
      <c r="R338" s="117">
        <f>Q338*H338</f>
        <v>0</v>
      </c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P338" s="118" t="s">
        <v>124</v>
      </c>
      <c r="AR338" s="118" t="s">
        <v>119</v>
      </c>
      <c r="AS338" s="118" t="s">
        <v>66</v>
      </c>
      <c r="AW338" s="15" t="s">
        <v>117</v>
      </c>
      <c r="BC338" s="119" t="e">
        <f>IF(L338="základní",#REF!,0)</f>
        <v>#REF!</v>
      </c>
      <c r="BD338" s="119">
        <f>IF(L338="snížená",#REF!,0)</f>
        <v>0</v>
      </c>
      <c r="BE338" s="119">
        <f>IF(L338="zákl. přenesená",#REF!,0)</f>
        <v>0</v>
      </c>
      <c r="BF338" s="119">
        <f>IF(L338="sníž. přenesená",#REF!,0)</f>
        <v>0</v>
      </c>
      <c r="BG338" s="119">
        <f>IF(L338="nulová",#REF!,0)</f>
        <v>0</v>
      </c>
      <c r="BH338" s="15" t="s">
        <v>64</v>
      </c>
      <c r="BI338" s="119" t="e">
        <f>ROUND(#REF!*H338,2)</f>
        <v>#REF!</v>
      </c>
      <c r="BJ338" s="15" t="s">
        <v>124</v>
      </c>
      <c r="BK338" s="118" t="s">
        <v>468</v>
      </c>
    </row>
    <row r="339" spans="1:45" s="2" customFormat="1" ht="12">
      <c r="A339" s="26"/>
      <c r="B339" s="27"/>
      <c r="C339" s="26"/>
      <c r="D339" s="120" t="s">
        <v>125</v>
      </c>
      <c r="E339" s="26"/>
      <c r="F339" s="121" t="s">
        <v>467</v>
      </c>
      <c r="G339" s="26"/>
      <c r="H339" s="26"/>
      <c r="I339" s="26"/>
      <c r="J339" s="27"/>
      <c r="K339" s="122"/>
      <c r="L339" s="123"/>
      <c r="M339" s="44"/>
      <c r="N339" s="44"/>
      <c r="O339" s="44"/>
      <c r="P339" s="44"/>
      <c r="Q339" s="44"/>
      <c r="R339" s="45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R339" s="15" t="s">
        <v>125</v>
      </c>
      <c r="AS339" s="15" t="s">
        <v>66</v>
      </c>
    </row>
    <row r="340" spans="1:63" s="2" customFormat="1" ht="24.2" customHeight="1">
      <c r="A340" s="26"/>
      <c r="B340" s="108"/>
      <c r="C340" s="109" t="s">
        <v>469</v>
      </c>
      <c r="D340" s="109" t="s">
        <v>119</v>
      </c>
      <c r="E340" s="110" t="s">
        <v>470</v>
      </c>
      <c r="F340" s="111" t="s">
        <v>471</v>
      </c>
      <c r="G340" s="112" t="s">
        <v>199</v>
      </c>
      <c r="H340" s="113">
        <v>8</v>
      </c>
      <c r="I340" s="111" t="s">
        <v>123</v>
      </c>
      <c r="J340" s="27"/>
      <c r="K340" s="114" t="s">
        <v>1</v>
      </c>
      <c r="L340" s="115" t="s">
        <v>31</v>
      </c>
      <c r="M340" s="116">
        <v>6.992</v>
      </c>
      <c r="N340" s="116">
        <f>M340*H340</f>
        <v>55.936</v>
      </c>
      <c r="O340" s="116">
        <v>0</v>
      </c>
      <c r="P340" s="116">
        <f>O340*H340</f>
        <v>0</v>
      </c>
      <c r="Q340" s="116">
        <v>0</v>
      </c>
      <c r="R340" s="117">
        <f>Q340*H340</f>
        <v>0</v>
      </c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P340" s="118" t="s">
        <v>124</v>
      </c>
      <c r="AR340" s="118" t="s">
        <v>119</v>
      </c>
      <c r="AS340" s="118" t="s">
        <v>66</v>
      </c>
      <c r="AW340" s="15" t="s">
        <v>117</v>
      </c>
      <c r="BC340" s="119" t="e">
        <f>IF(L340="základní",#REF!,0)</f>
        <v>#REF!</v>
      </c>
      <c r="BD340" s="119">
        <f>IF(L340="snížená",#REF!,0)</f>
        <v>0</v>
      </c>
      <c r="BE340" s="119">
        <f>IF(L340="zákl. přenesená",#REF!,0)</f>
        <v>0</v>
      </c>
      <c r="BF340" s="119">
        <f>IF(L340="sníž. přenesená",#REF!,0)</f>
        <v>0</v>
      </c>
      <c r="BG340" s="119">
        <f>IF(L340="nulová",#REF!,0)</f>
        <v>0</v>
      </c>
      <c r="BH340" s="15" t="s">
        <v>64</v>
      </c>
      <c r="BI340" s="119" t="e">
        <f>ROUND(#REF!*H340,2)</f>
        <v>#REF!</v>
      </c>
      <c r="BJ340" s="15" t="s">
        <v>124</v>
      </c>
      <c r="BK340" s="118" t="s">
        <v>472</v>
      </c>
    </row>
    <row r="341" spans="1:45" s="2" customFormat="1" ht="12">
      <c r="A341" s="26"/>
      <c r="B341" s="27"/>
      <c r="C341" s="26"/>
      <c r="D341" s="120" t="s">
        <v>125</v>
      </c>
      <c r="E341" s="26"/>
      <c r="F341" s="121" t="s">
        <v>471</v>
      </c>
      <c r="G341" s="26"/>
      <c r="H341" s="26"/>
      <c r="I341" s="26"/>
      <c r="J341" s="27"/>
      <c r="K341" s="122"/>
      <c r="L341" s="123"/>
      <c r="M341" s="44"/>
      <c r="N341" s="44"/>
      <c r="O341" s="44"/>
      <c r="P341" s="44"/>
      <c r="Q341" s="44"/>
      <c r="R341" s="45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R341" s="15" t="s">
        <v>125</v>
      </c>
      <c r="AS341" s="15" t="s">
        <v>66</v>
      </c>
    </row>
    <row r="342" spans="1:63" s="2" customFormat="1" ht="24.2" customHeight="1">
      <c r="A342" s="26"/>
      <c r="B342" s="108"/>
      <c r="C342" s="109" t="s">
        <v>299</v>
      </c>
      <c r="D342" s="109" t="s">
        <v>119</v>
      </c>
      <c r="E342" s="110" t="s">
        <v>473</v>
      </c>
      <c r="F342" s="111" t="s">
        <v>474</v>
      </c>
      <c r="G342" s="112" t="s">
        <v>122</v>
      </c>
      <c r="H342" s="113">
        <v>30</v>
      </c>
      <c r="I342" s="111" t="s">
        <v>123</v>
      </c>
      <c r="J342" s="27"/>
      <c r="K342" s="114" t="s">
        <v>1</v>
      </c>
      <c r="L342" s="115" t="s">
        <v>31</v>
      </c>
      <c r="M342" s="116">
        <v>0.166</v>
      </c>
      <c r="N342" s="116">
        <f>M342*H342</f>
        <v>4.98</v>
      </c>
      <c r="O342" s="116">
        <v>0.24787</v>
      </c>
      <c r="P342" s="116">
        <f>O342*H342</f>
        <v>7.436100000000001</v>
      </c>
      <c r="Q342" s="116">
        <v>0</v>
      </c>
      <c r="R342" s="117">
        <f>Q342*H342</f>
        <v>0</v>
      </c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P342" s="118" t="s">
        <v>124</v>
      </c>
      <c r="AR342" s="118" t="s">
        <v>119</v>
      </c>
      <c r="AS342" s="118" t="s">
        <v>66</v>
      </c>
      <c r="AW342" s="15" t="s">
        <v>117</v>
      </c>
      <c r="BC342" s="119" t="e">
        <f>IF(L342="základní",#REF!,0)</f>
        <v>#REF!</v>
      </c>
      <c r="BD342" s="119">
        <f>IF(L342="snížená",#REF!,0)</f>
        <v>0</v>
      </c>
      <c r="BE342" s="119">
        <f>IF(L342="zákl. přenesená",#REF!,0)</f>
        <v>0</v>
      </c>
      <c r="BF342" s="119">
        <f>IF(L342="sníž. přenesená",#REF!,0)</f>
        <v>0</v>
      </c>
      <c r="BG342" s="119">
        <f>IF(L342="nulová",#REF!,0)</f>
        <v>0</v>
      </c>
      <c r="BH342" s="15" t="s">
        <v>64</v>
      </c>
      <c r="BI342" s="119" t="e">
        <f>ROUND(#REF!*H342,2)</f>
        <v>#REF!</v>
      </c>
      <c r="BJ342" s="15" t="s">
        <v>124</v>
      </c>
      <c r="BK342" s="118" t="s">
        <v>475</v>
      </c>
    </row>
    <row r="343" spans="1:45" s="2" customFormat="1" ht="19.5">
      <c r="A343" s="26"/>
      <c r="B343" s="27"/>
      <c r="C343" s="26"/>
      <c r="D343" s="120" t="s">
        <v>125</v>
      </c>
      <c r="E343" s="26"/>
      <c r="F343" s="121" t="s">
        <v>474</v>
      </c>
      <c r="G343" s="26"/>
      <c r="H343" s="26"/>
      <c r="I343" s="26"/>
      <c r="J343" s="27"/>
      <c r="K343" s="122"/>
      <c r="L343" s="123"/>
      <c r="M343" s="44"/>
      <c r="N343" s="44"/>
      <c r="O343" s="44"/>
      <c r="P343" s="44"/>
      <c r="Q343" s="44"/>
      <c r="R343" s="45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R343" s="15" t="s">
        <v>125</v>
      </c>
      <c r="AS343" s="15" t="s">
        <v>66</v>
      </c>
    </row>
    <row r="344" spans="1:63" s="2" customFormat="1" ht="24.2" customHeight="1">
      <c r="A344" s="26"/>
      <c r="B344" s="108"/>
      <c r="C344" s="109" t="s">
        <v>476</v>
      </c>
      <c r="D344" s="109" t="s">
        <v>119</v>
      </c>
      <c r="E344" s="110" t="s">
        <v>477</v>
      </c>
      <c r="F344" s="111" t="s">
        <v>478</v>
      </c>
      <c r="G344" s="112" t="s">
        <v>122</v>
      </c>
      <c r="H344" s="113">
        <v>30</v>
      </c>
      <c r="I344" s="111" t="s">
        <v>123</v>
      </c>
      <c r="J344" s="27"/>
      <c r="K344" s="114" t="s">
        <v>1</v>
      </c>
      <c r="L344" s="115" t="s">
        <v>31</v>
      </c>
      <c r="M344" s="116">
        <v>0.238</v>
      </c>
      <c r="N344" s="116">
        <f>M344*H344</f>
        <v>7.14</v>
      </c>
      <c r="O344" s="116">
        <v>0.37175</v>
      </c>
      <c r="P344" s="116">
        <f>O344*H344</f>
        <v>11.1525</v>
      </c>
      <c r="Q344" s="116">
        <v>0</v>
      </c>
      <c r="R344" s="117">
        <f>Q344*H344</f>
        <v>0</v>
      </c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P344" s="118" t="s">
        <v>124</v>
      </c>
      <c r="AR344" s="118" t="s">
        <v>119</v>
      </c>
      <c r="AS344" s="118" t="s">
        <v>66</v>
      </c>
      <c r="AW344" s="15" t="s">
        <v>117</v>
      </c>
      <c r="BC344" s="119" t="e">
        <f>IF(L344="základní",#REF!,0)</f>
        <v>#REF!</v>
      </c>
      <c r="BD344" s="119">
        <f>IF(L344="snížená",#REF!,0)</f>
        <v>0</v>
      </c>
      <c r="BE344" s="119">
        <f>IF(L344="zákl. přenesená",#REF!,0)</f>
        <v>0</v>
      </c>
      <c r="BF344" s="119">
        <f>IF(L344="sníž. přenesená",#REF!,0)</f>
        <v>0</v>
      </c>
      <c r="BG344" s="119">
        <f>IF(L344="nulová",#REF!,0)</f>
        <v>0</v>
      </c>
      <c r="BH344" s="15" t="s">
        <v>64</v>
      </c>
      <c r="BI344" s="119" t="e">
        <f>ROUND(#REF!*H344,2)</f>
        <v>#REF!</v>
      </c>
      <c r="BJ344" s="15" t="s">
        <v>124</v>
      </c>
      <c r="BK344" s="118" t="s">
        <v>479</v>
      </c>
    </row>
    <row r="345" spans="1:45" s="2" customFormat="1" ht="19.5">
      <c r="A345" s="26"/>
      <c r="B345" s="27"/>
      <c r="C345" s="26"/>
      <c r="D345" s="120" t="s">
        <v>125</v>
      </c>
      <c r="E345" s="26"/>
      <c r="F345" s="121" t="s">
        <v>478</v>
      </c>
      <c r="G345" s="26"/>
      <c r="H345" s="26"/>
      <c r="I345" s="26"/>
      <c r="J345" s="27"/>
      <c r="K345" s="122"/>
      <c r="L345" s="123"/>
      <c r="M345" s="44"/>
      <c r="N345" s="44"/>
      <c r="O345" s="44"/>
      <c r="P345" s="44"/>
      <c r="Q345" s="44"/>
      <c r="R345" s="45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R345" s="15" t="s">
        <v>125</v>
      </c>
      <c r="AS345" s="15" t="s">
        <v>66</v>
      </c>
    </row>
    <row r="346" spans="1:63" s="2" customFormat="1" ht="24.2" customHeight="1">
      <c r="A346" s="26"/>
      <c r="B346" s="108"/>
      <c r="C346" s="109" t="s">
        <v>302</v>
      </c>
      <c r="D346" s="109" t="s">
        <v>119</v>
      </c>
      <c r="E346" s="110" t="s">
        <v>480</v>
      </c>
      <c r="F346" s="111" t="s">
        <v>481</v>
      </c>
      <c r="G346" s="112" t="s">
        <v>122</v>
      </c>
      <c r="H346" s="113">
        <v>20</v>
      </c>
      <c r="I346" s="111" t="s">
        <v>123</v>
      </c>
      <c r="J346" s="27"/>
      <c r="K346" s="114" t="s">
        <v>1</v>
      </c>
      <c r="L346" s="115" t="s">
        <v>31</v>
      </c>
      <c r="M346" s="116">
        <v>1.95</v>
      </c>
      <c r="N346" s="116">
        <f>M346*H346</f>
        <v>39</v>
      </c>
      <c r="O346" s="116">
        <v>0.02645</v>
      </c>
      <c r="P346" s="116">
        <f>O346*H346</f>
        <v>0.529</v>
      </c>
      <c r="Q346" s="116">
        <v>0</v>
      </c>
      <c r="R346" s="117">
        <f>Q346*H346</f>
        <v>0</v>
      </c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P346" s="118" t="s">
        <v>124</v>
      </c>
      <c r="AR346" s="118" t="s">
        <v>119</v>
      </c>
      <c r="AS346" s="118" t="s">
        <v>66</v>
      </c>
      <c r="AW346" s="15" t="s">
        <v>117</v>
      </c>
      <c r="BC346" s="119" t="e">
        <f>IF(L346="základní",#REF!,0)</f>
        <v>#REF!</v>
      </c>
      <c r="BD346" s="119">
        <f>IF(L346="snížená",#REF!,0)</f>
        <v>0</v>
      </c>
      <c r="BE346" s="119">
        <f>IF(L346="zákl. přenesená",#REF!,0)</f>
        <v>0</v>
      </c>
      <c r="BF346" s="119">
        <f>IF(L346="sníž. přenesená",#REF!,0)</f>
        <v>0</v>
      </c>
      <c r="BG346" s="119">
        <f>IF(L346="nulová",#REF!,0)</f>
        <v>0</v>
      </c>
      <c r="BH346" s="15" t="s">
        <v>64</v>
      </c>
      <c r="BI346" s="119" t="e">
        <f>ROUND(#REF!*H346,2)</f>
        <v>#REF!</v>
      </c>
      <c r="BJ346" s="15" t="s">
        <v>124</v>
      </c>
      <c r="BK346" s="118" t="s">
        <v>482</v>
      </c>
    </row>
    <row r="347" spans="1:45" s="2" customFormat="1" ht="19.5">
      <c r="A347" s="26"/>
      <c r="B347" s="27"/>
      <c r="C347" s="26"/>
      <c r="D347" s="120" t="s">
        <v>125</v>
      </c>
      <c r="E347" s="26"/>
      <c r="F347" s="121" t="s">
        <v>481</v>
      </c>
      <c r="G347" s="26"/>
      <c r="H347" s="26"/>
      <c r="I347" s="26"/>
      <c r="J347" s="27"/>
      <c r="K347" s="122"/>
      <c r="L347" s="123"/>
      <c r="M347" s="44"/>
      <c r="N347" s="44"/>
      <c r="O347" s="44"/>
      <c r="P347" s="44"/>
      <c r="Q347" s="44"/>
      <c r="R347" s="45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R347" s="15" t="s">
        <v>125</v>
      </c>
      <c r="AS347" s="15" t="s">
        <v>66</v>
      </c>
    </row>
    <row r="348" spans="1:63" s="2" customFormat="1" ht="24.2" customHeight="1">
      <c r="A348" s="26"/>
      <c r="B348" s="108"/>
      <c r="C348" s="109" t="s">
        <v>483</v>
      </c>
      <c r="D348" s="109" t="s">
        <v>119</v>
      </c>
      <c r="E348" s="110" t="s">
        <v>484</v>
      </c>
      <c r="F348" s="111" t="s">
        <v>485</v>
      </c>
      <c r="G348" s="112" t="s">
        <v>122</v>
      </c>
      <c r="H348" s="113">
        <v>20</v>
      </c>
      <c r="I348" s="111" t="s">
        <v>123</v>
      </c>
      <c r="J348" s="27"/>
      <c r="K348" s="114" t="s">
        <v>1</v>
      </c>
      <c r="L348" s="115" t="s">
        <v>31</v>
      </c>
      <c r="M348" s="116">
        <v>1.27</v>
      </c>
      <c r="N348" s="116">
        <f>M348*H348</f>
        <v>25.4</v>
      </c>
      <c r="O348" s="116">
        <v>0.02645</v>
      </c>
      <c r="P348" s="116">
        <f>O348*H348</f>
        <v>0.529</v>
      </c>
      <c r="Q348" s="116">
        <v>0</v>
      </c>
      <c r="R348" s="117">
        <f>Q348*H348</f>
        <v>0</v>
      </c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P348" s="118" t="s">
        <v>124</v>
      </c>
      <c r="AR348" s="118" t="s">
        <v>119</v>
      </c>
      <c r="AS348" s="118" t="s">
        <v>66</v>
      </c>
      <c r="AW348" s="15" t="s">
        <v>117</v>
      </c>
      <c r="BC348" s="119" t="e">
        <f>IF(L348="základní",#REF!,0)</f>
        <v>#REF!</v>
      </c>
      <c r="BD348" s="119">
        <f>IF(L348="snížená",#REF!,0)</f>
        <v>0</v>
      </c>
      <c r="BE348" s="119">
        <f>IF(L348="zákl. přenesená",#REF!,0)</f>
        <v>0</v>
      </c>
      <c r="BF348" s="119">
        <f>IF(L348="sníž. přenesená",#REF!,0)</f>
        <v>0</v>
      </c>
      <c r="BG348" s="119">
        <f>IF(L348="nulová",#REF!,0)</f>
        <v>0</v>
      </c>
      <c r="BH348" s="15" t="s">
        <v>64</v>
      </c>
      <c r="BI348" s="119" t="e">
        <f>ROUND(#REF!*H348,2)</f>
        <v>#REF!</v>
      </c>
      <c r="BJ348" s="15" t="s">
        <v>124</v>
      </c>
      <c r="BK348" s="118" t="s">
        <v>486</v>
      </c>
    </row>
    <row r="349" spans="1:45" s="2" customFormat="1" ht="19.5">
      <c r="A349" s="26"/>
      <c r="B349" s="27"/>
      <c r="C349" s="26"/>
      <c r="D349" s="120" t="s">
        <v>125</v>
      </c>
      <c r="E349" s="26"/>
      <c r="F349" s="121" t="s">
        <v>485</v>
      </c>
      <c r="G349" s="26"/>
      <c r="H349" s="26"/>
      <c r="I349" s="26"/>
      <c r="J349" s="27"/>
      <c r="K349" s="122"/>
      <c r="L349" s="123"/>
      <c r="M349" s="44"/>
      <c r="N349" s="44"/>
      <c r="O349" s="44"/>
      <c r="P349" s="44"/>
      <c r="Q349" s="44"/>
      <c r="R349" s="45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R349" s="15" t="s">
        <v>125</v>
      </c>
      <c r="AS349" s="15" t="s">
        <v>66</v>
      </c>
    </row>
    <row r="350" spans="1:63" s="2" customFormat="1" ht="37.9" customHeight="1">
      <c r="A350" s="26"/>
      <c r="B350" s="108"/>
      <c r="C350" s="109" t="s">
        <v>306</v>
      </c>
      <c r="D350" s="109" t="s">
        <v>119</v>
      </c>
      <c r="E350" s="110" t="s">
        <v>487</v>
      </c>
      <c r="F350" s="111" t="s">
        <v>488</v>
      </c>
      <c r="G350" s="112" t="s">
        <v>199</v>
      </c>
      <c r="H350" s="113">
        <v>40</v>
      </c>
      <c r="I350" s="111" t="s">
        <v>123</v>
      </c>
      <c r="J350" s="27"/>
      <c r="K350" s="114" t="s">
        <v>1</v>
      </c>
      <c r="L350" s="115" t="s">
        <v>31</v>
      </c>
      <c r="M350" s="116">
        <v>1.465</v>
      </c>
      <c r="N350" s="116">
        <f>M350*H350</f>
        <v>58.6</v>
      </c>
      <c r="O350" s="116">
        <v>2.50187</v>
      </c>
      <c r="P350" s="116">
        <f>O350*H350</f>
        <v>100.0748</v>
      </c>
      <c r="Q350" s="116">
        <v>0</v>
      </c>
      <c r="R350" s="117">
        <f>Q350*H350</f>
        <v>0</v>
      </c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P350" s="118" t="s">
        <v>124</v>
      </c>
      <c r="AR350" s="118" t="s">
        <v>119</v>
      </c>
      <c r="AS350" s="118" t="s">
        <v>66</v>
      </c>
      <c r="AW350" s="15" t="s">
        <v>117</v>
      </c>
      <c r="BC350" s="119" t="e">
        <f>IF(L350="základní",#REF!,0)</f>
        <v>#REF!</v>
      </c>
      <c r="BD350" s="119">
        <f>IF(L350="snížená",#REF!,0)</f>
        <v>0</v>
      </c>
      <c r="BE350" s="119">
        <f>IF(L350="zákl. přenesená",#REF!,0)</f>
        <v>0</v>
      </c>
      <c r="BF350" s="119">
        <f>IF(L350="sníž. přenesená",#REF!,0)</f>
        <v>0</v>
      </c>
      <c r="BG350" s="119">
        <f>IF(L350="nulová",#REF!,0)</f>
        <v>0</v>
      </c>
      <c r="BH350" s="15" t="s">
        <v>64</v>
      </c>
      <c r="BI350" s="119" t="e">
        <f>ROUND(#REF!*H350,2)</f>
        <v>#REF!</v>
      </c>
      <c r="BJ350" s="15" t="s">
        <v>124</v>
      </c>
      <c r="BK350" s="118" t="s">
        <v>489</v>
      </c>
    </row>
    <row r="351" spans="1:45" s="2" customFormat="1" ht="29.25">
      <c r="A351" s="26"/>
      <c r="B351" s="27"/>
      <c r="C351" s="26"/>
      <c r="D351" s="120" t="s">
        <v>125</v>
      </c>
      <c r="E351" s="26"/>
      <c r="F351" s="121" t="s">
        <v>488</v>
      </c>
      <c r="G351" s="26"/>
      <c r="H351" s="26"/>
      <c r="I351" s="26"/>
      <c r="J351" s="27"/>
      <c r="K351" s="122"/>
      <c r="L351" s="123"/>
      <c r="M351" s="44"/>
      <c r="N351" s="44"/>
      <c r="O351" s="44"/>
      <c r="P351" s="44"/>
      <c r="Q351" s="44"/>
      <c r="R351" s="45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R351" s="15" t="s">
        <v>125</v>
      </c>
      <c r="AS351" s="15" t="s">
        <v>66</v>
      </c>
    </row>
    <row r="352" spans="1:63" s="2" customFormat="1" ht="24.2" customHeight="1">
      <c r="A352" s="26"/>
      <c r="B352" s="108"/>
      <c r="C352" s="109" t="s">
        <v>490</v>
      </c>
      <c r="D352" s="109" t="s">
        <v>119</v>
      </c>
      <c r="E352" s="110" t="s">
        <v>491</v>
      </c>
      <c r="F352" s="111" t="s">
        <v>492</v>
      </c>
      <c r="G352" s="112" t="s">
        <v>199</v>
      </c>
      <c r="H352" s="113">
        <v>80</v>
      </c>
      <c r="I352" s="111" t="s">
        <v>123</v>
      </c>
      <c r="J352" s="27"/>
      <c r="K352" s="114" t="s">
        <v>1</v>
      </c>
      <c r="L352" s="115" t="s">
        <v>31</v>
      </c>
      <c r="M352" s="116">
        <v>0.8</v>
      </c>
      <c r="N352" s="116">
        <f>M352*H352</f>
        <v>64</v>
      </c>
      <c r="O352" s="116">
        <v>2.09</v>
      </c>
      <c r="P352" s="116">
        <f>O352*H352</f>
        <v>167.2</v>
      </c>
      <c r="Q352" s="116">
        <v>0</v>
      </c>
      <c r="R352" s="117">
        <f>Q352*H352</f>
        <v>0</v>
      </c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P352" s="118" t="s">
        <v>124</v>
      </c>
      <c r="AR352" s="118" t="s">
        <v>119</v>
      </c>
      <c r="AS352" s="118" t="s">
        <v>66</v>
      </c>
      <c r="AW352" s="15" t="s">
        <v>117</v>
      </c>
      <c r="BC352" s="119" t="e">
        <f>IF(L352="základní",#REF!,0)</f>
        <v>#REF!</v>
      </c>
      <c r="BD352" s="119">
        <f>IF(L352="snížená",#REF!,0)</f>
        <v>0</v>
      </c>
      <c r="BE352" s="119">
        <f>IF(L352="zákl. přenesená",#REF!,0)</f>
        <v>0</v>
      </c>
      <c r="BF352" s="119">
        <f>IF(L352="sníž. přenesená",#REF!,0)</f>
        <v>0</v>
      </c>
      <c r="BG352" s="119">
        <f>IF(L352="nulová",#REF!,0)</f>
        <v>0</v>
      </c>
      <c r="BH352" s="15" t="s">
        <v>64</v>
      </c>
      <c r="BI352" s="119" t="e">
        <f>ROUND(#REF!*H352,2)</f>
        <v>#REF!</v>
      </c>
      <c r="BJ352" s="15" t="s">
        <v>124</v>
      </c>
      <c r="BK352" s="118" t="s">
        <v>493</v>
      </c>
    </row>
    <row r="353" spans="1:45" s="2" customFormat="1" ht="19.5">
      <c r="A353" s="26"/>
      <c r="B353" s="27"/>
      <c r="C353" s="26"/>
      <c r="D353" s="120" t="s">
        <v>125</v>
      </c>
      <c r="E353" s="26"/>
      <c r="F353" s="121" t="s">
        <v>492</v>
      </c>
      <c r="G353" s="26"/>
      <c r="H353" s="26"/>
      <c r="I353" s="26"/>
      <c r="J353" s="27"/>
      <c r="K353" s="122"/>
      <c r="L353" s="123"/>
      <c r="M353" s="44"/>
      <c r="N353" s="44"/>
      <c r="O353" s="44"/>
      <c r="P353" s="44"/>
      <c r="Q353" s="44"/>
      <c r="R353" s="45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R353" s="15" t="s">
        <v>125</v>
      </c>
      <c r="AS353" s="15" t="s">
        <v>66</v>
      </c>
    </row>
    <row r="354" spans="1:63" s="2" customFormat="1" ht="55.5" customHeight="1">
      <c r="A354" s="26"/>
      <c r="B354" s="108"/>
      <c r="C354" s="109" t="s">
        <v>309</v>
      </c>
      <c r="D354" s="109" t="s">
        <v>119</v>
      </c>
      <c r="E354" s="110" t="s">
        <v>494</v>
      </c>
      <c r="F354" s="111" t="s">
        <v>495</v>
      </c>
      <c r="G354" s="112" t="s">
        <v>122</v>
      </c>
      <c r="H354" s="113">
        <v>180</v>
      </c>
      <c r="I354" s="111" t="s">
        <v>123</v>
      </c>
      <c r="J354" s="27"/>
      <c r="K354" s="114" t="s">
        <v>1</v>
      </c>
      <c r="L354" s="115" t="s">
        <v>31</v>
      </c>
      <c r="M354" s="116">
        <v>3.71</v>
      </c>
      <c r="N354" s="116">
        <f>M354*H354</f>
        <v>667.8</v>
      </c>
      <c r="O354" s="116">
        <v>1.0312</v>
      </c>
      <c r="P354" s="116">
        <f>O354*H354</f>
        <v>185.61599999999999</v>
      </c>
      <c r="Q354" s="116">
        <v>0</v>
      </c>
      <c r="R354" s="117">
        <f>Q354*H354</f>
        <v>0</v>
      </c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P354" s="118" t="s">
        <v>124</v>
      </c>
      <c r="AR354" s="118" t="s">
        <v>119</v>
      </c>
      <c r="AS354" s="118" t="s">
        <v>66</v>
      </c>
      <c r="AW354" s="15" t="s">
        <v>117</v>
      </c>
      <c r="BC354" s="119" t="e">
        <f>IF(L354="základní",#REF!,0)</f>
        <v>#REF!</v>
      </c>
      <c r="BD354" s="119">
        <f>IF(L354="snížená",#REF!,0)</f>
        <v>0</v>
      </c>
      <c r="BE354" s="119">
        <f>IF(L354="zákl. přenesená",#REF!,0)</f>
        <v>0</v>
      </c>
      <c r="BF354" s="119">
        <f>IF(L354="sníž. přenesená",#REF!,0)</f>
        <v>0</v>
      </c>
      <c r="BG354" s="119">
        <f>IF(L354="nulová",#REF!,0)</f>
        <v>0</v>
      </c>
      <c r="BH354" s="15" t="s">
        <v>64</v>
      </c>
      <c r="BI354" s="119" t="e">
        <f>ROUND(#REF!*H354,2)</f>
        <v>#REF!</v>
      </c>
      <c r="BJ354" s="15" t="s">
        <v>124</v>
      </c>
      <c r="BK354" s="118" t="s">
        <v>496</v>
      </c>
    </row>
    <row r="355" spans="1:45" s="2" customFormat="1" ht="29.25">
      <c r="A355" s="26"/>
      <c r="B355" s="27"/>
      <c r="C355" s="26"/>
      <c r="D355" s="120" t="s">
        <v>125</v>
      </c>
      <c r="E355" s="26"/>
      <c r="F355" s="121" t="s">
        <v>495</v>
      </c>
      <c r="G355" s="26"/>
      <c r="H355" s="26"/>
      <c r="I355" s="26"/>
      <c r="J355" s="27"/>
      <c r="K355" s="122"/>
      <c r="L355" s="123"/>
      <c r="M355" s="44"/>
      <c r="N355" s="44"/>
      <c r="O355" s="44"/>
      <c r="P355" s="44"/>
      <c r="Q355" s="44"/>
      <c r="R355" s="45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R355" s="15" t="s">
        <v>125</v>
      </c>
      <c r="AS355" s="15" t="s">
        <v>66</v>
      </c>
    </row>
    <row r="356" spans="1:63" s="2" customFormat="1" ht="55.5" customHeight="1">
      <c r="A356" s="26"/>
      <c r="B356" s="108"/>
      <c r="C356" s="109" t="s">
        <v>497</v>
      </c>
      <c r="D356" s="109" t="s">
        <v>119</v>
      </c>
      <c r="E356" s="110" t="s">
        <v>498</v>
      </c>
      <c r="F356" s="111" t="s">
        <v>499</v>
      </c>
      <c r="G356" s="112" t="s">
        <v>122</v>
      </c>
      <c r="H356" s="113">
        <v>210</v>
      </c>
      <c r="I356" s="111" t="s">
        <v>123</v>
      </c>
      <c r="J356" s="27"/>
      <c r="K356" s="114" t="s">
        <v>1</v>
      </c>
      <c r="L356" s="115" t="s">
        <v>31</v>
      </c>
      <c r="M356" s="116">
        <v>1.95</v>
      </c>
      <c r="N356" s="116">
        <f>M356*H356</f>
        <v>409.5</v>
      </c>
      <c r="O356" s="116">
        <v>1.0312</v>
      </c>
      <c r="P356" s="116">
        <f>O356*H356</f>
        <v>216.55199999999996</v>
      </c>
      <c r="Q356" s="116">
        <v>0</v>
      </c>
      <c r="R356" s="117">
        <f>Q356*H356</f>
        <v>0</v>
      </c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P356" s="118" t="s">
        <v>124</v>
      </c>
      <c r="AR356" s="118" t="s">
        <v>119</v>
      </c>
      <c r="AS356" s="118" t="s">
        <v>66</v>
      </c>
      <c r="AW356" s="15" t="s">
        <v>117</v>
      </c>
      <c r="BC356" s="119" t="e">
        <f>IF(L356="základní",#REF!,0)</f>
        <v>#REF!</v>
      </c>
      <c r="BD356" s="119">
        <f>IF(L356="snížená",#REF!,0)</f>
        <v>0</v>
      </c>
      <c r="BE356" s="119">
        <f>IF(L356="zákl. přenesená",#REF!,0)</f>
        <v>0</v>
      </c>
      <c r="BF356" s="119">
        <f>IF(L356="sníž. přenesená",#REF!,0)</f>
        <v>0</v>
      </c>
      <c r="BG356" s="119">
        <f>IF(L356="nulová",#REF!,0)</f>
        <v>0</v>
      </c>
      <c r="BH356" s="15" t="s">
        <v>64</v>
      </c>
      <c r="BI356" s="119" t="e">
        <f>ROUND(#REF!*H356,2)</f>
        <v>#REF!</v>
      </c>
      <c r="BJ356" s="15" t="s">
        <v>124</v>
      </c>
      <c r="BK356" s="118" t="s">
        <v>500</v>
      </c>
    </row>
    <row r="357" spans="1:45" s="2" customFormat="1" ht="29.25">
      <c r="A357" s="26"/>
      <c r="B357" s="27"/>
      <c r="C357" s="26"/>
      <c r="D357" s="120" t="s">
        <v>125</v>
      </c>
      <c r="E357" s="26"/>
      <c r="F357" s="121" t="s">
        <v>499</v>
      </c>
      <c r="G357" s="26"/>
      <c r="H357" s="26"/>
      <c r="I357" s="26"/>
      <c r="J357" s="27"/>
      <c r="K357" s="122"/>
      <c r="L357" s="123"/>
      <c r="M357" s="44"/>
      <c r="N357" s="44"/>
      <c r="O357" s="44"/>
      <c r="P357" s="44"/>
      <c r="Q357" s="44"/>
      <c r="R357" s="45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R357" s="15" t="s">
        <v>125</v>
      </c>
      <c r="AS357" s="15" t="s">
        <v>66</v>
      </c>
    </row>
    <row r="358" spans="2:61" s="11" customFormat="1" ht="22.9" customHeight="1">
      <c r="B358" s="98"/>
      <c r="D358" s="99" t="s">
        <v>56</v>
      </c>
      <c r="E358" s="107" t="s">
        <v>135</v>
      </c>
      <c r="F358" s="107" t="s">
        <v>501</v>
      </c>
      <c r="J358" s="98"/>
      <c r="K358" s="101"/>
      <c r="L358" s="102"/>
      <c r="M358" s="102"/>
      <c r="N358" s="103">
        <f>SUM(N359:N463)</f>
        <v>7299.370000000001</v>
      </c>
      <c r="O358" s="102"/>
      <c r="P358" s="103">
        <f>SUM(P359:P463)</f>
        <v>901.3525799999999</v>
      </c>
      <c r="Q358" s="102"/>
      <c r="R358" s="104">
        <f>SUM(R359:R463)</f>
        <v>767.5419999999999</v>
      </c>
      <c r="AP358" s="99" t="s">
        <v>64</v>
      </c>
      <c r="AR358" s="105" t="s">
        <v>56</v>
      </c>
      <c r="AS358" s="105" t="s">
        <v>64</v>
      </c>
      <c r="AW358" s="99" t="s">
        <v>117</v>
      </c>
      <c r="BI358" s="106" t="e">
        <f>SUM(BI359:BI463)</f>
        <v>#REF!</v>
      </c>
    </row>
    <row r="359" spans="1:63" s="2" customFormat="1" ht="55.5" customHeight="1">
      <c r="A359" s="26"/>
      <c r="B359" s="108"/>
      <c r="C359" s="109" t="s">
        <v>313</v>
      </c>
      <c r="D359" s="109" t="s">
        <v>119</v>
      </c>
      <c r="E359" s="110" t="s">
        <v>502</v>
      </c>
      <c r="F359" s="111" t="s">
        <v>503</v>
      </c>
      <c r="G359" s="112" t="s">
        <v>199</v>
      </c>
      <c r="H359" s="113">
        <v>320</v>
      </c>
      <c r="I359" s="111" t="s">
        <v>123</v>
      </c>
      <c r="J359" s="27"/>
      <c r="K359" s="114" t="s">
        <v>1</v>
      </c>
      <c r="L359" s="115" t="s">
        <v>31</v>
      </c>
      <c r="M359" s="116">
        <v>0.282</v>
      </c>
      <c r="N359" s="116">
        <f>M359*H359</f>
        <v>90.24</v>
      </c>
      <c r="O359" s="116">
        <v>0</v>
      </c>
      <c r="P359" s="116">
        <f>O359*H359</f>
        <v>0</v>
      </c>
      <c r="Q359" s="116">
        <v>1.808</v>
      </c>
      <c r="R359" s="117">
        <f>Q359*H359</f>
        <v>578.5600000000001</v>
      </c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P359" s="118" t="s">
        <v>124</v>
      </c>
      <c r="AR359" s="118" t="s">
        <v>119</v>
      </c>
      <c r="AS359" s="118" t="s">
        <v>66</v>
      </c>
      <c r="AW359" s="15" t="s">
        <v>117</v>
      </c>
      <c r="BC359" s="119" t="e">
        <f>IF(L359="základní",#REF!,0)</f>
        <v>#REF!</v>
      </c>
      <c r="BD359" s="119">
        <f>IF(L359="snížená",#REF!,0)</f>
        <v>0</v>
      </c>
      <c r="BE359" s="119">
        <f>IF(L359="zákl. přenesená",#REF!,0)</f>
        <v>0</v>
      </c>
      <c r="BF359" s="119">
        <f>IF(L359="sníž. přenesená",#REF!,0)</f>
        <v>0</v>
      </c>
      <c r="BG359" s="119">
        <f>IF(L359="nulová",#REF!,0)</f>
        <v>0</v>
      </c>
      <c r="BH359" s="15" t="s">
        <v>64</v>
      </c>
      <c r="BI359" s="119" t="e">
        <f>ROUND(#REF!*H359,2)</f>
        <v>#REF!</v>
      </c>
      <c r="BJ359" s="15" t="s">
        <v>124</v>
      </c>
      <c r="BK359" s="118" t="s">
        <v>504</v>
      </c>
    </row>
    <row r="360" spans="1:45" s="2" customFormat="1" ht="29.25">
      <c r="A360" s="26"/>
      <c r="B360" s="27"/>
      <c r="C360" s="26"/>
      <c r="D360" s="120" t="s">
        <v>125</v>
      </c>
      <c r="E360" s="26"/>
      <c r="F360" s="121" t="s">
        <v>503</v>
      </c>
      <c r="G360" s="26"/>
      <c r="H360" s="26"/>
      <c r="I360" s="26"/>
      <c r="J360" s="27"/>
      <c r="K360" s="122"/>
      <c r="L360" s="123"/>
      <c r="M360" s="44"/>
      <c r="N360" s="44"/>
      <c r="O360" s="44"/>
      <c r="P360" s="44"/>
      <c r="Q360" s="44"/>
      <c r="R360" s="45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R360" s="15" t="s">
        <v>125</v>
      </c>
      <c r="AS360" s="15" t="s">
        <v>66</v>
      </c>
    </row>
    <row r="361" spans="1:63" s="2" customFormat="1" ht="55.5" customHeight="1">
      <c r="A361" s="26"/>
      <c r="B361" s="108"/>
      <c r="C361" s="109" t="s">
        <v>505</v>
      </c>
      <c r="D361" s="109" t="s">
        <v>119</v>
      </c>
      <c r="E361" s="110" t="s">
        <v>506</v>
      </c>
      <c r="F361" s="111" t="s">
        <v>507</v>
      </c>
      <c r="G361" s="112" t="s">
        <v>199</v>
      </c>
      <c r="H361" s="113">
        <v>150</v>
      </c>
      <c r="I361" s="111" t="s">
        <v>123</v>
      </c>
      <c r="J361" s="27"/>
      <c r="K361" s="114" t="s">
        <v>1</v>
      </c>
      <c r="L361" s="115" t="s">
        <v>31</v>
      </c>
      <c r="M361" s="116">
        <v>0.069</v>
      </c>
      <c r="N361" s="116">
        <f>M361*H361</f>
        <v>10.350000000000001</v>
      </c>
      <c r="O361" s="116">
        <v>0</v>
      </c>
      <c r="P361" s="116">
        <f>O361*H361</f>
        <v>0</v>
      </c>
      <c r="Q361" s="116">
        <v>0</v>
      </c>
      <c r="R361" s="117">
        <f>Q361*H361</f>
        <v>0</v>
      </c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P361" s="118" t="s">
        <v>124</v>
      </c>
      <c r="AR361" s="118" t="s">
        <v>119</v>
      </c>
      <c r="AS361" s="118" t="s">
        <v>66</v>
      </c>
      <c r="AW361" s="15" t="s">
        <v>117</v>
      </c>
      <c r="BC361" s="119" t="e">
        <f>IF(L361="základní",#REF!,0)</f>
        <v>#REF!</v>
      </c>
      <c r="BD361" s="119">
        <f>IF(L361="snížená",#REF!,0)</f>
        <v>0</v>
      </c>
      <c r="BE361" s="119">
        <f>IF(L361="zákl. přenesená",#REF!,0)</f>
        <v>0</v>
      </c>
      <c r="BF361" s="119">
        <f>IF(L361="sníž. přenesená",#REF!,0)</f>
        <v>0</v>
      </c>
      <c r="BG361" s="119">
        <f>IF(L361="nulová",#REF!,0)</f>
        <v>0</v>
      </c>
      <c r="BH361" s="15" t="s">
        <v>64</v>
      </c>
      <c r="BI361" s="119" t="e">
        <f>ROUND(#REF!*H361,2)</f>
        <v>#REF!</v>
      </c>
      <c r="BJ361" s="15" t="s">
        <v>124</v>
      </c>
      <c r="BK361" s="118" t="s">
        <v>508</v>
      </c>
    </row>
    <row r="362" spans="1:45" s="2" customFormat="1" ht="39">
      <c r="A362" s="26"/>
      <c r="B362" s="27"/>
      <c r="C362" s="26"/>
      <c r="D362" s="120" t="s">
        <v>125</v>
      </c>
      <c r="E362" s="26"/>
      <c r="F362" s="121" t="s">
        <v>507</v>
      </c>
      <c r="G362" s="26"/>
      <c r="H362" s="26"/>
      <c r="I362" s="26"/>
      <c r="J362" s="27"/>
      <c r="K362" s="122"/>
      <c r="L362" s="123"/>
      <c r="M362" s="44"/>
      <c r="N362" s="44"/>
      <c r="O362" s="44"/>
      <c r="P362" s="44"/>
      <c r="Q362" s="44"/>
      <c r="R362" s="45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R362" s="15" t="s">
        <v>125</v>
      </c>
      <c r="AS362" s="15" t="s">
        <v>66</v>
      </c>
    </row>
    <row r="363" spans="1:63" s="2" customFormat="1" ht="24.2" customHeight="1">
      <c r="A363" s="26"/>
      <c r="B363" s="108"/>
      <c r="C363" s="109" t="s">
        <v>316</v>
      </c>
      <c r="D363" s="109" t="s">
        <v>119</v>
      </c>
      <c r="E363" s="110" t="s">
        <v>509</v>
      </c>
      <c r="F363" s="111" t="s">
        <v>510</v>
      </c>
      <c r="G363" s="112" t="s">
        <v>187</v>
      </c>
      <c r="H363" s="113">
        <v>100</v>
      </c>
      <c r="I363" s="111" t="s">
        <v>123</v>
      </c>
      <c r="J363" s="27"/>
      <c r="K363" s="114" t="s">
        <v>1</v>
      </c>
      <c r="L363" s="115" t="s">
        <v>31</v>
      </c>
      <c r="M363" s="116">
        <v>0.056</v>
      </c>
      <c r="N363" s="116">
        <f>M363*H363</f>
        <v>5.6000000000000005</v>
      </c>
      <c r="O363" s="116">
        <v>0</v>
      </c>
      <c r="P363" s="116">
        <f>O363*H363</f>
        <v>0</v>
      </c>
      <c r="Q363" s="116">
        <v>0.3431</v>
      </c>
      <c r="R363" s="117">
        <f>Q363*H363</f>
        <v>34.31</v>
      </c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P363" s="118" t="s">
        <v>124</v>
      </c>
      <c r="AR363" s="118" t="s">
        <v>119</v>
      </c>
      <c r="AS363" s="118" t="s">
        <v>66</v>
      </c>
      <c r="AW363" s="15" t="s">
        <v>117</v>
      </c>
      <c r="BC363" s="119" t="e">
        <f>IF(L363="základní",#REF!,0)</f>
        <v>#REF!</v>
      </c>
      <c r="BD363" s="119">
        <f>IF(L363="snížená",#REF!,0)</f>
        <v>0</v>
      </c>
      <c r="BE363" s="119">
        <f>IF(L363="zákl. přenesená",#REF!,0)</f>
        <v>0</v>
      </c>
      <c r="BF363" s="119">
        <f>IF(L363="sníž. přenesená",#REF!,0)</f>
        <v>0</v>
      </c>
      <c r="BG363" s="119">
        <f>IF(L363="nulová",#REF!,0)</f>
        <v>0</v>
      </c>
      <c r="BH363" s="15" t="s">
        <v>64</v>
      </c>
      <c r="BI363" s="119" t="e">
        <f>ROUND(#REF!*H363,2)</f>
        <v>#REF!</v>
      </c>
      <c r="BJ363" s="15" t="s">
        <v>124</v>
      </c>
      <c r="BK363" s="118" t="s">
        <v>511</v>
      </c>
    </row>
    <row r="364" spans="1:45" s="2" customFormat="1" ht="12">
      <c r="A364" s="26"/>
      <c r="B364" s="27"/>
      <c r="C364" s="26"/>
      <c r="D364" s="120" t="s">
        <v>125</v>
      </c>
      <c r="E364" s="26"/>
      <c r="F364" s="121" t="s">
        <v>510</v>
      </c>
      <c r="G364" s="26"/>
      <c r="H364" s="26"/>
      <c r="I364" s="26"/>
      <c r="J364" s="27"/>
      <c r="K364" s="122"/>
      <c r="L364" s="123"/>
      <c r="M364" s="44"/>
      <c r="N364" s="44"/>
      <c r="O364" s="44"/>
      <c r="P364" s="44"/>
      <c r="Q364" s="44"/>
      <c r="R364" s="45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R364" s="15" t="s">
        <v>125</v>
      </c>
      <c r="AS364" s="15" t="s">
        <v>66</v>
      </c>
    </row>
    <row r="365" spans="1:63" s="2" customFormat="1" ht="24.2" customHeight="1">
      <c r="A365" s="26"/>
      <c r="B365" s="108"/>
      <c r="C365" s="109" t="s">
        <v>512</v>
      </c>
      <c r="D365" s="109" t="s">
        <v>119</v>
      </c>
      <c r="E365" s="110" t="s">
        <v>513</v>
      </c>
      <c r="F365" s="111" t="s">
        <v>514</v>
      </c>
      <c r="G365" s="112" t="s">
        <v>187</v>
      </c>
      <c r="H365" s="113">
        <v>90</v>
      </c>
      <c r="I365" s="111" t="s">
        <v>123</v>
      </c>
      <c r="J365" s="27"/>
      <c r="K365" s="114" t="s">
        <v>1</v>
      </c>
      <c r="L365" s="115" t="s">
        <v>31</v>
      </c>
      <c r="M365" s="116">
        <v>0.06</v>
      </c>
      <c r="N365" s="116">
        <f>M365*H365</f>
        <v>5.3999999999999995</v>
      </c>
      <c r="O365" s="116">
        <v>0</v>
      </c>
      <c r="P365" s="116">
        <f>O365*H365</f>
        <v>0</v>
      </c>
      <c r="Q365" s="116">
        <v>0.36403</v>
      </c>
      <c r="R365" s="117">
        <f>Q365*H365</f>
        <v>32.7627</v>
      </c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P365" s="118" t="s">
        <v>124</v>
      </c>
      <c r="AR365" s="118" t="s">
        <v>119</v>
      </c>
      <c r="AS365" s="118" t="s">
        <v>66</v>
      </c>
      <c r="AW365" s="15" t="s">
        <v>117</v>
      </c>
      <c r="BC365" s="119" t="e">
        <f>IF(L365="základní",#REF!,0)</f>
        <v>#REF!</v>
      </c>
      <c r="BD365" s="119">
        <f>IF(L365="snížená",#REF!,0)</f>
        <v>0</v>
      </c>
      <c r="BE365" s="119">
        <f>IF(L365="zákl. přenesená",#REF!,0)</f>
        <v>0</v>
      </c>
      <c r="BF365" s="119">
        <f>IF(L365="sníž. přenesená",#REF!,0)</f>
        <v>0</v>
      </c>
      <c r="BG365" s="119">
        <f>IF(L365="nulová",#REF!,0)</f>
        <v>0</v>
      </c>
      <c r="BH365" s="15" t="s">
        <v>64</v>
      </c>
      <c r="BI365" s="119" t="e">
        <f>ROUND(#REF!*H365,2)</f>
        <v>#REF!</v>
      </c>
      <c r="BJ365" s="15" t="s">
        <v>124</v>
      </c>
      <c r="BK365" s="118" t="s">
        <v>515</v>
      </c>
    </row>
    <row r="366" spans="1:45" s="2" customFormat="1" ht="12">
      <c r="A366" s="26"/>
      <c r="B366" s="27"/>
      <c r="C366" s="26"/>
      <c r="D366" s="120" t="s">
        <v>125</v>
      </c>
      <c r="E366" s="26"/>
      <c r="F366" s="121" t="s">
        <v>514</v>
      </c>
      <c r="G366" s="26"/>
      <c r="H366" s="26"/>
      <c r="I366" s="26"/>
      <c r="J366" s="27"/>
      <c r="K366" s="122"/>
      <c r="L366" s="123"/>
      <c r="M366" s="44"/>
      <c r="N366" s="44"/>
      <c r="O366" s="44"/>
      <c r="P366" s="44"/>
      <c r="Q366" s="44"/>
      <c r="R366" s="45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R366" s="15" t="s">
        <v>125</v>
      </c>
      <c r="AS366" s="15" t="s">
        <v>66</v>
      </c>
    </row>
    <row r="367" spans="1:63" s="2" customFormat="1" ht="33" customHeight="1">
      <c r="A367" s="26"/>
      <c r="B367" s="108"/>
      <c r="C367" s="109" t="s">
        <v>320</v>
      </c>
      <c r="D367" s="109" t="s">
        <v>119</v>
      </c>
      <c r="E367" s="110" t="s">
        <v>516</v>
      </c>
      <c r="F367" s="111" t="s">
        <v>517</v>
      </c>
      <c r="G367" s="112" t="s">
        <v>199</v>
      </c>
      <c r="H367" s="113">
        <v>130</v>
      </c>
      <c r="I367" s="111" t="s">
        <v>123</v>
      </c>
      <c r="J367" s="27"/>
      <c r="K367" s="114" t="s">
        <v>1</v>
      </c>
      <c r="L367" s="115" t="s">
        <v>31</v>
      </c>
      <c r="M367" s="116">
        <v>0.035</v>
      </c>
      <c r="N367" s="116">
        <f>M367*H367</f>
        <v>4.550000000000001</v>
      </c>
      <c r="O367" s="116">
        <v>2.02404</v>
      </c>
      <c r="P367" s="116">
        <f>O367*H367</f>
        <v>263.1252</v>
      </c>
      <c r="Q367" s="116">
        <v>0</v>
      </c>
      <c r="R367" s="117">
        <f>Q367*H367</f>
        <v>0</v>
      </c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P367" s="118" t="s">
        <v>124</v>
      </c>
      <c r="AR367" s="118" t="s">
        <v>119</v>
      </c>
      <c r="AS367" s="118" t="s">
        <v>66</v>
      </c>
      <c r="AW367" s="15" t="s">
        <v>117</v>
      </c>
      <c r="BC367" s="119" t="e">
        <f>IF(L367="základní",#REF!,0)</f>
        <v>#REF!</v>
      </c>
      <c r="BD367" s="119">
        <f>IF(L367="snížená",#REF!,0)</f>
        <v>0</v>
      </c>
      <c r="BE367" s="119">
        <f>IF(L367="zákl. přenesená",#REF!,0)</f>
        <v>0</v>
      </c>
      <c r="BF367" s="119">
        <f>IF(L367="sníž. přenesená",#REF!,0)</f>
        <v>0</v>
      </c>
      <c r="BG367" s="119">
        <f>IF(L367="nulová",#REF!,0)</f>
        <v>0</v>
      </c>
      <c r="BH367" s="15" t="s">
        <v>64</v>
      </c>
      <c r="BI367" s="119" t="e">
        <f>ROUND(#REF!*H367,2)</f>
        <v>#REF!</v>
      </c>
      <c r="BJ367" s="15" t="s">
        <v>124</v>
      </c>
      <c r="BK367" s="118" t="s">
        <v>518</v>
      </c>
    </row>
    <row r="368" spans="1:45" s="2" customFormat="1" ht="19.5">
      <c r="A368" s="26"/>
      <c r="B368" s="27"/>
      <c r="C368" s="26"/>
      <c r="D368" s="120" t="s">
        <v>125</v>
      </c>
      <c r="E368" s="26"/>
      <c r="F368" s="121" t="s">
        <v>517</v>
      </c>
      <c r="G368" s="26"/>
      <c r="H368" s="26"/>
      <c r="I368" s="26"/>
      <c r="J368" s="27"/>
      <c r="K368" s="122"/>
      <c r="L368" s="123"/>
      <c r="M368" s="44"/>
      <c r="N368" s="44"/>
      <c r="O368" s="44"/>
      <c r="P368" s="44"/>
      <c r="Q368" s="44"/>
      <c r="R368" s="45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R368" s="15" t="s">
        <v>125</v>
      </c>
      <c r="AS368" s="15" t="s">
        <v>66</v>
      </c>
    </row>
    <row r="369" spans="1:63" s="2" customFormat="1" ht="21.75" customHeight="1">
      <c r="A369" s="26"/>
      <c r="B369" s="108"/>
      <c r="C369" s="109" t="s">
        <v>519</v>
      </c>
      <c r="D369" s="109" t="s">
        <v>119</v>
      </c>
      <c r="E369" s="110" t="s">
        <v>520</v>
      </c>
      <c r="F369" s="111" t="s">
        <v>521</v>
      </c>
      <c r="G369" s="112" t="s">
        <v>199</v>
      </c>
      <c r="H369" s="113">
        <v>290</v>
      </c>
      <c r="I369" s="111" t="s">
        <v>123</v>
      </c>
      <c r="J369" s="27"/>
      <c r="K369" s="114" t="s">
        <v>1</v>
      </c>
      <c r="L369" s="115" t="s">
        <v>31</v>
      </c>
      <c r="M369" s="116">
        <v>0.065</v>
      </c>
      <c r="N369" s="116">
        <f>M369*H369</f>
        <v>18.85</v>
      </c>
      <c r="O369" s="116">
        <v>0</v>
      </c>
      <c r="P369" s="116">
        <f>O369*H369</f>
        <v>0</v>
      </c>
      <c r="Q369" s="116">
        <v>0</v>
      </c>
      <c r="R369" s="117">
        <f>Q369*H369</f>
        <v>0</v>
      </c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P369" s="118" t="s">
        <v>124</v>
      </c>
      <c r="AR369" s="118" t="s">
        <v>119</v>
      </c>
      <c r="AS369" s="118" t="s">
        <v>66</v>
      </c>
      <c r="AW369" s="15" t="s">
        <v>117</v>
      </c>
      <c r="BC369" s="119" t="e">
        <f>IF(L369="základní",#REF!,0)</f>
        <v>#REF!</v>
      </c>
      <c r="BD369" s="119">
        <f>IF(L369="snížená",#REF!,0)</f>
        <v>0</v>
      </c>
      <c r="BE369" s="119">
        <f>IF(L369="zákl. přenesená",#REF!,0)</f>
        <v>0</v>
      </c>
      <c r="BF369" s="119">
        <f>IF(L369="sníž. přenesená",#REF!,0)</f>
        <v>0</v>
      </c>
      <c r="BG369" s="119">
        <f>IF(L369="nulová",#REF!,0)</f>
        <v>0</v>
      </c>
      <c r="BH369" s="15" t="s">
        <v>64</v>
      </c>
      <c r="BI369" s="119" t="e">
        <f>ROUND(#REF!*H369,2)</f>
        <v>#REF!</v>
      </c>
      <c r="BJ369" s="15" t="s">
        <v>124</v>
      </c>
      <c r="BK369" s="118" t="s">
        <v>522</v>
      </c>
    </row>
    <row r="370" spans="1:45" s="2" customFormat="1" ht="12">
      <c r="A370" s="26"/>
      <c r="B370" s="27"/>
      <c r="C370" s="26"/>
      <c r="D370" s="120" t="s">
        <v>125</v>
      </c>
      <c r="E370" s="26"/>
      <c r="F370" s="121" t="s">
        <v>521</v>
      </c>
      <c r="G370" s="26"/>
      <c r="H370" s="26"/>
      <c r="I370" s="26"/>
      <c r="J370" s="27"/>
      <c r="K370" s="122"/>
      <c r="L370" s="123"/>
      <c r="M370" s="44"/>
      <c r="N370" s="44"/>
      <c r="O370" s="44"/>
      <c r="P370" s="44"/>
      <c r="Q370" s="44"/>
      <c r="R370" s="45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R370" s="15" t="s">
        <v>125</v>
      </c>
      <c r="AS370" s="15" t="s">
        <v>66</v>
      </c>
    </row>
    <row r="371" spans="1:63" s="2" customFormat="1" ht="21.75" customHeight="1">
      <c r="A371" s="26"/>
      <c r="B371" s="108"/>
      <c r="C371" s="124" t="s">
        <v>323</v>
      </c>
      <c r="D371" s="124" t="s">
        <v>352</v>
      </c>
      <c r="E371" s="125" t="s">
        <v>523</v>
      </c>
      <c r="F371" s="126" t="s">
        <v>524</v>
      </c>
      <c r="G371" s="127" t="s">
        <v>250</v>
      </c>
      <c r="H371" s="128">
        <v>551</v>
      </c>
      <c r="I371" s="126" t="s">
        <v>123</v>
      </c>
      <c r="J371" s="129"/>
      <c r="K371" s="130" t="s">
        <v>1</v>
      </c>
      <c r="L371" s="131" t="s">
        <v>31</v>
      </c>
      <c r="M371" s="116">
        <v>0</v>
      </c>
      <c r="N371" s="116">
        <f>M371*H371</f>
        <v>0</v>
      </c>
      <c r="O371" s="116">
        <v>1</v>
      </c>
      <c r="P371" s="116">
        <f>O371*H371</f>
        <v>551</v>
      </c>
      <c r="Q371" s="116">
        <v>0</v>
      </c>
      <c r="R371" s="117">
        <f>Q371*H371</f>
        <v>0</v>
      </c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P371" s="118" t="s">
        <v>134</v>
      </c>
      <c r="AR371" s="118" t="s">
        <v>352</v>
      </c>
      <c r="AS371" s="118" t="s">
        <v>66</v>
      </c>
      <c r="AW371" s="15" t="s">
        <v>117</v>
      </c>
      <c r="BC371" s="119" t="e">
        <f>IF(L371="základní",#REF!,0)</f>
        <v>#REF!</v>
      </c>
      <c r="BD371" s="119">
        <f>IF(L371="snížená",#REF!,0)</f>
        <v>0</v>
      </c>
      <c r="BE371" s="119">
        <f>IF(L371="zákl. přenesená",#REF!,0)</f>
        <v>0</v>
      </c>
      <c r="BF371" s="119">
        <f>IF(L371="sníž. přenesená",#REF!,0)</f>
        <v>0</v>
      </c>
      <c r="BG371" s="119">
        <f>IF(L371="nulová",#REF!,0)</f>
        <v>0</v>
      </c>
      <c r="BH371" s="15" t="s">
        <v>64</v>
      </c>
      <c r="BI371" s="119" t="e">
        <f>ROUND(#REF!*H371,2)</f>
        <v>#REF!</v>
      </c>
      <c r="BJ371" s="15" t="s">
        <v>124</v>
      </c>
      <c r="BK371" s="118" t="s">
        <v>525</v>
      </c>
    </row>
    <row r="372" spans="1:45" s="2" customFormat="1" ht="12">
      <c r="A372" s="26"/>
      <c r="B372" s="27"/>
      <c r="C372" s="26"/>
      <c r="D372" s="120" t="s">
        <v>125</v>
      </c>
      <c r="E372" s="26"/>
      <c r="F372" s="121" t="s">
        <v>524</v>
      </c>
      <c r="G372" s="26"/>
      <c r="H372" s="26"/>
      <c r="I372" s="26"/>
      <c r="J372" s="27"/>
      <c r="K372" s="122"/>
      <c r="L372" s="123"/>
      <c r="M372" s="44"/>
      <c r="N372" s="44"/>
      <c r="O372" s="44"/>
      <c r="P372" s="44"/>
      <c r="Q372" s="44"/>
      <c r="R372" s="45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R372" s="15" t="s">
        <v>125</v>
      </c>
      <c r="AS372" s="15" t="s">
        <v>66</v>
      </c>
    </row>
    <row r="373" spans="1:63" s="2" customFormat="1" ht="33" customHeight="1">
      <c r="A373" s="26"/>
      <c r="B373" s="108"/>
      <c r="C373" s="109" t="s">
        <v>526</v>
      </c>
      <c r="D373" s="109" t="s">
        <v>119</v>
      </c>
      <c r="E373" s="110" t="s">
        <v>527</v>
      </c>
      <c r="F373" s="111" t="s">
        <v>528</v>
      </c>
      <c r="G373" s="112" t="s">
        <v>199</v>
      </c>
      <c r="H373" s="113">
        <v>160</v>
      </c>
      <c r="I373" s="111" t="s">
        <v>123</v>
      </c>
      <c r="J373" s="27"/>
      <c r="K373" s="114" t="s">
        <v>1</v>
      </c>
      <c r="L373" s="115" t="s">
        <v>31</v>
      </c>
      <c r="M373" s="116">
        <v>0.064</v>
      </c>
      <c r="N373" s="116">
        <f>M373*H373</f>
        <v>10.24</v>
      </c>
      <c r="O373" s="116">
        <v>0</v>
      </c>
      <c r="P373" s="116">
        <f>O373*H373</f>
        <v>0</v>
      </c>
      <c r="Q373" s="116">
        <v>0</v>
      </c>
      <c r="R373" s="117">
        <f>Q373*H373</f>
        <v>0</v>
      </c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P373" s="118" t="s">
        <v>124</v>
      </c>
      <c r="AR373" s="118" t="s">
        <v>119</v>
      </c>
      <c r="AS373" s="118" t="s">
        <v>66</v>
      </c>
      <c r="AW373" s="15" t="s">
        <v>117</v>
      </c>
      <c r="BC373" s="119" t="e">
        <f>IF(L373="základní",#REF!,0)</f>
        <v>#REF!</v>
      </c>
      <c r="BD373" s="119">
        <f>IF(L373="snížená",#REF!,0)</f>
        <v>0</v>
      </c>
      <c r="BE373" s="119">
        <f>IF(L373="zákl. přenesená",#REF!,0)</f>
        <v>0</v>
      </c>
      <c r="BF373" s="119">
        <f>IF(L373="sníž. přenesená",#REF!,0)</f>
        <v>0</v>
      </c>
      <c r="BG373" s="119">
        <f>IF(L373="nulová",#REF!,0)</f>
        <v>0</v>
      </c>
      <c r="BH373" s="15" t="s">
        <v>64</v>
      </c>
      <c r="BI373" s="119" t="e">
        <f>ROUND(#REF!*H373,2)</f>
        <v>#REF!</v>
      </c>
      <c r="BJ373" s="15" t="s">
        <v>124</v>
      </c>
      <c r="BK373" s="118" t="s">
        <v>529</v>
      </c>
    </row>
    <row r="374" spans="1:45" s="2" customFormat="1" ht="19.5">
      <c r="A374" s="26"/>
      <c r="B374" s="27"/>
      <c r="C374" s="26"/>
      <c r="D374" s="120" t="s">
        <v>125</v>
      </c>
      <c r="E374" s="26"/>
      <c r="F374" s="121" t="s">
        <v>528</v>
      </c>
      <c r="G374" s="26"/>
      <c r="H374" s="26"/>
      <c r="I374" s="26"/>
      <c r="J374" s="27"/>
      <c r="K374" s="122"/>
      <c r="L374" s="123"/>
      <c r="M374" s="44"/>
      <c r="N374" s="44"/>
      <c r="O374" s="44"/>
      <c r="P374" s="44"/>
      <c r="Q374" s="44"/>
      <c r="R374" s="45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R374" s="15" t="s">
        <v>125</v>
      </c>
      <c r="AS374" s="15" t="s">
        <v>66</v>
      </c>
    </row>
    <row r="375" spans="1:63" s="2" customFormat="1" ht="24.2" customHeight="1">
      <c r="A375" s="26"/>
      <c r="B375" s="108"/>
      <c r="C375" s="109" t="s">
        <v>327</v>
      </c>
      <c r="D375" s="109" t="s">
        <v>119</v>
      </c>
      <c r="E375" s="110" t="s">
        <v>530</v>
      </c>
      <c r="F375" s="111" t="s">
        <v>531</v>
      </c>
      <c r="G375" s="112" t="s">
        <v>145</v>
      </c>
      <c r="H375" s="113">
        <v>200</v>
      </c>
      <c r="I375" s="111" t="s">
        <v>123</v>
      </c>
      <c r="J375" s="27"/>
      <c r="K375" s="114" t="s">
        <v>1</v>
      </c>
      <c r="L375" s="115" t="s">
        <v>31</v>
      </c>
      <c r="M375" s="116">
        <v>0.287</v>
      </c>
      <c r="N375" s="116">
        <f>M375*H375</f>
        <v>57.4</v>
      </c>
      <c r="O375" s="116">
        <v>0</v>
      </c>
      <c r="P375" s="116">
        <f>O375*H375</f>
        <v>0</v>
      </c>
      <c r="Q375" s="116">
        <v>0</v>
      </c>
      <c r="R375" s="117">
        <f>Q375*H375</f>
        <v>0</v>
      </c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P375" s="118" t="s">
        <v>124</v>
      </c>
      <c r="AR375" s="118" t="s">
        <v>119</v>
      </c>
      <c r="AS375" s="118" t="s">
        <v>66</v>
      </c>
      <c r="AW375" s="15" t="s">
        <v>117</v>
      </c>
      <c r="BC375" s="119" t="e">
        <f>IF(L375="základní",#REF!,0)</f>
        <v>#REF!</v>
      </c>
      <c r="BD375" s="119">
        <f>IF(L375="snížená",#REF!,0)</f>
        <v>0</v>
      </c>
      <c r="BE375" s="119">
        <f>IF(L375="zákl. přenesená",#REF!,0)</f>
        <v>0</v>
      </c>
      <c r="BF375" s="119">
        <f>IF(L375="sníž. přenesená",#REF!,0)</f>
        <v>0</v>
      </c>
      <c r="BG375" s="119">
        <f>IF(L375="nulová",#REF!,0)</f>
        <v>0</v>
      </c>
      <c r="BH375" s="15" t="s">
        <v>64</v>
      </c>
      <c r="BI375" s="119" t="e">
        <f>ROUND(#REF!*H375,2)</f>
        <v>#REF!</v>
      </c>
      <c r="BJ375" s="15" t="s">
        <v>124</v>
      </c>
      <c r="BK375" s="118" t="s">
        <v>532</v>
      </c>
    </row>
    <row r="376" spans="1:45" s="2" customFormat="1" ht="12">
      <c r="A376" s="26"/>
      <c r="B376" s="27"/>
      <c r="C376" s="26"/>
      <c r="D376" s="120" t="s">
        <v>125</v>
      </c>
      <c r="E376" s="26"/>
      <c r="F376" s="121" t="s">
        <v>531</v>
      </c>
      <c r="G376" s="26"/>
      <c r="H376" s="26"/>
      <c r="I376" s="26"/>
      <c r="J376" s="27"/>
      <c r="K376" s="122"/>
      <c r="L376" s="123"/>
      <c r="M376" s="44"/>
      <c r="N376" s="44"/>
      <c r="O376" s="44"/>
      <c r="P376" s="44"/>
      <c r="Q376" s="44"/>
      <c r="R376" s="45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R376" s="15" t="s">
        <v>125</v>
      </c>
      <c r="AS376" s="15" t="s">
        <v>66</v>
      </c>
    </row>
    <row r="377" spans="1:63" s="2" customFormat="1" ht="33" customHeight="1">
      <c r="A377" s="26"/>
      <c r="B377" s="108"/>
      <c r="C377" s="109" t="s">
        <v>533</v>
      </c>
      <c r="D377" s="109" t="s">
        <v>119</v>
      </c>
      <c r="E377" s="110" t="s">
        <v>534</v>
      </c>
      <c r="F377" s="111" t="s">
        <v>535</v>
      </c>
      <c r="G377" s="112" t="s">
        <v>145</v>
      </c>
      <c r="H377" s="113">
        <v>490</v>
      </c>
      <c r="I377" s="111" t="s">
        <v>123</v>
      </c>
      <c r="J377" s="27"/>
      <c r="K377" s="114" t="s">
        <v>1</v>
      </c>
      <c r="L377" s="115" t="s">
        <v>31</v>
      </c>
      <c r="M377" s="116">
        <v>0.504</v>
      </c>
      <c r="N377" s="116">
        <f>M377*H377</f>
        <v>246.96</v>
      </c>
      <c r="O377" s="116">
        <v>0.00058</v>
      </c>
      <c r="P377" s="116">
        <f>O377*H377</f>
        <v>0.2842</v>
      </c>
      <c r="Q377" s="116">
        <v>0.166</v>
      </c>
      <c r="R377" s="117">
        <f>Q377*H377</f>
        <v>81.34</v>
      </c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P377" s="118" t="s">
        <v>124</v>
      </c>
      <c r="AR377" s="118" t="s">
        <v>119</v>
      </c>
      <c r="AS377" s="118" t="s">
        <v>66</v>
      </c>
      <c r="AW377" s="15" t="s">
        <v>117</v>
      </c>
      <c r="BC377" s="119" t="e">
        <f>IF(L377="základní",#REF!,0)</f>
        <v>#REF!</v>
      </c>
      <c r="BD377" s="119">
        <f>IF(L377="snížená",#REF!,0)</f>
        <v>0</v>
      </c>
      <c r="BE377" s="119">
        <f>IF(L377="zákl. přenesená",#REF!,0)</f>
        <v>0</v>
      </c>
      <c r="BF377" s="119">
        <f>IF(L377="sníž. přenesená",#REF!,0)</f>
        <v>0</v>
      </c>
      <c r="BG377" s="119">
        <f>IF(L377="nulová",#REF!,0)</f>
        <v>0</v>
      </c>
      <c r="BH377" s="15" t="s">
        <v>64</v>
      </c>
      <c r="BI377" s="119" t="e">
        <f>ROUND(#REF!*H377,2)</f>
        <v>#REF!</v>
      </c>
      <c r="BJ377" s="15" t="s">
        <v>124</v>
      </c>
      <c r="BK377" s="118" t="s">
        <v>536</v>
      </c>
    </row>
    <row r="378" spans="1:45" s="2" customFormat="1" ht="19.5">
      <c r="A378" s="26"/>
      <c r="B378" s="27"/>
      <c r="C378" s="26"/>
      <c r="D378" s="120" t="s">
        <v>125</v>
      </c>
      <c r="E378" s="26"/>
      <c r="F378" s="121" t="s">
        <v>535</v>
      </c>
      <c r="G378" s="26"/>
      <c r="H378" s="26"/>
      <c r="I378" s="26"/>
      <c r="J378" s="27"/>
      <c r="K378" s="122"/>
      <c r="L378" s="123"/>
      <c r="M378" s="44"/>
      <c r="N378" s="44"/>
      <c r="O378" s="44"/>
      <c r="P378" s="44"/>
      <c r="Q378" s="44"/>
      <c r="R378" s="45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R378" s="15" t="s">
        <v>125</v>
      </c>
      <c r="AS378" s="15" t="s">
        <v>66</v>
      </c>
    </row>
    <row r="379" spans="1:63" s="2" customFormat="1" ht="37.9" customHeight="1">
      <c r="A379" s="26"/>
      <c r="B379" s="108"/>
      <c r="C379" s="109" t="s">
        <v>330</v>
      </c>
      <c r="D379" s="109" t="s">
        <v>119</v>
      </c>
      <c r="E379" s="110" t="s">
        <v>537</v>
      </c>
      <c r="F379" s="111" t="s">
        <v>538</v>
      </c>
      <c r="G379" s="112" t="s">
        <v>145</v>
      </c>
      <c r="H379" s="113">
        <v>250</v>
      </c>
      <c r="I379" s="111" t="s">
        <v>123</v>
      </c>
      <c r="J379" s="27"/>
      <c r="K379" s="114" t="s">
        <v>1</v>
      </c>
      <c r="L379" s="115" t="s">
        <v>31</v>
      </c>
      <c r="M379" s="116">
        <v>3.97</v>
      </c>
      <c r="N379" s="116">
        <f>M379*H379</f>
        <v>992.5</v>
      </c>
      <c r="O379" s="116">
        <v>0.00211</v>
      </c>
      <c r="P379" s="116">
        <f>O379*H379</f>
        <v>0.5275</v>
      </c>
      <c r="Q379" s="116">
        <v>0</v>
      </c>
      <c r="R379" s="117">
        <f>Q379*H379</f>
        <v>0</v>
      </c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P379" s="118" t="s">
        <v>124</v>
      </c>
      <c r="AR379" s="118" t="s">
        <v>119</v>
      </c>
      <c r="AS379" s="118" t="s">
        <v>66</v>
      </c>
      <c r="AW379" s="15" t="s">
        <v>117</v>
      </c>
      <c r="BC379" s="119" t="e">
        <f>IF(L379="základní",#REF!,0)</f>
        <v>#REF!</v>
      </c>
      <c r="BD379" s="119">
        <f>IF(L379="snížená",#REF!,0)</f>
        <v>0</v>
      </c>
      <c r="BE379" s="119">
        <f>IF(L379="zákl. přenesená",#REF!,0)</f>
        <v>0</v>
      </c>
      <c r="BF379" s="119">
        <f>IF(L379="sníž. přenesená",#REF!,0)</f>
        <v>0</v>
      </c>
      <c r="BG379" s="119">
        <f>IF(L379="nulová",#REF!,0)</f>
        <v>0</v>
      </c>
      <c r="BH379" s="15" t="s">
        <v>64</v>
      </c>
      <c r="BI379" s="119" t="e">
        <f>ROUND(#REF!*H379,2)</f>
        <v>#REF!</v>
      </c>
      <c r="BJ379" s="15" t="s">
        <v>124</v>
      </c>
      <c r="BK379" s="118" t="s">
        <v>539</v>
      </c>
    </row>
    <row r="380" spans="1:45" s="2" customFormat="1" ht="19.5">
      <c r="A380" s="26"/>
      <c r="B380" s="27"/>
      <c r="C380" s="26"/>
      <c r="D380" s="120" t="s">
        <v>125</v>
      </c>
      <c r="E380" s="26"/>
      <c r="F380" s="121" t="s">
        <v>538</v>
      </c>
      <c r="G380" s="26"/>
      <c r="H380" s="26"/>
      <c r="I380" s="26"/>
      <c r="J380" s="27"/>
      <c r="K380" s="122"/>
      <c r="L380" s="123"/>
      <c r="M380" s="44"/>
      <c r="N380" s="44"/>
      <c r="O380" s="44"/>
      <c r="P380" s="44"/>
      <c r="Q380" s="44"/>
      <c r="R380" s="45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R380" s="15" t="s">
        <v>125</v>
      </c>
      <c r="AS380" s="15" t="s">
        <v>66</v>
      </c>
    </row>
    <row r="381" spans="1:63" s="2" customFormat="1" ht="33" customHeight="1">
      <c r="A381" s="26"/>
      <c r="B381" s="108"/>
      <c r="C381" s="109" t="s">
        <v>540</v>
      </c>
      <c r="D381" s="109" t="s">
        <v>119</v>
      </c>
      <c r="E381" s="110" t="s">
        <v>541</v>
      </c>
      <c r="F381" s="111" t="s">
        <v>542</v>
      </c>
      <c r="G381" s="112" t="s">
        <v>145</v>
      </c>
      <c r="H381" s="113">
        <v>100</v>
      </c>
      <c r="I381" s="111" t="s">
        <v>123</v>
      </c>
      <c r="J381" s="27"/>
      <c r="K381" s="114" t="s">
        <v>1</v>
      </c>
      <c r="L381" s="115" t="s">
        <v>31</v>
      </c>
      <c r="M381" s="116">
        <v>4.18</v>
      </c>
      <c r="N381" s="116">
        <f>M381*H381</f>
        <v>418</v>
      </c>
      <c r="O381" s="116">
        <v>0.00211</v>
      </c>
      <c r="P381" s="116">
        <f>O381*H381</f>
        <v>0.211</v>
      </c>
      <c r="Q381" s="116">
        <v>0</v>
      </c>
      <c r="R381" s="117">
        <f>Q381*H381</f>
        <v>0</v>
      </c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P381" s="118" t="s">
        <v>124</v>
      </c>
      <c r="AR381" s="118" t="s">
        <v>119</v>
      </c>
      <c r="AS381" s="118" t="s">
        <v>66</v>
      </c>
      <c r="AW381" s="15" t="s">
        <v>117</v>
      </c>
      <c r="BC381" s="119" t="e">
        <f>IF(L381="základní",#REF!,0)</f>
        <v>#REF!</v>
      </c>
      <c r="BD381" s="119">
        <f>IF(L381="snížená",#REF!,0)</f>
        <v>0</v>
      </c>
      <c r="BE381" s="119">
        <f>IF(L381="zákl. přenesená",#REF!,0)</f>
        <v>0</v>
      </c>
      <c r="BF381" s="119">
        <f>IF(L381="sníž. přenesená",#REF!,0)</f>
        <v>0</v>
      </c>
      <c r="BG381" s="119">
        <f>IF(L381="nulová",#REF!,0)</f>
        <v>0</v>
      </c>
      <c r="BH381" s="15" t="s">
        <v>64</v>
      </c>
      <c r="BI381" s="119" t="e">
        <f>ROUND(#REF!*H381,2)</f>
        <v>#REF!</v>
      </c>
      <c r="BJ381" s="15" t="s">
        <v>124</v>
      </c>
      <c r="BK381" s="118" t="s">
        <v>543</v>
      </c>
    </row>
    <row r="382" spans="1:45" s="2" customFormat="1" ht="19.5">
      <c r="A382" s="26"/>
      <c r="B382" s="27"/>
      <c r="C382" s="26"/>
      <c r="D382" s="120" t="s">
        <v>125</v>
      </c>
      <c r="E382" s="26"/>
      <c r="F382" s="121" t="s">
        <v>542</v>
      </c>
      <c r="G382" s="26"/>
      <c r="H382" s="26"/>
      <c r="I382" s="26"/>
      <c r="J382" s="27"/>
      <c r="K382" s="122"/>
      <c r="L382" s="123"/>
      <c r="M382" s="44"/>
      <c r="N382" s="44"/>
      <c r="O382" s="44"/>
      <c r="P382" s="44"/>
      <c r="Q382" s="44"/>
      <c r="R382" s="45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R382" s="15" t="s">
        <v>125</v>
      </c>
      <c r="AS382" s="15" t="s">
        <v>66</v>
      </c>
    </row>
    <row r="383" spans="1:63" s="2" customFormat="1" ht="37.9" customHeight="1">
      <c r="A383" s="26"/>
      <c r="B383" s="108"/>
      <c r="C383" s="109" t="s">
        <v>333</v>
      </c>
      <c r="D383" s="109" t="s">
        <v>119</v>
      </c>
      <c r="E383" s="110" t="s">
        <v>544</v>
      </c>
      <c r="F383" s="111" t="s">
        <v>545</v>
      </c>
      <c r="G383" s="112" t="s">
        <v>145</v>
      </c>
      <c r="H383" s="113">
        <v>75</v>
      </c>
      <c r="I383" s="111" t="s">
        <v>123</v>
      </c>
      <c r="J383" s="27"/>
      <c r="K383" s="114" t="s">
        <v>1</v>
      </c>
      <c r="L383" s="115" t="s">
        <v>31</v>
      </c>
      <c r="M383" s="116">
        <v>3.548</v>
      </c>
      <c r="N383" s="116">
        <f>M383*H383</f>
        <v>266.1</v>
      </c>
      <c r="O383" s="116">
        <v>0.01377</v>
      </c>
      <c r="P383" s="116">
        <f>O383*H383</f>
        <v>1.0327499999999998</v>
      </c>
      <c r="Q383" s="116">
        <v>0</v>
      </c>
      <c r="R383" s="117">
        <f>Q383*H383</f>
        <v>0</v>
      </c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P383" s="118" t="s">
        <v>124</v>
      </c>
      <c r="AR383" s="118" t="s">
        <v>119</v>
      </c>
      <c r="AS383" s="118" t="s">
        <v>66</v>
      </c>
      <c r="AW383" s="15" t="s">
        <v>117</v>
      </c>
      <c r="BC383" s="119" t="e">
        <f>IF(L383="základní",#REF!,0)</f>
        <v>#REF!</v>
      </c>
      <c r="BD383" s="119">
        <f>IF(L383="snížená",#REF!,0)</f>
        <v>0</v>
      </c>
      <c r="BE383" s="119">
        <f>IF(L383="zákl. přenesená",#REF!,0)</f>
        <v>0</v>
      </c>
      <c r="BF383" s="119">
        <f>IF(L383="sníž. přenesená",#REF!,0)</f>
        <v>0</v>
      </c>
      <c r="BG383" s="119">
        <f>IF(L383="nulová",#REF!,0)</f>
        <v>0</v>
      </c>
      <c r="BH383" s="15" t="s">
        <v>64</v>
      </c>
      <c r="BI383" s="119" t="e">
        <f>ROUND(#REF!*H383,2)</f>
        <v>#REF!</v>
      </c>
      <c r="BJ383" s="15" t="s">
        <v>124</v>
      </c>
      <c r="BK383" s="118" t="s">
        <v>546</v>
      </c>
    </row>
    <row r="384" spans="1:45" s="2" customFormat="1" ht="19.5">
      <c r="A384" s="26"/>
      <c r="B384" s="27"/>
      <c r="C384" s="26"/>
      <c r="D384" s="120" t="s">
        <v>125</v>
      </c>
      <c r="E384" s="26"/>
      <c r="F384" s="121" t="s">
        <v>545</v>
      </c>
      <c r="G384" s="26"/>
      <c r="H384" s="26"/>
      <c r="I384" s="26"/>
      <c r="J384" s="27"/>
      <c r="K384" s="122"/>
      <c r="L384" s="123"/>
      <c r="M384" s="44"/>
      <c r="N384" s="44"/>
      <c r="O384" s="44"/>
      <c r="P384" s="44"/>
      <c r="Q384" s="44"/>
      <c r="R384" s="45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R384" s="15" t="s">
        <v>125</v>
      </c>
      <c r="AS384" s="15" t="s">
        <v>66</v>
      </c>
    </row>
    <row r="385" spans="1:63" s="2" customFormat="1" ht="37.9" customHeight="1">
      <c r="A385" s="26"/>
      <c r="B385" s="108"/>
      <c r="C385" s="109" t="s">
        <v>547</v>
      </c>
      <c r="D385" s="109" t="s">
        <v>119</v>
      </c>
      <c r="E385" s="110" t="s">
        <v>548</v>
      </c>
      <c r="F385" s="111" t="s">
        <v>549</v>
      </c>
      <c r="G385" s="112" t="s">
        <v>145</v>
      </c>
      <c r="H385" s="113">
        <v>65</v>
      </c>
      <c r="I385" s="111" t="s">
        <v>123</v>
      </c>
      <c r="J385" s="27"/>
      <c r="K385" s="114" t="s">
        <v>1</v>
      </c>
      <c r="L385" s="115" t="s">
        <v>31</v>
      </c>
      <c r="M385" s="116">
        <v>4.811</v>
      </c>
      <c r="N385" s="116">
        <f>M385*H385</f>
        <v>312.715</v>
      </c>
      <c r="O385" s="116">
        <v>0.02192</v>
      </c>
      <c r="P385" s="116">
        <f>O385*H385</f>
        <v>1.4247999999999998</v>
      </c>
      <c r="Q385" s="116">
        <v>0</v>
      </c>
      <c r="R385" s="117">
        <f>Q385*H385</f>
        <v>0</v>
      </c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P385" s="118" t="s">
        <v>124</v>
      </c>
      <c r="AR385" s="118" t="s">
        <v>119</v>
      </c>
      <c r="AS385" s="118" t="s">
        <v>66</v>
      </c>
      <c r="AW385" s="15" t="s">
        <v>117</v>
      </c>
      <c r="BC385" s="119" t="e">
        <f>IF(L385="základní",#REF!,0)</f>
        <v>#REF!</v>
      </c>
      <c r="BD385" s="119">
        <f>IF(L385="snížená",#REF!,0)</f>
        <v>0</v>
      </c>
      <c r="BE385" s="119">
        <f>IF(L385="zákl. přenesená",#REF!,0)</f>
        <v>0</v>
      </c>
      <c r="BF385" s="119">
        <f>IF(L385="sníž. přenesená",#REF!,0)</f>
        <v>0</v>
      </c>
      <c r="BG385" s="119">
        <f>IF(L385="nulová",#REF!,0)</f>
        <v>0</v>
      </c>
      <c r="BH385" s="15" t="s">
        <v>64</v>
      </c>
      <c r="BI385" s="119" t="e">
        <f>ROUND(#REF!*H385,2)</f>
        <v>#REF!</v>
      </c>
      <c r="BJ385" s="15" t="s">
        <v>124</v>
      </c>
      <c r="BK385" s="118" t="s">
        <v>550</v>
      </c>
    </row>
    <row r="386" spans="1:45" s="2" customFormat="1" ht="19.5">
      <c r="A386" s="26"/>
      <c r="B386" s="27"/>
      <c r="C386" s="26"/>
      <c r="D386" s="120" t="s">
        <v>125</v>
      </c>
      <c r="E386" s="26"/>
      <c r="F386" s="121" t="s">
        <v>549</v>
      </c>
      <c r="G386" s="26"/>
      <c r="H386" s="26"/>
      <c r="I386" s="26"/>
      <c r="J386" s="27"/>
      <c r="K386" s="122"/>
      <c r="L386" s="123"/>
      <c r="M386" s="44"/>
      <c r="N386" s="44"/>
      <c r="O386" s="44"/>
      <c r="P386" s="44"/>
      <c r="Q386" s="44"/>
      <c r="R386" s="45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R386" s="15" t="s">
        <v>125</v>
      </c>
      <c r="AS386" s="15" t="s">
        <v>66</v>
      </c>
    </row>
    <row r="387" spans="1:63" s="2" customFormat="1" ht="37.9" customHeight="1">
      <c r="A387" s="26"/>
      <c r="B387" s="108"/>
      <c r="C387" s="109" t="s">
        <v>336</v>
      </c>
      <c r="D387" s="109" t="s">
        <v>119</v>
      </c>
      <c r="E387" s="110" t="s">
        <v>551</v>
      </c>
      <c r="F387" s="111" t="s">
        <v>552</v>
      </c>
      <c r="G387" s="112" t="s">
        <v>145</v>
      </c>
      <c r="H387" s="113">
        <v>250</v>
      </c>
      <c r="I387" s="111" t="s">
        <v>123</v>
      </c>
      <c r="J387" s="27"/>
      <c r="K387" s="114" t="s">
        <v>1</v>
      </c>
      <c r="L387" s="115" t="s">
        <v>31</v>
      </c>
      <c r="M387" s="116">
        <v>3.12</v>
      </c>
      <c r="N387" s="116">
        <f>M387*H387</f>
        <v>780</v>
      </c>
      <c r="O387" s="116">
        <v>0.00266</v>
      </c>
      <c r="P387" s="116">
        <f>O387*H387</f>
        <v>0.665</v>
      </c>
      <c r="Q387" s="116">
        <v>0</v>
      </c>
      <c r="R387" s="117">
        <f>Q387*H387</f>
        <v>0</v>
      </c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P387" s="118" t="s">
        <v>124</v>
      </c>
      <c r="AR387" s="118" t="s">
        <v>119</v>
      </c>
      <c r="AS387" s="118" t="s">
        <v>66</v>
      </c>
      <c r="AW387" s="15" t="s">
        <v>117</v>
      </c>
      <c r="BC387" s="119" t="e">
        <f>IF(L387="základní",#REF!,0)</f>
        <v>#REF!</v>
      </c>
      <c r="BD387" s="119">
        <f>IF(L387="snížená",#REF!,0)</f>
        <v>0</v>
      </c>
      <c r="BE387" s="119">
        <f>IF(L387="zákl. přenesená",#REF!,0)</f>
        <v>0</v>
      </c>
      <c r="BF387" s="119">
        <f>IF(L387="sníž. přenesená",#REF!,0)</f>
        <v>0</v>
      </c>
      <c r="BG387" s="119">
        <f>IF(L387="nulová",#REF!,0)</f>
        <v>0</v>
      </c>
      <c r="BH387" s="15" t="s">
        <v>64</v>
      </c>
      <c r="BI387" s="119" t="e">
        <f>ROUND(#REF!*H387,2)</f>
        <v>#REF!</v>
      </c>
      <c r="BJ387" s="15" t="s">
        <v>124</v>
      </c>
      <c r="BK387" s="118" t="s">
        <v>553</v>
      </c>
    </row>
    <row r="388" spans="1:45" s="2" customFormat="1" ht="19.5">
      <c r="A388" s="26"/>
      <c r="B388" s="27"/>
      <c r="C388" s="26"/>
      <c r="D388" s="120" t="s">
        <v>125</v>
      </c>
      <c r="E388" s="26"/>
      <c r="F388" s="121" t="s">
        <v>552</v>
      </c>
      <c r="G388" s="26"/>
      <c r="H388" s="26"/>
      <c r="I388" s="26"/>
      <c r="J388" s="27"/>
      <c r="K388" s="122"/>
      <c r="L388" s="123"/>
      <c r="M388" s="44"/>
      <c r="N388" s="44"/>
      <c r="O388" s="44"/>
      <c r="P388" s="44"/>
      <c r="Q388" s="44"/>
      <c r="R388" s="45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R388" s="15" t="s">
        <v>125</v>
      </c>
      <c r="AS388" s="15" t="s">
        <v>66</v>
      </c>
    </row>
    <row r="389" spans="1:63" s="2" customFormat="1" ht="33" customHeight="1">
      <c r="A389" s="26"/>
      <c r="B389" s="108"/>
      <c r="C389" s="109" t="s">
        <v>554</v>
      </c>
      <c r="D389" s="109" t="s">
        <v>119</v>
      </c>
      <c r="E389" s="110" t="s">
        <v>555</v>
      </c>
      <c r="F389" s="111" t="s">
        <v>556</v>
      </c>
      <c r="G389" s="112" t="s">
        <v>145</v>
      </c>
      <c r="H389" s="113">
        <v>100</v>
      </c>
      <c r="I389" s="111" t="s">
        <v>123</v>
      </c>
      <c r="J389" s="27"/>
      <c r="K389" s="114" t="s">
        <v>1</v>
      </c>
      <c r="L389" s="115" t="s">
        <v>31</v>
      </c>
      <c r="M389" s="116">
        <v>3.36</v>
      </c>
      <c r="N389" s="116">
        <f>M389*H389</f>
        <v>336</v>
      </c>
      <c r="O389" s="116">
        <v>0.00266</v>
      </c>
      <c r="P389" s="116">
        <f>O389*H389</f>
        <v>0.266</v>
      </c>
      <c r="Q389" s="116">
        <v>0</v>
      </c>
      <c r="R389" s="117">
        <f>Q389*H389</f>
        <v>0</v>
      </c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P389" s="118" t="s">
        <v>124</v>
      </c>
      <c r="AR389" s="118" t="s">
        <v>119</v>
      </c>
      <c r="AS389" s="118" t="s">
        <v>66</v>
      </c>
      <c r="AW389" s="15" t="s">
        <v>117</v>
      </c>
      <c r="BC389" s="119" t="e">
        <f>IF(L389="základní",#REF!,0)</f>
        <v>#REF!</v>
      </c>
      <c r="BD389" s="119">
        <f>IF(L389="snížená",#REF!,0)</f>
        <v>0</v>
      </c>
      <c r="BE389" s="119">
        <f>IF(L389="zákl. přenesená",#REF!,0)</f>
        <v>0</v>
      </c>
      <c r="BF389" s="119">
        <f>IF(L389="sníž. přenesená",#REF!,0)</f>
        <v>0</v>
      </c>
      <c r="BG389" s="119">
        <f>IF(L389="nulová",#REF!,0)</f>
        <v>0</v>
      </c>
      <c r="BH389" s="15" t="s">
        <v>64</v>
      </c>
      <c r="BI389" s="119" t="e">
        <f>ROUND(#REF!*H389,2)</f>
        <v>#REF!</v>
      </c>
      <c r="BJ389" s="15" t="s">
        <v>124</v>
      </c>
      <c r="BK389" s="118" t="s">
        <v>557</v>
      </c>
    </row>
    <row r="390" spans="1:45" s="2" customFormat="1" ht="19.5">
      <c r="A390" s="26"/>
      <c r="B390" s="27"/>
      <c r="C390" s="26"/>
      <c r="D390" s="120" t="s">
        <v>125</v>
      </c>
      <c r="E390" s="26"/>
      <c r="F390" s="121" t="s">
        <v>556</v>
      </c>
      <c r="G390" s="26"/>
      <c r="H390" s="26"/>
      <c r="I390" s="26"/>
      <c r="J390" s="27"/>
      <c r="K390" s="122"/>
      <c r="L390" s="123"/>
      <c r="M390" s="44"/>
      <c r="N390" s="44"/>
      <c r="O390" s="44"/>
      <c r="P390" s="44"/>
      <c r="Q390" s="44"/>
      <c r="R390" s="45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R390" s="15" t="s">
        <v>125</v>
      </c>
      <c r="AS390" s="15" t="s">
        <v>66</v>
      </c>
    </row>
    <row r="391" spans="1:63" s="2" customFormat="1" ht="37.9" customHeight="1">
      <c r="A391" s="26"/>
      <c r="B391" s="108"/>
      <c r="C391" s="109" t="s">
        <v>340</v>
      </c>
      <c r="D391" s="109" t="s">
        <v>119</v>
      </c>
      <c r="E391" s="110" t="s">
        <v>558</v>
      </c>
      <c r="F391" s="111" t="s">
        <v>559</v>
      </c>
      <c r="G391" s="112" t="s">
        <v>145</v>
      </c>
      <c r="H391" s="113">
        <v>75</v>
      </c>
      <c r="I391" s="111" t="s">
        <v>123</v>
      </c>
      <c r="J391" s="27"/>
      <c r="K391" s="114" t="s">
        <v>1</v>
      </c>
      <c r="L391" s="115" t="s">
        <v>31</v>
      </c>
      <c r="M391" s="116">
        <v>3.475</v>
      </c>
      <c r="N391" s="116">
        <f>M391*H391</f>
        <v>260.625</v>
      </c>
      <c r="O391" s="116">
        <v>0.00324</v>
      </c>
      <c r="P391" s="116">
        <f>O391*H391</f>
        <v>0.243</v>
      </c>
      <c r="Q391" s="116">
        <v>0</v>
      </c>
      <c r="R391" s="117">
        <f>Q391*H391</f>
        <v>0</v>
      </c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P391" s="118" t="s">
        <v>124</v>
      </c>
      <c r="AR391" s="118" t="s">
        <v>119</v>
      </c>
      <c r="AS391" s="118" t="s">
        <v>66</v>
      </c>
      <c r="AW391" s="15" t="s">
        <v>117</v>
      </c>
      <c r="BC391" s="119" t="e">
        <f>IF(L391="základní",#REF!,0)</f>
        <v>#REF!</v>
      </c>
      <c r="BD391" s="119">
        <f>IF(L391="snížená",#REF!,0)</f>
        <v>0</v>
      </c>
      <c r="BE391" s="119">
        <f>IF(L391="zákl. přenesená",#REF!,0)</f>
        <v>0</v>
      </c>
      <c r="BF391" s="119">
        <f>IF(L391="sníž. přenesená",#REF!,0)</f>
        <v>0</v>
      </c>
      <c r="BG391" s="119">
        <f>IF(L391="nulová",#REF!,0)</f>
        <v>0</v>
      </c>
      <c r="BH391" s="15" t="s">
        <v>64</v>
      </c>
      <c r="BI391" s="119" t="e">
        <f>ROUND(#REF!*H391,2)</f>
        <v>#REF!</v>
      </c>
      <c r="BJ391" s="15" t="s">
        <v>124</v>
      </c>
      <c r="BK391" s="118" t="s">
        <v>560</v>
      </c>
    </row>
    <row r="392" spans="1:45" s="2" customFormat="1" ht="19.5">
      <c r="A392" s="26"/>
      <c r="B392" s="27"/>
      <c r="C392" s="26"/>
      <c r="D392" s="120" t="s">
        <v>125</v>
      </c>
      <c r="E392" s="26"/>
      <c r="F392" s="121" t="s">
        <v>559</v>
      </c>
      <c r="G392" s="26"/>
      <c r="H392" s="26"/>
      <c r="I392" s="26"/>
      <c r="J392" s="27"/>
      <c r="K392" s="122"/>
      <c r="L392" s="123"/>
      <c r="M392" s="44"/>
      <c r="N392" s="44"/>
      <c r="O392" s="44"/>
      <c r="P392" s="44"/>
      <c r="Q392" s="44"/>
      <c r="R392" s="45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R392" s="15" t="s">
        <v>125</v>
      </c>
      <c r="AS392" s="15" t="s">
        <v>66</v>
      </c>
    </row>
    <row r="393" spans="1:63" s="2" customFormat="1" ht="37.9" customHeight="1">
      <c r="A393" s="26"/>
      <c r="B393" s="108"/>
      <c r="C393" s="109" t="s">
        <v>561</v>
      </c>
      <c r="D393" s="109" t="s">
        <v>119</v>
      </c>
      <c r="E393" s="110" t="s">
        <v>562</v>
      </c>
      <c r="F393" s="111" t="s">
        <v>563</v>
      </c>
      <c r="G393" s="112" t="s">
        <v>145</v>
      </c>
      <c r="H393" s="113">
        <v>65</v>
      </c>
      <c r="I393" s="111" t="s">
        <v>123</v>
      </c>
      <c r="J393" s="27"/>
      <c r="K393" s="114" t="s">
        <v>1</v>
      </c>
      <c r="L393" s="115" t="s">
        <v>31</v>
      </c>
      <c r="M393" s="116">
        <v>3.97</v>
      </c>
      <c r="N393" s="116">
        <f>M393*H393</f>
        <v>258.05</v>
      </c>
      <c r="O393" s="116">
        <v>0.00324</v>
      </c>
      <c r="P393" s="116">
        <f>O393*H393</f>
        <v>0.21059999999999998</v>
      </c>
      <c r="Q393" s="116">
        <v>0</v>
      </c>
      <c r="R393" s="117">
        <f>Q393*H393</f>
        <v>0</v>
      </c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P393" s="118" t="s">
        <v>124</v>
      </c>
      <c r="AR393" s="118" t="s">
        <v>119</v>
      </c>
      <c r="AS393" s="118" t="s">
        <v>66</v>
      </c>
      <c r="AW393" s="15" t="s">
        <v>117</v>
      </c>
      <c r="BC393" s="119" t="e">
        <f>IF(L393="základní",#REF!,0)</f>
        <v>#REF!</v>
      </c>
      <c r="BD393" s="119">
        <f>IF(L393="snížená",#REF!,0)</f>
        <v>0</v>
      </c>
      <c r="BE393" s="119">
        <f>IF(L393="zákl. přenesená",#REF!,0)</f>
        <v>0</v>
      </c>
      <c r="BF393" s="119">
        <f>IF(L393="sníž. přenesená",#REF!,0)</f>
        <v>0</v>
      </c>
      <c r="BG393" s="119">
        <f>IF(L393="nulová",#REF!,0)</f>
        <v>0</v>
      </c>
      <c r="BH393" s="15" t="s">
        <v>64</v>
      </c>
      <c r="BI393" s="119" t="e">
        <f>ROUND(#REF!*H393,2)</f>
        <v>#REF!</v>
      </c>
      <c r="BJ393" s="15" t="s">
        <v>124</v>
      </c>
      <c r="BK393" s="118" t="s">
        <v>564</v>
      </c>
    </row>
    <row r="394" spans="1:45" s="2" customFormat="1" ht="19.5">
      <c r="A394" s="26"/>
      <c r="B394" s="27"/>
      <c r="C394" s="26"/>
      <c r="D394" s="120" t="s">
        <v>125</v>
      </c>
      <c r="E394" s="26"/>
      <c r="F394" s="121" t="s">
        <v>563</v>
      </c>
      <c r="G394" s="26"/>
      <c r="H394" s="26"/>
      <c r="I394" s="26"/>
      <c r="J394" s="27"/>
      <c r="K394" s="122"/>
      <c r="L394" s="123"/>
      <c r="M394" s="44"/>
      <c r="N394" s="44"/>
      <c r="O394" s="44"/>
      <c r="P394" s="44"/>
      <c r="Q394" s="44"/>
      <c r="R394" s="45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R394" s="15" t="s">
        <v>125</v>
      </c>
      <c r="AS394" s="15" t="s">
        <v>66</v>
      </c>
    </row>
    <row r="395" spans="1:63" s="2" customFormat="1" ht="24.2" customHeight="1">
      <c r="A395" s="26"/>
      <c r="B395" s="108"/>
      <c r="C395" s="124" t="s">
        <v>343</v>
      </c>
      <c r="D395" s="124" t="s">
        <v>352</v>
      </c>
      <c r="E395" s="125" t="s">
        <v>565</v>
      </c>
      <c r="F395" s="126" t="s">
        <v>566</v>
      </c>
      <c r="G395" s="127" t="s">
        <v>199</v>
      </c>
      <c r="H395" s="128">
        <v>73.382</v>
      </c>
      <c r="I395" s="126" t="s">
        <v>123</v>
      </c>
      <c r="J395" s="129"/>
      <c r="K395" s="130" t="s">
        <v>1</v>
      </c>
      <c r="L395" s="131" t="s">
        <v>31</v>
      </c>
      <c r="M395" s="116">
        <v>0</v>
      </c>
      <c r="N395" s="116">
        <f>M395*H395</f>
        <v>0</v>
      </c>
      <c r="O395" s="116">
        <v>0.815</v>
      </c>
      <c r="P395" s="116">
        <f>O395*H395</f>
        <v>59.80633</v>
      </c>
      <c r="Q395" s="116">
        <v>0</v>
      </c>
      <c r="R395" s="117">
        <f>Q395*H395</f>
        <v>0</v>
      </c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P395" s="118" t="s">
        <v>134</v>
      </c>
      <c r="AR395" s="118" t="s">
        <v>352</v>
      </c>
      <c r="AS395" s="118" t="s">
        <v>66</v>
      </c>
      <c r="AW395" s="15" t="s">
        <v>117</v>
      </c>
      <c r="BC395" s="119" t="e">
        <f>IF(L395="základní",#REF!,0)</f>
        <v>#REF!</v>
      </c>
      <c r="BD395" s="119">
        <f>IF(L395="snížená",#REF!,0)</f>
        <v>0</v>
      </c>
      <c r="BE395" s="119">
        <f>IF(L395="zákl. přenesená",#REF!,0)</f>
        <v>0</v>
      </c>
      <c r="BF395" s="119">
        <f>IF(L395="sníž. přenesená",#REF!,0)</f>
        <v>0</v>
      </c>
      <c r="BG395" s="119">
        <f>IF(L395="nulová",#REF!,0)</f>
        <v>0</v>
      </c>
      <c r="BH395" s="15" t="s">
        <v>64</v>
      </c>
      <c r="BI395" s="119" t="e">
        <f>ROUND(#REF!*H395,2)</f>
        <v>#REF!</v>
      </c>
      <c r="BJ395" s="15" t="s">
        <v>124</v>
      </c>
      <c r="BK395" s="118" t="s">
        <v>567</v>
      </c>
    </row>
    <row r="396" spans="1:45" s="2" customFormat="1" ht="12">
      <c r="A396" s="26"/>
      <c r="B396" s="27"/>
      <c r="C396" s="26"/>
      <c r="D396" s="120" t="s">
        <v>125</v>
      </c>
      <c r="E396" s="26"/>
      <c r="F396" s="121" t="s">
        <v>566</v>
      </c>
      <c r="G396" s="26"/>
      <c r="H396" s="26"/>
      <c r="I396" s="26"/>
      <c r="J396" s="27"/>
      <c r="K396" s="122"/>
      <c r="L396" s="123"/>
      <c r="M396" s="44"/>
      <c r="N396" s="44"/>
      <c r="O396" s="44"/>
      <c r="P396" s="44"/>
      <c r="Q396" s="44"/>
      <c r="R396" s="45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R396" s="15" t="s">
        <v>125</v>
      </c>
      <c r="AS396" s="15" t="s">
        <v>66</v>
      </c>
    </row>
    <row r="397" spans="2:49" s="12" customFormat="1" ht="12">
      <c r="B397" s="133"/>
      <c r="D397" s="120" t="s">
        <v>568</v>
      </c>
      <c r="E397" s="134" t="s">
        <v>1</v>
      </c>
      <c r="F397" s="135" t="s">
        <v>569</v>
      </c>
      <c r="H397" s="136">
        <v>73.382</v>
      </c>
      <c r="J397" s="133"/>
      <c r="K397" s="137"/>
      <c r="L397" s="138"/>
      <c r="M397" s="138"/>
      <c r="N397" s="138"/>
      <c r="O397" s="138"/>
      <c r="P397" s="138"/>
      <c r="Q397" s="138"/>
      <c r="R397" s="139"/>
      <c r="AR397" s="134" t="s">
        <v>568</v>
      </c>
      <c r="AS397" s="134" t="s">
        <v>66</v>
      </c>
      <c r="AT397" s="12" t="s">
        <v>66</v>
      </c>
      <c r="AU397" s="12" t="s">
        <v>27</v>
      </c>
      <c r="AV397" s="12" t="s">
        <v>57</v>
      </c>
      <c r="AW397" s="134" t="s">
        <v>117</v>
      </c>
    </row>
    <row r="398" spans="2:49" s="13" customFormat="1" ht="12">
      <c r="B398" s="140"/>
      <c r="D398" s="120" t="s">
        <v>568</v>
      </c>
      <c r="E398" s="141" t="s">
        <v>1</v>
      </c>
      <c r="F398" s="142" t="s">
        <v>570</v>
      </c>
      <c r="H398" s="143">
        <v>73.382</v>
      </c>
      <c r="J398" s="140"/>
      <c r="K398" s="144"/>
      <c r="L398" s="145"/>
      <c r="M398" s="145"/>
      <c r="N398" s="145"/>
      <c r="O398" s="145"/>
      <c r="P398" s="145"/>
      <c r="Q398" s="145"/>
      <c r="R398" s="146"/>
      <c r="AR398" s="141" t="s">
        <v>568</v>
      </c>
      <c r="AS398" s="141" t="s">
        <v>66</v>
      </c>
      <c r="AT398" s="13" t="s">
        <v>124</v>
      </c>
      <c r="AU398" s="13" t="s">
        <v>27</v>
      </c>
      <c r="AV398" s="13" t="s">
        <v>64</v>
      </c>
      <c r="AW398" s="141" t="s">
        <v>117</v>
      </c>
    </row>
    <row r="399" spans="1:63" s="2" customFormat="1" ht="16.5" customHeight="1">
      <c r="A399" s="26"/>
      <c r="B399" s="108"/>
      <c r="C399" s="109" t="s">
        <v>571</v>
      </c>
      <c r="D399" s="109" t="s">
        <v>119</v>
      </c>
      <c r="E399" s="110" t="s">
        <v>572</v>
      </c>
      <c r="F399" s="111" t="s">
        <v>573</v>
      </c>
      <c r="G399" s="112" t="s">
        <v>145</v>
      </c>
      <c r="H399" s="113">
        <v>50</v>
      </c>
      <c r="I399" s="111" t="s">
        <v>123</v>
      </c>
      <c r="J399" s="27"/>
      <c r="K399" s="114" t="s">
        <v>1</v>
      </c>
      <c r="L399" s="115" t="s">
        <v>31</v>
      </c>
      <c r="M399" s="116">
        <v>2.89</v>
      </c>
      <c r="N399" s="116">
        <f>M399*H399</f>
        <v>144.5</v>
      </c>
      <c r="O399" s="116">
        <v>0.00058</v>
      </c>
      <c r="P399" s="116">
        <f>O399*H399</f>
        <v>0.029</v>
      </c>
      <c r="Q399" s="116">
        <v>0.166</v>
      </c>
      <c r="R399" s="117">
        <f>Q399*H399</f>
        <v>8.3</v>
      </c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P399" s="118" t="s">
        <v>124</v>
      </c>
      <c r="AR399" s="118" t="s">
        <v>119</v>
      </c>
      <c r="AS399" s="118" t="s">
        <v>66</v>
      </c>
      <c r="AW399" s="15" t="s">
        <v>117</v>
      </c>
      <c r="BC399" s="119" t="e">
        <f>IF(L399="základní",#REF!,0)</f>
        <v>#REF!</v>
      </c>
      <c r="BD399" s="119">
        <f>IF(L399="snížená",#REF!,0)</f>
        <v>0</v>
      </c>
      <c r="BE399" s="119">
        <f>IF(L399="zákl. přenesená",#REF!,0)</f>
        <v>0</v>
      </c>
      <c r="BF399" s="119">
        <f>IF(L399="sníž. přenesená",#REF!,0)</f>
        <v>0</v>
      </c>
      <c r="BG399" s="119">
        <f>IF(L399="nulová",#REF!,0)</f>
        <v>0</v>
      </c>
      <c r="BH399" s="15" t="s">
        <v>64</v>
      </c>
      <c r="BI399" s="119" t="e">
        <f>ROUND(#REF!*H399,2)</f>
        <v>#REF!</v>
      </c>
      <c r="BJ399" s="15" t="s">
        <v>124</v>
      </c>
      <c r="BK399" s="118" t="s">
        <v>574</v>
      </c>
    </row>
    <row r="400" spans="1:45" s="2" customFormat="1" ht="12">
      <c r="A400" s="26"/>
      <c r="B400" s="27"/>
      <c r="C400" s="26"/>
      <c r="D400" s="120" t="s">
        <v>125</v>
      </c>
      <c r="E400" s="26"/>
      <c r="F400" s="121" t="s">
        <v>573</v>
      </c>
      <c r="G400" s="26"/>
      <c r="H400" s="26"/>
      <c r="I400" s="26"/>
      <c r="J400" s="27"/>
      <c r="K400" s="122"/>
      <c r="L400" s="123"/>
      <c r="M400" s="44"/>
      <c r="N400" s="44"/>
      <c r="O400" s="44"/>
      <c r="P400" s="44"/>
      <c r="Q400" s="44"/>
      <c r="R400" s="45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R400" s="15" t="s">
        <v>125</v>
      </c>
      <c r="AS400" s="15" t="s">
        <v>66</v>
      </c>
    </row>
    <row r="401" spans="1:63" s="2" customFormat="1" ht="24.2" customHeight="1">
      <c r="A401" s="26"/>
      <c r="B401" s="108"/>
      <c r="C401" s="109" t="s">
        <v>347</v>
      </c>
      <c r="D401" s="109" t="s">
        <v>119</v>
      </c>
      <c r="E401" s="110" t="s">
        <v>575</v>
      </c>
      <c r="F401" s="111" t="s">
        <v>576</v>
      </c>
      <c r="G401" s="112" t="s">
        <v>145</v>
      </c>
      <c r="H401" s="113">
        <v>50</v>
      </c>
      <c r="I401" s="111" t="s">
        <v>123</v>
      </c>
      <c r="J401" s="27"/>
      <c r="K401" s="114" t="s">
        <v>1</v>
      </c>
      <c r="L401" s="115" t="s">
        <v>31</v>
      </c>
      <c r="M401" s="116">
        <v>5.43</v>
      </c>
      <c r="N401" s="116">
        <f>M401*H401</f>
        <v>271.5</v>
      </c>
      <c r="O401" s="116">
        <v>0.00212</v>
      </c>
      <c r="P401" s="116">
        <f>O401*H401</f>
        <v>0.106</v>
      </c>
      <c r="Q401" s="116">
        <v>0</v>
      </c>
      <c r="R401" s="117">
        <f>Q401*H401</f>
        <v>0</v>
      </c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P401" s="118" t="s">
        <v>124</v>
      </c>
      <c r="AR401" s="118" t="s">
        <v>119</v>
      </c>
      <c r="AS401" s="118" t="s">
        <v>66</v>
      </c>
      <c r="AW401" s="15" t="s">
        <v>117</v>
      </c>
      <c r="BC401" s="119" t="e">
        <f>IF(L401="základní",#REF!,0)</f>
        <v>#REF!</v>
      </c>
      <c r="BD401" s="119">
        <f>IF(L401="snížená",#REF!,0)</f>
        <v>0</v>
      </c>
      <c r="BE401" s="119">
        <f>IF(L401="zákl. přenesená",#REF!,0)</f>
        <v>0</v>
      </c>
      <c r="BF401" s="119">
        <f>IF(L401="sníž. přenesená",#REF!,0)</f>
        <v>0</v>
      </c>
      <c r="BG401" s="119">
        <f>IF(L401="nulová",#REF!,0)</f>
        <v>0</v>
      </c>
      <c r="BH401" s="15" t="s">
        <v>64</v>
      </c>
      <c r="BI401" s="119" t="e">
        <f>ROUND(#REF!*H401,2)</f>
        <v>#REF!</v>
      </c>
      <c r="BJ401" s="15" t="s">
        <v>124</v>
      </c>
      <c r="BK401" s="118" t="s">
        <v>577</v>
      </c>
    </row>
    <row r="402" spans="1:45" s="2" customFormat="1" ht="19.5">
      <c r="A402" s="26"/>
      <c r="B402" s="27"/>
      <c r="C402" s="26"/>
      <c r="D402" s="120" t="s">
        <v>125</v>
      </c>
      <c r="E402" s="26"/>
      <c r="F402" s="121" t="s">
        <v>576</v>
      </c>
      <c r="G402" s="26"/>
      <c r="H402" s="26"/>
      <c r="I402" s="26"/>
      <c r="J402" s="27"/>
      <c r="K402" s="122"/>
      <c r="L402" s="123"/>
      <c r="M402" s="44"/>
      <c r="N402" s="44"/>
      <c r="O402" s="44"/>
      <c r="P402" s="44"/>
      <c r="Q402" s="44"/>
      <c r="R402" s="45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R402" s="15" t="s">
        <v>125</v>
      </c>
      <c r="AS402" s="15" t="s">
        <v>66</v>
      </c>
    </row>
    <row r="403" spans="1:45" s="2" customFormat="1" ht="19.5">
      <c r="A403" s="26"/>
      <c r="B403" s="27"/>
      <c r="C403" s="26"/>
      <c r="D403" s="120" t="s">
        <v>356</v>
      </c>
      <c r="E403" s="26"/>
      <c r="F403" s="132" t="s">
        <v>404</v>
      </c>
      <c r="G403" s="26"/>
      <c r="H403" s="26"/>
      <c r="I403" s="26"/>
      <c r="J403" s="27"/>
      <c r="K403" s="122"/>
      <c r="L403" s="123"/>
      <c r="M403" s="44"/>
      <c r="N403" s="44"/>
      <c r="O403" s="44"/>
      <c r="P403" s="44"/>
      <c r="Q403" s="44"/>
      <c r="R403" s="45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R403" s="15" t="s">
        <v>356</v>
      </c>
      <c r="AS403" s="15" t="s">
        <v>66</v>
      </c>
    </row>
    <row r="404" spans="1:63" s="2" customFormat="1" ht="24.2" customHeight="1">
      <c r="A404" s="26"/>
      <c r="B404" s="108"/>
      <c r="C404" s="109" t="s">
        <v>578</v>
      </c>
      <c r="D404" s="109" t="s">
        <v>119</v>
      </c>
      <c r="E404" s="110" t="s">
        <v>579</v>
      </c>
      <c r="F404" s="111" t="s">
        <v>580</v>
      </c>
      <c r="G404" s="112" t="s">
        <v>145</v>
      </c>
      <c r="H404" s="113">
        <v>50</v>
      </c>
      <c r="I404" s="111" t="s">
        <v>123</v>
      </c>
      <c r="J404" s="27"/>
      <c r="K404" s="114" t="s">
        <v>1</v>
      </c>
      <c r="L404" s="115" t="s">
        <v>31</v>
      </c>
      <c r="M404" s="116">
        <v>1.98</v>
      </c>
      <c r="N404" s="116">
        <f>M404*H404</f>
        <v>99</v>
      </c>
      <c r="O404" s="116">
        <v>0.00475</v>
      </c>
      <c r="P404" s="116">
        <f>O404*H404</f>
        <v>0.2375</v>
      </c>
      <c r="Q404" s="116">
        <v>0</v>
      </c>
      <c r="R404" s="117">
        <f>Q404*H404</f>
        <v>0</v>
      </c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P404" s="118" t="s">
        <v>124</v>
      </c>
      <c r="AR404" s="118" t="s">
        <v>119</v>
      </c>
      <c r="AS404" s="118" t="s">
        <v>66</v>
      </c>
      <c r="AW404" s="15" t="s">
        <v>117</v>
      </c>
      <c r="BC404" s="119" t="e">
        <f>IF(L404="základní",#REF!,0)</f>
        <v>#REF!</v>
      </c>
      <c r="BD404" s="119">
        <f>IF(L404="snížená",#REF!,0)</f>
        <v>0</v>
      </c>
      <c r="BE404" s="119">
        <f>IF(L404="zákl. přenesená",#REF!,0)</f>
        <v>0</v>
      </c>
      <c r="BF404" s="119">
        <f>IF(L404="sníž. přenesená",#REF!,0)</f>
        <v>0</v>
      </c>
      <c r="BG404" s="119">
        <f>IF(L404="nulová",#REF!,0)</f>
        <v>0</v>
      </c>
      <c r="BH404" s="15" t="s">
        <v>64</v>
      </c>
      <c r="BI404" s="119" t="e">
        <f>ROUND(#REF!*H404,2)</f>
        <v>#REF!</v>
      </c>
      <c r="BJ404" s="15" t="s">
        <v>124</v>
      </c>
      <c r="BK404" s="118" t="s">
        <v>581</v>
      </c>
    </row>
    <row r="405" spans="1:45" s="2" customFormat="1" ht="19.5">
      <c r="A405" s="26"/>
      <c r="B405" s="27"/>
      <c r="C405" s="26"/>
      <c r="D405" s="120" t="s">
        <v>125</v>
      </c>
      <c r="E405" s="26"/>
      <c r="F405" s="121" t="s">
        <v>580</v>
      </c>
      <c r="G405" s="26"/>
      <c r="H405" s="26"/>
      <c r="I405" s="26"/>
      <c r="J405" s="27"/>
      <c r="K405" s="122"/>
      <c r="L405" s="123"/>
      <c r="M405" s="44"/>
      <c r="N405" s="44"/>
      <c r="O405" s="44"/>
      <c r="P405" s="44"/>
      <c r="Q405" s="44"/>
      <c r="R405" s="45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R405" s="15" t="s">
        <v>125</v>
      </c>
      <c r="AS405" s="15" t="s">
        <v>66</v>
      </c>
    </row>
    <row r="406" spans="1:63" s="2" customFormat="1" ht="24.2" customHeight="1">
      <c r="A406" s="26"/>
      <c r="B406" s="108"/>
      <c r="C406" s="124" t="s">
        <v>350</v>
      </c>
      <c r="D406" s="124" t="s">
        <v>352</v>
      </c>
      <c r="E406" s="125" t="s">
        <v>582</v>
      </c>
      <c r="F406" s="126" t="s">
        <v>583</v>
      </c>
      <c r="G406" s="127" t="s">
        <v>199</v>
      </c>
      <c r="H406" s="128">
        <v>7.2</v>
      </c>
      <c r="I406" s="126" t="s">
        <v>123</v>
      </c>
      <c r="J406" s="129"/>
      <c r="K406" s="130" t="s">
        <v>1</v>
      </c>
      <c r="L406" s="131" t="s">
        <v>31</v>
      </c>
      <c r="M406" s="116">
        <v>0</v>
      </c>
      <c r="N406" s="116">
        <f>M406*H406</f>
        <v>0</v>
      </c>
      <c r="O406" s="116">
        <v>0.815</v>
      </c>
      <c r="P406" s="116">
        <f>O406*H406</f>
        <v>5.867999999999999</v>
      </c>
      <c r="Q406" s="116">
        <v>0</v>
      </c>
      <c r="R406" s="117">
        <f>Q406*H406</f>
        <v>0</v>
      </c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P406" s="118" t="s">
        <v>134</v>
      </c>
      <c r="AR406" s="118" t="s">
        <v>352</v>
      </c>
      <c r="AS406" s="118" t="s">
        <v>66</v>
      </c>
      <c r="AW406" s="15" t="s">
        <v>117</v>
      </c>
      <c r="BC406" s="119" t="e">
        <f>IF(L406="základní",#REF!,0)</f>
        <v>#REF!</v>
      </c>
      <c r="BD406" s="119">
        <f>IF(L406="snížená",#REF!,0)</f>
        <v>0</v>
      </c>
      <c r="BE406" s="119">
        <f>IF(L406="zákl. přenesená",#REF!,0)</f>
        <v>0</v>
      </c>
      <c r="BF406" s="119">
        <f>IF(L406="sníž. přenesená",#REF!,0)</f>
        <v>0</v>
      </c>
      <c r="BG406" s="119">
        <f>IF(L406="nulová",#REF!,0)</f>
        <v>0</v>
      </c>
      <c r="BH406" s="15" t="s">
        <v>64</v>
      </c>
      <c r="BI406" s="119" t="e">
        <f>ROUND(#REF!*H406,2)</f>
        <v>#REF!</v>
      </c>
      <c r="BJ406" s="15" t="s">
        <v>124</v>
      </c>
      <c r="BK406" s="118" t="s">
        <v>584</v>
      </c>
    </row>
    <row r="407" spans="1:45" s="2" customFormat="1" ht="12">
      <c r="A407" s="26"/>
      <c r="B407" s="27"/>
      <c r="C407" s="26"/>
      <c r="D407" s="120" t="s">
        <v>125</v>
      </c>
      <c r="E407" s="26"/>
      <c r="F407" s="121" t="s">
        <v>583</v>
      </c>
      <c r="G407" s="26"/>
      <c r="H407" s="26"/>
      <c r="I407" s="26"/>
      <c r="J407" s="27"/>
      <c r="K407" s="122"/>
      <c r="L407" s="123"/>
      <c r="M407" s="44"/>
      <c r="N407" s="44"/>
      <c r="O407" s="44"/>
      <c r="P407" s="44"/>
      <c r="Q407" s="44"/>
      <c r="R407" s="45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R407" s="15" t="s">
        <v>125</v>
      </c>
      <c r="AS407" s="15" t="s">
        <v>66</v>
      </c>
    </row>
    <row r="408" spans="2:49" s="12" customFormat="1" ht="12">
      <c r="B408" s="133"/>
      <c r="D408" s="120" t="s">
        <v>568</v>
      </c>
      <c r="E408" s="134" t="s">
        <v>1</v>
      </c>
      <c r="F408" s="135" t="s">
        <v>585</v>
      </c>
      <c r="H408" s="136">
        <v>7.2</v>
      </c>
      <c r="J408" s="133"/>
      <c r="K408" s="137"/>
      <c r="L408" s="138"/>
      <c r="M408" s="138"/>
      <c r="N408" s="138"/>
      <c r="O408" s="138"/>
      <c r="P408" s="138"/>
      <c r="Q408" s="138"/>
      <c r="R408" s="139"/>
      <c r="AR408" s="134" t="s">
        <v>568</v>
      </c>
      <c r="AS408" s="134" t="s">
        <v>66</v>
      </c>
      <c r="AT408" s="12" t="s">
        <v>66</v>
      </c>
      <c r="AU408" s="12" t="s">
        <v>27</v>
      </c>
      <c r="AV408" s="12" t="s">
        <v>57</v>
      </c>
      <c r="AW408" s="134" t="s">
        <v>117</v>
      </c>
    </row>
    <row r="409" spans="2:49" s="13" customFormat="1" ht="12">
      <c r="B409" s="140"/>
      <c r="D409" s="120" t="s">
        <v>568</v>
      </c>
      <c r="E409" s="141" t="s">
        <v>1</v>
      </c>
      <c r="F409" s="142" t="s">
        <v>570</v>
      </c>
      <c r="H409" s="143">
        <v>7.2</v>
      </c>
      <c r="J409" s="140"/>
      <c r="K409" s="144"/>
      <c r="L409" s="145"/>
      <c r="M409" s="145"/>
      <c r="N409" s="145"/>
      <c r="O409" s="145"/>
      <c r="P409" s="145"/>
      <c r="Q409" s="145"/>
      <c r="R409" s="146"/>
      <c r="AR409" s="141" t="s">
        <v>568</v>
      </c>
      <c r="AS409" s="141" t="s">
        <v>66</v>
      </c>
      <c r="AT409" s="13" t="s">
        <v>124</v>
      </c>
      <c r="AU409" s="13" t="s">
        <v>27</v>
      </c>
      <c r="AV409" s="13" t="s">
        <v>64</v>
      </c>
      <c r="AW409" s="141" t="s">
        <v>117</v>
      </c>
    </row>
    <row r="410" spans="1:63" s="2" customFormat="1" ht="24.2" customHeight="1">
      <c r="A410" s="26"/>
      <c r="B410" s="108"/>
      <c r="C410" s="109" t="s">
        <v>586</v>
      </c>
      <c r="D410" s="109" t="s">
        <v>119</v>
      </c>
      <c r="E410" s="110" t="s">
        <v>587</v>
      </c>
      <c r="F410" s="111" t="s">
        <v>588</v>
      </c>
      <c r="G410" s="112" t="s">
        <v>187</v>
      </c>
      <c r="H410" s="113">
        <v>45</v>
      </c>
      <c r="I410" s="111" t="s">
        <v>123</v>
      </c>
      <c r="J410" s="27"/>
      <c r="K410" s="114" t="s">
        <v>1</v>
      </c>
      <c r="L410" s="115" t="s">
        <v>31</v>
      </c>
      <c r="M410" s="116">
        <v>0.054</v>
      </c>
      <c r="N410" s="116">
        <f>M410*H410</f>
        <v>2.43</v>
      </c>
      <c r="O410" s="116">
        <v>0</v>
      </c>
      <c r="P410" s="116">
        <f>O410*H410</f>
        <v>0</v>
      </c>
      <c r="Q410" s="116">
        <v>0</v>
      </c>
      <c r="R410" s="117">
        <f>Q410*H410</f>
        <v>0</v>
      </c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P410" s="118" t="s">
        <v>124</v>
      </c>
      <c r="AR410" s="118" t="s">
        <v>119</v>
      </c>
      <c r="AS410" s="118" t="s">
        <v>66</v>
      </c>
      <c r="AW410" s="15" t="s">
        <v>117</v>
      </c>
      <c r="BC410" s="119" t="e">
        <f>IF(L410="základní",#REF!,0)</f>
        <v>#REF!</v>
      </c>
      <c r="BD410" s="119">
        <f>IF(L410="snížená",#REF!,0)</f>
        <v>0</v>
      </c>
      <c r="BE410" s="119">
        <f>IF(L410="zákl. přenesená",#REF!,0)</f>
        <v>0</v>
      </c>
      <c r="BF410" s="119">
        <f>IF(L410="sníž. přenesená",#REF!,0)</f>
        <v>0</v>
      </c>
      <c r="BG410" s="119">
        <f>IF(L410="nulová",#REF!,0)</f>
        <v>0</v>
      </c>
      <c r="BH410" s="15" t="s">
        <v>64</v>
      </c>
      <c r="BI410" s="119" t="e">
        <f>ROUND(#REF!*H410,2)</f>
        <v>#REF!</v>
      </c>
      <c r="BJ410" s="15" t="s">
        <v>124</v>
      </c>
      <c r="BK410" s="118" t="s">
        <v>589</v>
      </c>
    </row>
    <row r="411" spans="1:45" s="2" customFormat="1" ht="19.5">
      <c r="A411" s="26"/>
      <c r="B411" s="27"/>
      <c r="C411" s="26"/>
      <c r="D411" s="120" t="s">
        <v>125</v>
      </c>
      <c r="E411" s="26"/>
      <c r="F411" s="121" t="s">
        <v>588</v>
      </c>
      <c r="G411" s="26"/>
      <c r="H411" s="26"/>
      <c r="I411" s="26"/>
      <c r="J411" s="27"/>
      <c r="K411" s="122"/>
      <c r="L411" s="123"/>
      <c r="M411" s="44"/>
      <c r="N411" s="44"/>
      <c r="O411" s="44"/>
      <c r="P411" s="44"/>
      <c r="Q411" s="44"/>
      <c r="R411" s="45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R411" s="15" t="s">
        <v>125</v>
      </c>
      <c r="AS411" s="15" t="s">
        <v>66</v>
      </c>
    </row>
    <row r="412" spans="1:63" s="2" customFormat="1" ht="24.2" customHeight="1">
      <c r="A412" s="26"/>
      <c r="B412" s="108"/>
      <c r="C412" s="109" t="s">
        <v>355</v>
      </c>
      <c r="D412" s="109" t="s">
        <v>119</v>
      </c>
      <c r="E412" s="110" t="s">
        <v>590</v>
      </c>
      <c r="F412" s="111" t="s">
        <v>591</v>
      </c>
      <c r="G412" s="112" t="s">
        <v>187</v>
      </c>
      <c r="H412" s="113">
        <v>40</v>
      </c>
      <c r="I412" s="111" t="s">
        <v>123</v>
      </c>
      <c r="J412" s="27"/>
      <c r="K412" s="114" t="s">
        <v>1</v>
      </c>
      <c r="L412" s="115" t="s">
        <v>31</v>
      </c>
      <c r="M412" s="116">
        <v>0.083</v>
      </c>
      <c r="N412" s="116">
        <f>M412*H412</f>
        <v>3.3200000000000003</v>
      </c>
      <c r="O412" s="116">
        <v>0</v>
      </c>
      <c r="P412" s="116">
        <f>O412*H412</f>
        <v>0</v>
      </c>
      <c r="Q412" s="116">
        <v>0</v>
      </c>
      <c r="R412" s="117">
        <f>Q412*H412</f>
        <v>0</v>
      </c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P412" s="118" t="s">
        <v>124</v>
      </c>
      <c r="AR412" s="118" t="s">
        <v>119</v>
      </c>
      <c r="AS412" s="118" t="s">
        <v>66</v>
      </c>
      <c r="AW412" s="15" t="s">
        <v>117</v>
      </c>
      <c r="BC412" s="119" t="e">
        <f>IF(L412="základní",#REF!,0)</f>
        <v>#REF!</v>
      </c>
      <c r="BD412" s="119">
        <f>IF(L412="snížená",#REF!,0)</f>
        <v>0</v>
      </c>
      <c r="BE412" s="119">
        <f>IF(L412="zákl. přenesená",#REF!,0)</f>
        <v>0</v>
      </c>
      <c r="BF412" s="119">
        <f>IF(L412="sníž. přenesená",#REF!,0)</f>
        <v>0</v>
      </c>
      <c r="BG412" s="119">
        <f>IF(L412="nulová",#REF!,0)</f>
        <v>0</v>
      </c>
      <c r="BH412" s="15" t="s">
        <v>64</v>
      </c>
      <c r="BI412" s="119" t="e">
        <f>ROUND(#REF!*H412,2)</f>
        <v>#REF!</v>
      </c>
      <c r="BJ412" s="15" t="s">
        <v>124</v>
      </c>
      <c r="BK412" s="118" t="s">
        <v>592</v>
      </c>
    </row>
    <row r="413" spans="1:45" s="2" customFormat="1" ht="19.5">
      <c r="A413" s="26"/>
      <c r="B413" s="27"/>
      <c r="C413" s="26"/>
      <c r="D413" s="120" t="s">
        <v>125</v>
      </c>
      <c r="E413" s="26"/>
      <c r="F413" s="121" t="s">
        <v>591</v>
      </c>
      <c r="G413" s="26"/>
      <c r="H413" s="26"/>
      <c r="I413" s="26"/>
      <c r="J413" s="27"/>
      <c r="K413" s="122"/>
      <c r="L413" s="123"/>
      <c r="M413" s="44"/>
      <c r="N413" s="44"/>
      <c r="O413" s="44"/>
      <c r="P413" s="44"/>
      <c r="Q413" s="44"/>
      <c r="R413" s="45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R413" s="15" t="s">
        <v>125</v>
      </c>
      <c r="AS413" s="15" t="s">
        <v>66</v>
      </c>
    </row>
    <row r="414" spans="1:63" s="2" customFormat="1" ht="24.2" customHeight="1">
      <c r="A414" s="26"/>
      <c r="B414" s="108"/>
      <c r="C414" s="109" t="s">
        <v>593</v>
      </c>
      <c r="D414" s="109" t="s">
        <v>119</v>
      </c>
      <c r="E414" s="110" t="s">
        <v>594</v>
      </c>
      <c r="F414" s="111" t="s">
        <v>595</v>
      </c>
      <c r="G414" s="112" t="s">
        <v>187</v>
      </c>
      <c r="H414" s="113">
        <v>45</v>
      </c>
      <c r="I414" s="111" t="s">
        <v>123</v>
      </c>
      <c r="J414" s="27"/>
      <c r="K414" s="114" t="s">
        <v>1</v>
      </c>
      <c r="L414" s="115" t="s">
        <v>31</v>
      </c>
      <c r="M414" s="116">
        <v>0.058</v>
      </c>
      <c r="N414" s="116">
        <f>M414*H414</f>
        <v>2.6100000000000003</v>
      </c>
      <c r="O414" s="116">
        <v>0</v>
      </c>
      <c r="P414" s="116">
        <f>O414*H414</f>
        <v>0</v>
      </c>
      <c r="Q414" s="116">
        <v>0</v>
      </c>
      <c r="R414" s="117">
        <f>Q414*H414</f>
        <v>0</v>
      </c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P414" s="118" t="s">
        <v>124</v>
      </c>
      <c r="AR414" s="118" t="s">
        <v>119</v>
      </c>
      <c r="AS414" s="118" t="s">
        <v>66</v>
      </c>
      <c r="AW414" s="15" t="s">
        <v>117</v>
      </c>
      <c r="BC414" s="119" t="e">
        <f>IF(L414="základní",#REF!,0)</f>
        <v>#REF!</v>
      </c>
      <c r="BD414" s="119">
        <f>IF(L414="snížená",#REF!,0)</f>
        <v>0</v>
      </c>
      <c r="BE414" s="119">
        <f>IF(L414="zákl. přenesená",#REF!,0)</f>
        <v>0</v>
      </c>
      <c r="BF414" s="119">
        <f>IF(L414="sníž. přenesená",#REF!,0)</f>
        <v>0</v>
      </c>
      <c r="BG414" s="119">
        <f>IF(L414="nulová",#REF!,0)</f>
        <v>0</v>
      </c>
      <c r="BH414" s="15" t="s">
        <v>64</v>
      </c>
      <c r="BI414" s="119" t="e">
        <f>ROUND(#REF!*H414,2)</f>
        <v>#REF!</v>
      </c>
      <c r="BJ414" s="15" t="s">
        <v>124</v>
      </c>
      <c r="BK414" s="118" t="s">
        <v>596</v>
      </c>
    </row>
    <row r="415" spans="1:45" s="2" customFormat="1" ht="19.5">
      <c r="A415" s="26"/>
      <c r="B415" s="27"/>
      <c r="C415" s="26"/>
      <c r="D415" s="120" t="s">
        <v>125</v>
      </c>
      <c r="E415" s="26"/>
      <c r="F415" s="121" t="s">
        <v>595</v>
      </c>
      <c r="G415" s="26"/>
      <c r="H415" s="26"/>
      <c r="I415" s="26"/>
      <c r="J415" s="27"/>
      <c r="K415" s="122"/>
      <c r="L415" s="123"/>
      <c r="M415" s="44"/>
      <c r="N415" s="44"/>
      <c r="O415" s="44"/>
      <c r="P415" s="44"/>
      <c r="Q415" s="44"/>
      <c r="R415" s="45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R415" s="15" t="s">
        <v>125</v>
      </c>
      <c r="AS415" s="15" t="s">
        <v>66</v>
      </c>
    </row>
    <row r="416" spans="1:63" s="2" customFormat="1" ht="24.2" customHeight="1">
      <c r="A416" s="26"/>
      <c r="B416" s="108"/>
      <c r="C416" s="109" t="s">
        <v>360</v>
      </c>
      <c r="D416" s="109" t="s">
        <v>119</v>
      </c>
      <c r="E416" s="110" t="s">
        <v>597</v>
      </c>
      <c r="F416" s="111" t="s">
        <v>598</v>
      </c>
      <c r="G416" s="112" t="s">
        <v>187</v>
      </c>
      <c r="H416" s="113">
        <v>40</v>
      </c>
      <c r="I416" s="111" t="s">
        <v>123</v>
      </c>
      <c r="J416" s="27"/>
      <c r="K416" s="114" t="s">
        <v>1</v>
      </c>
      <c r="L416" s="115" t="s">
        <v>31</v>
      </c>
      <c r="M416" s="116">
        <v>0.09</v>
      </c>
      <c r="N416" s="116">
        <f>M416*H416</f>
        <v>3.5999999999999996</v>
      </c>
      <c r="O416" s="116">
        <v>0</v>
      </c>
      <c r="P416" s="116">
        <f>O416*H416</f>
        <v>0</v>
      </c>
      <c r="Q416" s="116">
        <v>0</v>
      </c>
      <c r="R416" s="117">
        <f>Q416*H416</f>
        <v>0</v>
      </c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P416" s="118" t="s">
        <v>124</v>
      </c>
      <c r="AR416" s="118" t="s">
        <v>119</v>
      </c>
      <c r="AS416" s="118" t="s">
        <v>66</v>
      </c>
      <c r="AW416" s="15" t="s">
        <v>117</v>
      </c>
      <c r="BC416" s="119" t="e">
        <f>IF(L416="základní",#REF!,0)</f>
        <v>#REF!</v>
      </c>
      <c r="BD416" s="119">
        <f>IF(L416="snížená",#REF!,0)</f>
        <v>0</v>
      </c>
      <c r="BE416" s="119">
        <f>IF(L416="zákl. přenesená",#REF!,0)</f>
        <v>0</v>
      </c>
      <c r="BF416" s="119">
        <f>IF(L416="sníž. přenesená",#REF!,0)</f>
        <v>0</v>
      </c>
      <c r="BG416" s="119">
        <f>IF(L416="nulová",#REF!,0)</f>
        <v>0</v>
      </c>
      <c r="BH416" s="15" t="s">
        <v>64</v>
      </c>
      <c r="BI416" s="119" t="e">
        <f>ROUND(#REF!*H416,2)</f>
        <v>#REF!</v>
      </c>
      <c r="BJ416" s="15" t="s">
        <v>124</v>
      </c>
      <c r="BK416" s="118" t="s">
        <v>599</v>
      </c>
    </row>
    <row r="417" spans="1:45" s="2" customFormat="1" ht="19.5">
      <c r="A417" s="26"/>
      <c r="B417" s="27"/>
      <c r="C417" s="26"/>
      <c r="D417" s="120" t="s">
        <v>125</v>
      </c>
      <c r="E417" s="26"/>
      <c r="F417" s="121" t="s">
        <v>598</v>
      </c>
      <c r="G417" s="26"/>
      <c r="H417" s="26"/>
      <c r="I417" s="26"/>
      <c r="J417" s="27"/>
      <c r="K417" s="122"/>
      <c r="L417" s="123"/>
      <c r="M417" s="44"/>
      <c r="N417" s="44"/>
      <c r="O417" s="44"/>
      <c r="P417" s="44"/>
      <c r="Q417" s="44"/>
      <c r="R417" s="45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R417" s="15" t="s">
        <v>125</v>
      </c>
      <c r="AS417" s="15" t="s">
        <v>66</v>
      </c>
    </row>
    <row r="418" spans="1:63" s="2" customFormat="1" ht="21.75" customHeight="1">
      <c r="A418" s="26"/>
      <c r="B418" s="108"/>
      <c r="C418" s="124" t="s">
        <v>600</v>
      </c>
      <c r="D418" s="124" t="s">
        <v>352</v>
      </c>
      <c r="E418" s="125" t="s">
        <v>601</v>
      </c>
      <c r="F418" s="126" t="s">
        <v>602</v>
      </c>
      <c r="G418" s="127" t="s">
        <v>145</v>
      </c>
      <c r="H418" s="128">
        <v>300</v>
      </c>
      <c r="I418" s="126" t="s">
        <v>123</v>
      </c>
      <c r="J418" s="129"/>
      <c r="K418" s="130" t="s">
        <v>1</v>
      </c>
      <c r="L418" s="131" t="s">
        <v>31</v>
      </c>
      <c r="M418" s="116">
        <v>0</v>
      </c>
      <c r="N418" s="116">
        <f>M418*H418</f>
        <v>0</v>
      </c>
      <c r="O418" s="116">
        <v>0.00018</v>
      </c>
      <c r="P418" s="116">
        <f>O418*H418</f>
        <v>0.054000000000000006</v>
      </c>
      <c r="Q418" s="116">
        <v>0</v>
      </c>
      <c r="R418" s="117">
        <f>Q418*H418</f>
        <v>0</v>
      </c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P418" s="118" t="s">
        <v>134</v>
      </c>
      <c r="AR418" s="118" t="s">
        <v>352</v>
      </c>
      <c r="AS418" s="118" t="s">
        <v>66</v>
      </c>
      <c r="AW418" s="15" t="s">
        <v>117</v>
      </c>
      <c r="BC418" s="119" t="e">
        <f>IF(L418="základní",#REF!,0)</f>
        <v>#REF!</v>
      </c>
      <c r="BD418" s="119">
        <f>IF(L418="snížená",#REF!,0)</f>
        <v>0</v>
      </c>
      <c r="BE418" s="119">
        <f>IF(L418="zákl. přenesená",#REF!,0)</f>
        <v>0</v>
      </c>
      <c r="BF418" s="119">
        <f>IF(L418="sníž. přenesená",#REF!,0)</f>
        <v>0</v>
      </c>
      <c r="BG418" s="119">
        <f>IF(L418="nulová",#REF!,0)</f>
        <v>0</v>
      </c>
      <c r="BH418" s="15" t="s">
        <v>64</v>
      </c>
      <c r="BI418" s="119" t="e">
        <f>ROUND(#REF!*H418,2)</f>
        <v>#REF!</v>
      </c>
      <c r="BJ418" s="15" t="s">
        <v>124</v>
      </c>
      <c r="BK418" s="118" t="s">
        <v>603</v>
      </c>
    </row>
    <row r="419" spans="1:45" s="2" customFormat="1" ht="12">
      <c r="A419" s="26"/>
      <c r="B419" s="27"/>
      <c r="C419" s="26"/>
      <c r="D419" s="120" t="s">
        <v>125</v>
      </c>
      <c r="E419" s="26"/>
      <c r="F419" s="121" t="s">
        <v>602</v>
      </c>
      <c r="G419" s="26"/>
      <c r="H419" s="26"/>
      <c r="I419" s="26"/>
      <c r="J419" s="27"/>
      <c r="K419" s="122"/>
      <c r="L419" s="123"/>
      <c r="M419" s="44"/>
      <c r="N419" s="44"/>
      <c r="O419" s="44"/>
      <c r="P419" s="44"/>
      <c r="Q419" s="44"/>
      <c r="R419" s="45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R419" s="15" t="s">
        <v>125</v>
      </c>
      <c r="AS419" s="15" t="s">
        <v>66</v>
      </c>
    </row>
    <row r="420" spans="1:63" s="2" customFormat="1" ht="21.75" customHeight="1">
      <c r="A420" s="26"/>
      <c r="B420" s="108"/>
      <c r="C420" s="124" t="s">
        <v>362</v>
      </c>
      <c r="D420" s="124" t="s">
        <v>352</v>
      </c>
      <c r="E420" s="125" t="s">
        <v>604</v>
      </c>
      <c r="F420" s="126" t="s">
        <v>605</v>
      </c>
      <c r="G420" s="127" t="s">
        <v>145</v>
      </c>
      <c r="H420" s="128">
        <v>270</v>
      </c>
      <c r="I420" s="126" t="s">
        <v>123</v>
      </c>
      <c r="J420" s="129"/>
      <c r="K420" s="130" t="s">
        <v>1</v>
      </c>
      <c r="L420" s="131" t="s">
        <v>31</v>
      </c>
      <c r="M420" s="116">
        <v>0</v>
      </c>
      <c r="N420" s="116">
        <f>M420*H420</f>
        <v>0</v>
      </c>
      <c r="O420" s="116">
        <v>0.00021</v>
      </c>
      <c r="P420" s="116">
        <f>O420*H420</f>
        <v>0.0567</v>
      </c>
      <c r="Q420" s="116">
        <v>0</v>
      </c>
      <c r="R420" s="117">
        <f>Q420*H420</f>
        <v>0</v>
      </c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P420" s="118" t="s">
        <v>134</v>
      </c>
      <c r="AR420" s="118" t="s">
        <v>352</v>
      </c>
      <c r="AS420" s="118" t="s">
        <v>66</v>
      </c>
      <c r="AW420" s="15" t="s">
        <v>117</v>
      </c>
      <c r="BC420" s="119" t="e">
        <f>IF(L420="základní",#REF!,0)</f>
        <v>#REF!</v>
      </c>
      <c r="BD420" s="119">
        <f>IF(L420="snížená",#REF!,0)</f>
        <v>0</v>
      </c>
      <c r="BE420" s="119">
        <f>IF(L420="zákl. přenesená",#REF!,0)</f>
        <v>0</v>
      </c>
      <c r="BF420" s="119">
        <f>IF(L420="sníž. přenesená",#REF!,0)</f>
        <v>0</v>
      </c>
      <c r="BG420" s="119">
        <f>IF(L420="nulová",#REF!,0)</f>
        <v>0</v>
      </c>
      <c r="BH420" s="15" t="s">
        <v>64</v>
      </c>
      <c r="BI420" s="119" t="e">
        <f>ROUND(#REF!*H420,2)</f>
        <v>#REF!</v>
      </c>
      <c r="BJ420" s="15" t="s">
        <v>124</v>
      </c>
      <c r="BK420" s="118" t="s">
        <v>606</v>
      </c>
    </row>
    <row r="421" spans="1:45" s="2" customFormat="1" ht="12">
      <c r="A421" s="26"/>
      <c r="B421" s="27"/>
      <c r="C421" s="26"/>
      <c r="D421" s="120" t="s">
        <v>125</v>
      </c>
      <c r="E421" s="26"/>
      <c r="F421" s="121" t="s">
        <v>605</v>
      </c>
      <c r="G421" s="26"/>
      <c r="H421" s="26"/>
      <c r="I421" s="26"/>
      <c r="J421" s="27"/>
      <c r="K421" s="122"/>
      <c r="L421" s="123"/>
      <c r="M421" s="44"/>
      <c r="N421" s="44"/>
      <c r="O421" s="44"/>
      <c r="P421" s="44"/>
      <c r="Q421" s="44"/>
      <c r="R421" s="45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R421" s="15" t="s">
        <v>125</v>
      </c>
      <c r="AS421" s="15" t="s">
        <v>66</v>
      </c>
    </row>
    <row r="422" spans="1:63" s="2" customFormat="1" ht="24.2" customHeight="1">
      <c r="A422" s="26"/>
      <c r="B422" s="108"/>
      <c r="C422" s="124" t="s">
        <v>607</v>
      </c>
      <c r="D422" s="124" t="s">
        <v>352</v>
      </c>
      <c r="E422" s="125" t="s">
        <v>608</v>
      </c>
      <c r="F422" s="126" t="s">
        <v>609</v>
      </c>
      <c r="G422" s="127" t="s">
        <v>145</v>
      </c>
      <c r="H422" s="128">
        <v>300</v>
      </c>
      <c r="I422" s="126" t="s">
        <v>123</v>
      </c>
      <c r="J422" s="129"/>
      <c r="K422" s="130" t="s">
        <v>1</v>
      </c>
      <c r="L422" s="131" t="s">
        <v>31</v>
      </c>
      <c r="M422" s="116">
        <v>0</v>
      </c>
      <c r="N422" s="116">
        <f>M422*H422</f>
        <v>0</v>
      </c>
      <c r="O422" s="116">
        <v>9E-05</v>
      </c>
      <c r="P422" s="116">
        <f>O422*H422</f>
        <v>0.027000000000000003</v>
      </c>
      <c r="Q422" s="116">
        <v>0</v>
      </c>
      <c r="R422" s="117">
        <f>Q422*H422</f>
        <v>0</v>
      </c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P422" s="118" t="s">
        <v>134</v>
      </c>
      <c r="AR422" s="118" t="s">
        <v>352</v>
      </c>
      <c r="AS422" s="118" t="s">
        <v>66</v>
      </c>
      <c r="AW422" s="15" t="s">
        <v>117</v>
      </c>
      <c r="BC422" s="119" t="e">
        <f>IF(L422="základní",#REF!,0)</f>
        <v>#REF!</v>
      </c>
      <c r="BD422" s="119">
        <f>IF(L422="snížená",#REF!,0)</f>
        <v>0</v>
      </c>
      <c r="BE422" s="119">
        <f>IF(L422="zákl. přenesená",#REF!,0)</f>
        <v>0</v>
      </c>
      <c r="BF422" s="119">
        <f>IF(L422="sníž. přenesená",#REF!,0)</f>
        <v>0</v>
      </c>
      <c r="BG422" s="119">
        <f>IF(L422="nulová",#REF!,0)</f>
        <v>0</v>
      </c>
      <c r="BH422" s="15" t="s">
        <v>64</v>
      </c>
      <c r="BI422" s="119" t="e">
        <f>ROUND(#REF!*H422,2)</f>
        <v>#REF!</v>
      </c>
      <c r="BJ422" s="15" t="s">
        <v>124</v>
      </c>
      <c r="BK422" s="118" t="s">
        <v>610</v>
      </c>
    </row>
    <row r="423" spans="1:45" s="2" customFormat="1" ht="12">
      <c r="A423" s="26"/>
      <c r="B423" s="27"/>
      <c r="C423" s="26"/>
      <c r="D423" s="120" t="s">
        <v>125</v>
      </c>
      <c r="E423" s="26"/>
      <c r="F423" s="121" t="s">
        <v>609</v>
      </c>
      <c r="G423" s="26"/>
      <c r="H423" s="26"/>
      <c r="I423" s="26"/>
      <c r="J423" s="27"/>
      <c r="K423" s="122"/>
      <c r="L423" s="123"/>
      <c r="M423" s="44"/>
      <c r="N423" s="44"/>
      <c r="O423" s="44"/>
      <c r="P423" s="44"/>
      <c r="Q423" s="44"/>
      <c r="R423" s="45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R423" s="15" t="s">
        <v>125</v>
      </c>
      <c r="AS423" s="15" t="s">
        <v>66</v>
      </c>
    </row>
    <row r="424" spans="1:63" s="2" customFormat="1" ht="24.2" customHeight="1">
      <c r="A424" s="26"/>
      <c r="B424" s="108"/>
      <c r="C424" s="109" t="s">
        <v>366</v>
      </c>
      <c r="D424" s="109" t="s">
        <v>119</v>
      </c>
      <c r="E424" s="110" t="s">
        <v>611</v>
      </c>
      <c r="F424" s="111" t="s">
        <v>612</v>
      </c>
      <c r="G424" s="112" t="s">
        <v>187</v>
      </c>
      <c r="H424" s="113">
        <v>80</v>
      </c>
      <c r="I424" s="111" t="s">
        <v>123</v>
      </c>
      <c r="J424" s="27"/>
      <c r="K424" s="114" t="s">
        <v>1</v>
      </c>
      <c r="L424" s="115" t="s">
        <v>31</v>
      </c>
      <c r="M424" s="116">
        <v>0.203</v>
      </c>
      <c r="N424" s="116">
        <f>M424*H424</f>
        <v>16.240000000000002</v>
      </c>
      <c r="O424" s="116">
        <v>0</v>
      </c>
      <c r="P424" s="116">
        <f>O424*H424</f>
        <v>0</v>
      </c>
      <c r="Q424" s="116">
        <v>0.15603</v>
      </c>
      <c r="R424" s="117">
        <f>Q424*H424</f>
        <v>12.4824</v>
      </c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P424" s="118" t="s">
        <v>124</v>
      </c>
      <c r="AR424" s="118" t="s">
        <v>119</v>
      </c>
      <c r="AS424" s="118" t="s">
        <v>66</v>
      </c>
      <c r="AW424" s="15" t="s">
        <v>117</v>
      </c>
      <c r="BC424" s="119" t="e">
        <f>IF(L424="základní",#REF!,0)</f>
        <v>#REF!</v>
      </c>
      <c r="BD424" s="119">
        <f>IF(L424="snížená",#REF!,0)</f>
        <v>0</v>
      </c>
      <c r="BE424" s="119">
        <f>IF(L424="zákl. přenesená",#REF!,0)</f>
        <v>0</v>
      </c>
      <c r="BF424" s="119">
        <f>IF(L424="sníž. přenesená",#REF!,0)</f>
        <v>0</v>
      </c>
      <c r="BG424" s="119">
        <f>IF(L424="nulová",#REF!,0)</f>
        <v>0</v>
      </c>
      <c r="BH424" s="15" t="s">
        <v>64</v>
      </c>
      <c r="BI424" s="119" t="e">
        <f>ROUND(#REF!*H424,2)</f>
        <v>#REF!</v>
      </c>
      <c r="BJ424" s="15" t="s">
        <v>124</v>
      </c>
      <c r="BK424" s="118" t="s">
        <v>613</v>
      </c>
    </row>
    <row r="425" spans="1:45" s="2" customFormat="1" ht="19.5">
      <c r="A425" s="26"/>
      <c r="B425" s="27"/>
      <c r="C425" s="26"/>
      <c r="D425" s="120" t="s">
        <v>125</v>
      </c>
      <c r="E425" s="26"/>
      <c r="F425" s="121" t="s">
        <v>612</v>
      </c>
      <c r="G425" s="26"/>
      <c r="H425" s="26"/>
      <c r="I425" s="26"/>
      <c r="J425" s="27"/>
      <c r="K425" s="122"/>
      <c r="L425" s="123"/>
      <c r="M425" s="44"/>
      <c r="N425" s="44"/>
      <c r="O425" s="44"/>
      <c r="P425" s="44"/>
      <c r="Q425" s="44"/>
      <c r="R425" s="45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R425" s="15" t="s">
        <v>125</v>
      </c>
      <c r="AS425" s="15" t="s">
        <v>66</v>
      </c>
    </row>
    <row r="426" spans="1:63" s="2" customFormat="1" ht="24.2" customHeight="1">
      <c r="A426" s="26"/>
      <c r="B426" s="108"/>
      <c r="C426" s="109" t="s">
        <v>614</v>
      </c>
      <c r="D426" s="109" t="s">
        <v>119</v>
      </c>
      <c r="E426" s="110" t="s">
        <v>615</v>
      </c>
      <c r="F426" s="111" t="s">
        <v>616</v>
      </c>
      <c r="G426" s="112" t="s">
        <v>187</v>
      </c>
      <c r="H426" s="113">
        <v>70</v>
      </c>
      <c r="I426" s="111" t="s">
        <v>123</v>
      </c>
      <c r="J426" s="27"/>
      <c r="K426" s="114" t="s">
        <v>1</v>
      </c>
      <c r="L426" s="115" t="s">
        <v>31</v>
      </c>
      <c r="M426" s="116">
        <v>0.182</v>
      </c>
      <c r="N426" s="116">
        <f>M426*H426</f>
        <v>12.74</v>
      </c>
      <c r="O426" s="116">
        <v>0</v>
      </c>
      <c r="P426" s="116">
        <f>O426*H426</f>
        <v>0</v>
      </c>
      <c r="Q426" s="116">
        <v>0.14539</v>
      </c>
      <c r="R426" s="117">
        <f>Q426*H426</f>
        <v>10.177299999999999</v>
      </c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P426" s="118" t="s">
        <v>124</v>
      </c>
      <c r="AR426" s="118" t="s">
        <v>119</v>
      </c>
      <c r="AS426" s="118" t="s">
        <v>66</v>
      </c>
      <c r="AW426" s="15" t="s">
        <v>117</v>
      </c>
      <c r="BC426" s="119" t="e">
        <f>IF(L426="základní",#REF!,0)</f>
        <v>#REF!</v>
      </c>
      <c r="BD426" s="119">
        <f>IF(L426="snížená",#REF!,0)</f>
        <v>0</v>
      </c>
      <c r="BE426" s="119">
        <f>IF(L426="zákl. přenesená",#REF!,0)</f>
        <v>0</v>
      </c>
      <c r="BF426" s="119">
        <f>IF(L426="sníž. přenesená",#REF!,0)</f>
        <v>0</v>
      </c>
      <c r="BG426" s="119">
        <f>IF(L426="nulová",#REF!,0)</f>
        <v>0</v>
      </c>
      <c r="BH426" s="15" t="s">
        <v>64</v>
      </c>
      <c r="BI426" s="119" t="e">
        <f>ROUND(#REF!*H426,2)</f>
        <v>#REF!</v>
      </c>
      <c r="BJ426" s="15" t="s">
        <v>124</v>
      </c>
      <c r="BK426" s="118" t="s">
        <v>617</v>
      </c>
    </row>
    <row r="427" spans="1:45" s="2" customFormat="1" ht="12">
      <c r="A427" s="26"/>
      <c r="B427" s="27"/>
      <c r="C427" s="26"/>
      <c r="D427" s="120" t="s">
        <v>125</v>
      </c>
      <c r="E427" s="26"/>
      <c r="F427" s="121" t="s">
        <v>616</v>
      </c>
      <c r="G427" s="26"/>
      <c r="H427" s="26"/>
      <c r="I427" s="26"/>
      <c r="J427" s="27"/>
      <c r="K427" s="122"/>
      <c r="L427" s="123"/>
      <c r="M427" s="44"/>
      <c r="N427" s="44"/>
      <c r="O427" s="44"/>
      <c r="P427" s="44"/>
      <c r="Q427" s="44"/>
      <c r="R427" s="45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R427" s="15" t="s">
        <v>125</v>
      </c>
      <c r="AS427" s="15" t="s">
        <v>66</v>
      </c>
    </row>
    <row r="428" spans="1:63" s="2" customFormat="1" ht="24.2" customHeight="1">
      <c r="A428" s="26"/>
      <c r="B428" s="108"/>
      <c r="C428" s="109" t="s">
        <v>370</v>
      </c>
      <c r="D428" s="109" t="s">
        <v>119</v>
      </c>
      <c r="E428" s="110" t="s">
        <v>618</v>
      </c>
      <c r="F428" s="111" t="s">
        <v>619</v>
      </c>
      <c r="G428" s="112" t="s">
        <v>187</v>
      </c>
      <c r="H428" s="113">
        <v>80</v>
      </c>
      <c r="I428" s="111" t="s">
        <v>123</v>
      </c>
      <c r="J428" s="27"/>
      <c r="K428" s="114" t="s">
        <v>1</v>
      </c>
      <c r="L428" s="115" t="s">
        <v>31</v>
      </c>
      <c r="M428" s="116">
        <v>0.582</v>
      </c>
      <c r="N428" s="116">
        <f>M428*H428</f>
        <v>46.559999999999995</v>
      </c>
      <c r="O428" s="116">
        <v>0</v>
      </c>
      <c r="P428" s="116">
        <f>O428*H428</f>
        <v>0</v>
      </c>
      <c r="Q428" s="116">
        <v>0</v>
      </c>
      <c r="R428" s="117">
        <f>Q428*H428</f>
        <v>0</v>
      </c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P428" s="118" t="s">
        <v>124</v>
      </c>
      <c r="AR428" s="118" t="s">
        <v>119</v>
      </c>
      <c r="AS428" s="118" t="s">
        <v>66</v>
      </c>
      <c r="AW428" s="15" t="s">
        <v>117</v>
      </c>
      <c r="BC428" s="119" t="e">
        <f>IF(L428="základní",#REF!,0)</f>
        <v>#REF!</v>
      </c>
      <c r="BD428" s="119">
        <f>IF(L428="snížená",#REF!,0)</f>
        <v>0</v>
      </c>
      <c r="BE428" s="119">
        <f>IF(L428="zákl. přenesená",#REF!,0)</f>
        <v>0</v>
      </c>
      <c r="BF428" s="119">
        <f>IF(L428="sníž. přenesená",#REF!,0)</f>
        <v>0</v>
      </c>
      <c r="BG428" s="119">
        <f>IF(L428="nulová",#REF!,0)</f>
        <v>0</v>
      </c>
      <c r="BH428" s="15" t="s">
        <v>64</v>
      </c>
      <c r="BI428" s="119" t="e">
        <f>ROUND(#REF!*H428,2)</f>
        <v>#REF!</v>
      </c>
      <c r="BJ428" s="15" t="s">
        <v>124</v>
      </c>
      <c r="BK428" s="118" t="s">
        <v>620</v>
      </c>
    </row>
    <row r="429" spans="1:45" s="2" customFormat="1" ht="12">
      <c r="A429" s="26"/>
      <c r="B429" s="27"/>
      <c r="C429" s="26"/>
      <c r="D429" s="120" t="s">
        <v>125</v>
      </c>
      <c r="E429" s="26"/>
      <c r="F429" s="121" t="s">
        <v>619</v>
      </c>
      <c r="G429" s="26"/>
      <c r="H429" s="26"/>
      <c r="I429" s="26"/>
      <c r="J429" s="27"/>
      <c r="K429" s="122"/>
      <c r="L429" s="123"/>
      <c r="M429" s="44"/>
      <c r="N429" s="44"/>
      <c r="O429" s="44"/>
      <c r="P429" s="44"/>
      <c r="Q429" s="44"/>
      <c r="R429" s="45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R429" s="15" t="s">
        <v>125</v>
      </c>
      <c r="AS429" s="15" t="s">
        <v>66</v>
      </c>
    </row>
    <row r="430" spans="1:63" s="2" customFormat="1" ht="24.2" customHeight="1">
      <c r="A430" s="26"/>
      <c r="B430" s="108"/>
      <c r="C430" s="109" t="s">
        <v>621</v>
      </c>
      <c r="D430" s="109" t="s">
        <v>119</v>
      </c>
      <c r="E430" s="110" t="s">
        <v>622</v>
      </c>
      <c r="F430" s="111" t="s">
        <v>623</v>
      </c>
      <c r="G430" s="112" t="s">
        <v>187</v>
      </c>
      <c r="H430" s="113">
        <v>70</v>
      </c>
      <c r="I430" s="111" t="s">
        <v>123</v>
      </c>
      <c r="J430" s="27"/>
      <c r="K430" s="114" t="s">
        <v>1</v>
      </c>
      <c r="L430" s="115" t="s">
        <v>31</v>
      </c>
      <c r="M430" s="116">
        <v>0.878</v>
      </c>
      <c r="N430" s="116">
        <f>M430*H430</f>
        <v>61.46</v>
      </c>
      <c r="O430" s="116">
        <v>0</v>
      </c>
      <c r="P430" s="116">
        <f>O430*H430</f>
        <v>0</v>
      </c>
      <c r="Q430" s="116">
        <v>0</v>
      </c>
      <c r="R430" s="117">
        <f>Q430*H430</f>
        <v>0</v>
      </c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P430" s="118" t="s">
        <v>124</v>
      </c>
      <c r="AR430" s="118" t="s">
        <v>119</v>
      </c>
      <c r="AS430" s="118" t="s">
        <v>66</v>
      </c>
      <c r="AW430" s="15" t="s">
        <v>117</v>
      </c>
      <c r="BC430" s="119" t="e">
        <f>IF(L430="základní",#REF!,0)</f>
        <v>#REF!</v>
      </c>
      <c r="BD430" s="119">
        <f>IF(L430="snížená",#REF!,0)</f>
        <v>0</v>
      </c>
      <c r="BE430" s="119">
        <f>IF(L430="zákl. přenesená",#REF!,0)</f>
        <v>0</v>
      </c>
      <c r="BF430" s="119">
        <f>IF(L430="sníž. přenesená",#REF!,0)</f>
        <v>0</v>
      </c>
      <c r="BG430" s="119">
        <f>IF(L430="nulová",#REF!,0)</f>
        <v>0</v>
      </c>
      <c r="BH430" s="15" t="s">
        <v>64</v>
      </c>
      <c r="BI430" s="119" t="e">
        <f>ROUND(#REF!*H430,2)</f>
        <v>#REF!</v>
      </c>
      <c r="BJ430" s="15" t="s">
        <v>124</v>
      </c>
      <c r="BK430" s="118" t="s">
        <v>624</v>
      </c>
    </row>
    <row r="431" spans="1:45" s="2" customFormat="1" ht="12">
      <c r="A431" s="26"/>
      <c r="B431" s="27"/>
      <c r="C431" s="26"/>
      <c r="D431" s="120" t="s">
        <v>125</v>
      </c>
      <c r="E431" s="26"/>
      <c r="F431" s="121" t="s">
        <v>623</v>
      </c>
      <c r="G431" s="26"/>
      <c r="H431" s="26"/>
      <c r="I431" s="26"/>
      <c r="J431" s="27"/>
      <c r="K431" s="122"/>
      <c r="L431" s="123"/>
      <c r="M431" s="44"/>
      <c r="N431" s="44"/>
      <c r="O431" s="44"/>
      <c r="P431" s="44"/>
      <c r="Q431" s="44"/>
      <c r="R431" s="45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R431" s="15" t="s">
        <v>125</v>
      </c>
      <c r="AS431" s="15" t="s">
        <v>66</v>
      </c>
    </row>
    <row r="432" spans="1:63" s="2" customFormat="1" ht="24.2" customHeight="1">
      <c r="A432" s="26"/>
      <c r="B432" s="108"/>
      <c r="C432" s="124" t="s">
        <v>373</v>
      </c>
      <c r="D432" s="124" t="s">
        <v>352</v>
      </c>
      <c r="E432" s="125" t="s">
        <v>625</v>
      </c>
      <c r="F432" s="126" t="s">
        <v>626</v>
      </c>
      <c r="G432" s="127" t="s">
        <v>145</v>
      </c>
      <c r="H432" s="128">
        <v>200</v>
      </c>
      <c r="I432" s="126" t="s">
        <v>123</v>
      </c>
      <c r="J432" s="129"/>
      <c r="K432" s="130" t="s">
        <v>1</v>
      </c>
      <c r="L432" s="131" t="s">
        <v>31</v>
      </c>
      <c r="M432" s="116">
        <v>0</v>
      </c>
      <c r="N432" s="116">
        <f>M432*H432</f>
        <v>0</v>
      </c>
      <c r="O432" s="116">
        <v>0.0115</v>
      </c>
      <c r="P432" s="116">
        <f>O432*H432</f>
        <v>2.3</v>
      </c>
      <c r="Q432" s="116">
        <v>0</v>
      </c>
      <c r="R432" s="117">
        <f>Q432*H432</f>
        <v>0</v>
      </c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P432" s="118" t="s">
        <v>134</v>
      </c>
      <c r="AR432" s="118" t="s">
        <v>352</v>
      </c>
      <c r="AS432" s="118" t="s">
        <v>66</v>
      </c>
      <c r="AW432" s="15" t="s">
        <v>117</v>
      </c>
      <c r="BC432" s="119" t="e">
        <f>IF(L432="základní",#REF!,0)</f>
        <v>#REF!</v>
      </c>
      <c r="BD432" s="119">
        <f>IF(L432="snížená",#REF!,0)</f>
        <v>0</v>
      </c>
      <c r="BE432" s="119">
        <f>IF(L432="zákl. přenesená",#REF!,0)</f>
        <v>0</v>
      </c>
      <c r="BF432" s="119">
        <f>IF(L432="sníž. přenesená",#REF!,0)</f>
        <v>0</v>
      </c>
      <c r="BG432" s="119">
        <f>IF(L432="nulová",#REF!,0)</f>
        <v>0</v>
      </c>
      <c r="BH432" s="15" t="s">
        <v>64</v>
      </c>
      <c r="BI432" s="119" t="e">
        <f>ROUND(#REF!*H432,2)</f>
        <v>#REF!</v>
      </c>
      <c r="BJ432" s="15" t="s">
        <v>124</v>
      </c>
      <c r="BK432" s="118" t="s">
        <v>627</v>
      </c>
    </row>
    <row r="433" spans="1:45" s="2" customFormat="1" ht="12">
      <c r="A433" s="26"/>
      <c r="B433" s="27"/>
      <c r="C433" s="26"/>
      <c r="D433" s="120" t="s">
        <v>125</v>
      </c>
      <c r="E433" s="26"/>
      <c r="F433" s="121" t="s">
        <v>626</v>
      </c>
      <c r="G433" s="26"/>
      <c r="H433" s="26"/>
      <c r="I433" s="26"/>
      <c r="J433" s="27"/>
      <c r="K433" s="122"/>
      <c r="L433" s="123"/>
      <c r="M433" s="44"/>
      <c r="N433" s="44"/>
      <c r="O433" s="44"/>
      <c r="P433" s="44"/>
      <c r="Q433" s="44"/>
      <c r="R433" s="45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R433" s="15" t="s">
        <v>125</v>
      </c>
      <c r="AS433" s="15" t="s">
        <v>66</v>
      </c>
    </row>
    <row r="434" spans="1:63" s="2" customFormat="1" ht="24.2" customHeight="1">
      <c r="A434" s="26"/>
      <c r="B434" s="108"/>
      <c r="C434" s="124" t="s">
        <v>628</v>
      </c>
      <c r="D434" s="124" t="s">
        <v>352</v>
      </c>
      <c r="E434" s="125" t="s">
        <v>629</v>
      </c>
      <c r="F434" s="126" t="s">
        <v>630</v>
      </c>
      <c r="G434" s="127" t="s">
        <v>145</v>
      </c>
      <c r="H434" s="128">
        <v>200</v>
      </c>
      <c r="I434" s="126" t="s">
        <v>123</v>
      </c>
      <c r="J434" s="129"/>
      <c r="K434" s="130" t="s">
        <v>1</v>
      </c>
      <c r="L434" s="131" t="s">
        <v>31</v>
      </c>
      <c r="M434" s="116">
        <v>0</v>
      </c>
      <c r="N434" s="116">
        <f>M434*H434</f>
        <v>0</v>
      </c>
      <c r="O434" s="116">
        <v>0.01193</v>
      </c>
      <c r="P434" s="116">
        <f>O434*H434</f>
        <v>2.386</v>
      </c>
      <c r="Q434" s="116">
        <v>0</v>
      </c>
      <c r="R434" s="117">
        <f>Q434*H434</f>
        <v>0</v>
      </c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P434" s="118" t="s">
        <v>134</v>
      </c>
      <c r="AR434" s="118" t="s">
        <v>352</v>
      </c>
      <c r="AS434" s="118" t="s">
        <v>66</v>
      </c>
      <c r="AW434" s="15" t="s">
        <v>117</v>
      </c>
      <c r="BC434" s="119" t="e">
        <f>IF(L434="základní",#REF!,0)</f>
        <v>#REF!</v>
      </c>
      <c r="BD434" s="119">
        <f>IF(L434="snížená",#REF!,0)</f>
        <v>0</v>
      </c>
      <c r="BE434" s="119">
        <f>IF(L434="zákl. přenesená",#REF!,0)</f>
        <v>0</v>
      </c>
      <c r="BF434" s="119">
        <f>IF(L434="sníž. přenesená",#REF!,0)</f>
        <v>0</v>
      </c>
      <c r="BG434" s="119">
        <f>IF(L434="nulová",#REF!,0)</f>
        <v>0</v>
      </c>
      <c r="BH434" s="15" t="s">
        <v>64</v>
      </c>
      <c r="BI434" s="119" t="e">
        <f>ROUND(#REF!*H434,2)</f>
        <v>#REF!</v>
      </c>
      <c r="BJ434" s="15" t="s">
        <v>124</v>
      </c>
      <c r="BK434" s="118" t="s">
        <v>631</v>
      </c>
    </row>
    <row r="435" spans="1:45" s="2" customFormat="1" ht="12">
      <c r="A435" s="26"/>
      <c r="B435" s="27"/>
      <c r="C435" s="26"/>
      <c r="D435" s="120" t="s">
        <v>125</v>
      </c>
      <c r="E435" s="26"/>
      <c r="F435" s="121" t="s">
        <v>630</v>
      </c>
      <c r="G435" s="26"/>
      <c r="H435" s="26"/>
      <c r="I435" s="26"/>
      <c r="J435" s="27"/>
      <c r="K435" s="122"/>
      <c r="L435" s="123"/>
      <c r="M435" s="44"/>
      <c r="N435" s="44"/>
      <c r="O435" s="44"/>
      <c r="P435" s="44"/>
      <c r="Q435" s="44"/>
      <c r="R435" s="45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R435" s="15" t="s">
        <v>125</v>
      </c>
      <c r="AS435" s="15" t="s">
        <v>66</v>
      </c>
    </row>
    <row r="436" spans="1:63" s="2" customFormat="1" ht="16.5" customHeight="1">
      <c r="A436" s="26"/>
      <c r="B436" s="108"/>
      <c r="C436" s="124" t="s">
        <v>378</v>
      </c>
      <c r="D436" s="124" t="s">
        <v>352</v>
      </c>
      <c r="E436" s="125" t="s">
        <v>632</v>
      </c>
      <c r="F436" s="126" t="s">
        <v>633</v>
      </c>
      <c r="G436" s="127" t="s">
        <v>145</v>
      </c>
      <c r="H436" s="128">
        <v>1000</v>
      </c>
      <c r="I436" s="126" t="s">
        <v>123</v>
      </c>
      <c r="J436" s="129"/>
      <c r="K436" s="130" t="s">
        <v>1</v>
      </c>
      <c r="L436" s="131" t="s">
        <v>31</v>
      </c>
      <c r="M436" s="116">
        <v>0</v>
      </c>
      <c r="N436" s="116">
        <f>M436*H436</f>
        <v>0</v>
      </c>
      <c r="O436" s="116">
        <v>0.00057</v>
      </c>
      <c r="P436" s="116">
        <f>O436*H436</f>
        <v>0.57</v>
      </c>
      <c r="Q436" s="116">
        <v>0</v>
      </c>
      <c r="R436" s="117">
        <f>Q436*H436</f>
        <v>0</v>
      </c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P436" s="118" t="s">
        <v>134</v>
      </c>
      <c r="AR436" s="118" t="s">
        <v>352</v>
      </c>
      <c r="AS436" s="118" t="s">
        <v>66</v>
      </c>
      <c r="AW436" s="15" t="s">
        <v>117</v>
      </c>
      <c r="BC436" s="119" t="e">
        <f>IF(L436="základní",#REF!,0)</f>
        <v>#REF!</v>
      </c>
      <c r="BD436" s="119">
        <f>IF(L436="snížená",#REF!,0)</f>
        <v>0</v>
      </c>
      <c r="BE436" s="119">
        <f>IF(L436="zákl. přenesená",#REF!,0)</f>
        <v>0</v>
      </c>
      <c r="BF436" s="119">
        <f>IF(L436="sníž. přenesená",#REF!,0)</f>
        <v>0</v>
      </c>
      <c r="BG436" s="119">
        <f>IF(L436="nulová",#REF!,0)</f>
        <v>0</v>
      </c>
      <c r="BH436" s="15" t="s">
        <v>64</v>
      </c>
      <c r="BI436" s="119" t="e">
        <f>ROUND(#REF!*H436,2)</f>
        <v>#REF!</v>
      </c>
      <c r="BJ436" s="15" t="s">
        <v>124</v>
      </c>
      <c r="BK436" s="118" t="s">
        <v>634</v>
      </c>
    </row>
    <row r="437" spans="1:45" s="2" customFormat="1" ht="12">
      <c r="A437" s="26"/>
      <c r="B437" s="27"/>
      <c r="C437" s="26"/>
      <c r="D437" s="120" t="s">
        <v>125</v>
      </c>
      <c r="E437" s="26"/>
      <c r="F437" s="121" t="s">
        <v>633</v>
      </c>
      <c r="G437" s="26"/>
      <c r="H437" s="26"/>
      <c r="I437" s="26"/>
      <c r="J437" s="27"/>
      <c r="K437" s="122"/>
      <c r="L437" s="123"/>
      <c r="M437" s="44"/>
      <c r="N437" s="44"/>
      <c r="O437" s="44"/>
      <c r="P437" s="44"/>
      <c r="Q437" s="44"/>
      <c r="R437" s="45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R437" s="15" t="s">
        <v>125</v>
      </c>
      <c r="AS437" s="15" t="s">
        <v>66</v>
      </c>
    </row>
    <row r="438" spans="1:63" s="2" customFormat="1" ht="24.2" customHeight="1">
      <c r="A438" s="26"/>
      <c r="B438" s="108"/>
      <c r="C438" s="124" t="s">
        <v>635</v>
      </c>
      <c r="D438" s="124" t="s">
        <v>352</v>
      </c>
      <c r="E438" s="125" t="s">
        <v>636</v>
      </c>
      <c r="F438" s="126" t="s">
        <v>637</v>
      </c>
      <c r="G438" s="127" t="s">
        <v>638</v>
      </c>
      <c r="H438" s="128">
        <v>1000</v>
      </c>
      <c r="I438" s="126" t="s">
        <v>123</v>
      </c>
      <c r="J438" s="129"/>
      <c r="K438" s="130" t="s">
        <v>1</v>
      </c>
      <c r="L438" s="131" t="s">
        <v>31</v>
      </c>
      <c r="M438" s="116">
        <v>0</v>
      </c>
      <c r="N438" s="116">
        <f>M438*H438</f>
        <v>0</v>
      </c>
      <c r="O438" s="116">
        <v>0.0095</v>
      </c>
      <c r="P438" s="116">
        <f>O438*H438</f>
        <v>9.5</v>
      </c>
      <c r="Q438" s="116">
        <v>0</v>
      </c>
      <c r="R438" s="117">
        <f>Q438*H438</f>
        <v>0</v>
      </c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P438" s="118" t="s">
        <v>134</v>
      </c>
      <c r="AR438" s="118" t="s">
        <v>352</v>
      </c>
      <c r="AS438" s="118" t="s">
        <v>66</v>
      </c>
      <c r="AW438" s="15" t="s">
        <v>117</v>
      </c>
      <c r="BC438" s="119" t="e">
        <f>IF(L438="základní",#REF!,0)</f>
        <v>#REF!</v>
      </c>
      <c r="BD438" s="119">
        <f>IF(L438="snížená",#REF!,0)</f>
        <v>0</v>
      </c>
      <c r="BE438" s="119">
        <f>IF(L438="zákl. přenesená",#REF!,0)</f>
        <v>0</v>
      </c>
      <c r="BF438" s="119">
        <f>IF(L438="sníž. přenesená",#REF!,0)</f>
        <v>0</v>
      </c>
      <c r="BG438" s="119">
        <f>IF(L438="nulová",#REF!,0)</f>
        <v>0</v>
      </c>
      <c r="BH438" s="15" t="s">
        <v>64</v>
      </c>
      <c r="BI438" s="119" t="e">
        <f>ROUND(#REF!*H438,2)</f>
        <v>#REF!</v>
      </c>
      <c r="BJ438" s="15" t="s">
        <v>124</v>
      </c>
      <c r="BK438" s="118" t="s">
        <v>639</v>
      </c>
    </row>
    <row r="439" spans="1:45" s="2" customFormat="1" ht="12">
      <c r="A439" s="26"/>
      <c r="B439" s="27"/>
      <c r="C439" s="26"/>
      <c r="D439" s="120" t="s">
        <v>125</v>
      </c>
      <c r="E439" s="26"/>
      <c r="F439" s="121" t="s">
        <v>637</v>
      </c>
      <c r="G439" s="26"/>
      <c r="H439" s="26"/>
      <c r="I439" s="26"/>
      <c r="J439" s="27"/>
      <c r="K439" s="122"/>
      <c r="L439" s="123"/>
      <c r="M439" s="44"/>
      <c r="N439" s="44"/>
      <c r="O439" s="44"/>
      <c r="P439" s="44"/>
      <c r="Q439" s="44"/>
      <c r="R439" s="45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R439" s="15" t="s">
        <v>125</v>
      </c>
      <c r="AS439" s="15" t="s">
        <v>66</v>
      </c>
    </row>
    <row r="440" spans="1:63" s="2" customFormat="1" ht="24.2" customHeight="1">
      <c r="A440" s="26"/>
      <c r="B440" s="108"/>
      <c r="C440" s="124" t="s">
        <v>381</v>
      </c>
      <c r="D440" s="124" t="s">
        <v>352</v>
      </c>
      <c r="E440" s="125" t="s">
        <v>640</v>
      </c>
      <c r="F440" s="126" t="s">
        <v>641</v>
      </c>
      <c r="G440" s="127" t="s">
        <v>145</v>
      </c>
      <c r="H440" s="128">
        <v>1000</v>
      </c>
      <c r="I440" s="126" t="s">
        <v>123</v>
      </c>
      <c r="J440" s="129"/>
      <c r="K440" s="130" t="s">
        <v>1</v>
      </c>
      <c r="L440" s="131" t="s">
        <v>31</v>
      </c>
      <c r="M440" s="116">
        <v>0</v>
      </c>
      <c r="N440" s="116">
        <f>M440*H440</f>
        <v>0</v>
      </c>
      <c r="O440" s="116">
        <v>0.00111</v>
      </c>
      <c r="P440" s="116">
        <f>O440*H440</f>
        <v>1.11</v>
      </c>
      <c r="Q440" s="116">
        <v>0</v>
      </c>
      <c r="R440" s="117">
        <f>Q440*H440</f>
        <v>0</v>
      </c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P440" s="118" t="s">
        <v>134</v>
      </c>
      <c r="AR440" s="118" t="s">
        <v>352</v>
      </c>
      <c r="AS440" s="118" t="s">
        <v>66</v>
      </c>
      <c r="AW440" s="15" t="s">
        <v>117</v>
      </c>
      <c r="BC440" s="119" t="e">
        <f>IF(L440="základní",#REF!,0)</f>
        <v>#REF!</v>
      </c>
      <c r="BD440" s="119">
        <f>IF(L440="snížená",#REF!,0)</f>
        <v>0</v>
      </c>
      <c r="BE440" s="119">
        <f>IF(L440="zákl. přenesená",#REF!,0)</f>
        <v>0</v>
      </c>
      <c r="BF440" s="119">
        <f>IF(L440="sníž. přenesená",#REF!,0)</f>
        <v>0</v>
      </c>
      <c r="BG440" s="119">
        <f>IF(L440="nulová",#REF!,0)</f>
        <v>0</v>
      </c>
      <c r="BH440" s="15" t="s">
        <v>64</v>
      </c>
      <c r="BI440" s="119" t="e">
        <f>ROUND(#REF!*H440,2)</f>
        <v>#REF!</v>
      </c>
      <c r="BJ440" s="15" t="s">
        <v>124</v>
      </c>
      <c r="BK440" s="118" t="s">
        <v>642</v>
      </c>
    </row>
    <row r="441" spans="1:45" s="2" customFormat="1" ht="12">
      <c r="A441" s="26"/>
      <c r="B441" s="27"/>
      <c r="C441" s="26"/>
      <c r="D441" s="120" t="s">
        <v>125</v>
      </c>
      <c r="E441" s="26"/>
      <c r="F441" s="121" t="s">
        <v>641</v>
      </c>
      <c r="G441" s="26"/>
      <c r="H441" s="26"/>
      <c r="I441" s="26"/>
      <c r="J441" s="27"/>
      <c r="K441" s="122"/>
      <c r="L441" s="123"/>
      <c r="M441" s="44"/>
      <c r="N441" s="44"/>
      <c r="O441" s="44"/>
      <c r="P441" s="44"/>
      <c r="Q441" s="44"/>
      <c r="R441" s="45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R441" s="15" t="s">
        <v>125</v>
      </c>
      <c r="AS441" s="15" t="s">
        <v>66</v>
      </c>
    </row>
    <row r="442" spans="1:63" s="2" customFormat="1" ht="16.5" customHeight="1">
      <c r="A442" s="26"/>
      <c r="B442" s="108"/>
      <c r="C442" s="109" t="s">
        <v>643</v>
      </c>
      <c r="D442" s="109" t="s">
        <v>119</v>
      </c>
      <c r="E442" s="110" t="s">
        <v>644</v>
      </c>
      <c r="F442" s="111" t="s">
        <v>645</v>
      </c>
      <c r="G442" s="112" t="s">
        <v>145</v>
      </c>
      <c r="H442" s="113">
        <v>1080</v>
      </c>
      <c r="I442" s="111" t="s">
        <v>123</v>
      </c>
      <c r="J442" s="27"/>
      <c r="K442" s="114" t="s">
        <v>1</v>
      </c>
      <c r="L442" s="115" t="s">
        <v>31</v>
      </c>
      <c r="M442" s="116">
        <v>0.273</v>
      </c>
      <c r="N442" s="116">
        <f>M442*H442</f>
        <v>294.84000000000003</v>
      </c>
      <c r="O442" s="116">
        <v>0</v>
      </c>
      <c r="P442" s="116">
        <f>O442*H442</f>
        <v>0</v>
      </c>
      <c r="Q442" s="116">
        <v>0.00858</v>
      </c>
      <c r="R442" s="117">
        <f>Q442*H442</f>
        <v>9.2664</v>
      </c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P442" s="118" t="s">
        <v>124</v>
      </c>
      <c r="AR442" s="118" t="s">
        <v>119</v>
      </c>
      <c r="AS442" s="118" t="s">
        <v>66</v>
      </c>
      <c r="AW442" s="15" t="s">
        <v>117</v>
      </c>
      <c r="BC442" s="119" t="e">
        <f>IF(L442="základní",#REF!,0)</f>
        <v>#REF!</v>
      </c>
      <c r="BD442" s="119">
        <f>IF(L442="snížená",#REF!,0)</f>
        <v>0</v>
      </c>
      <c r="BE442" s="119">
        <f>IF(L442="zákl. přenesená",#REF!,0)</f>
        <v>0</v>
      </c>
      <c r="BF442" s="119">
        <f>IF(L442="sníž. přenesená",#REF!,0)</f>
        <v>0</v>
      </c>
      <c r="BG442" s="119">
        <f>IF(L442="nulová",#REF!,0)</f>
        <v>0</v>
      </c>
      <c r="BH442" s="15" t="s">
        <v>64</v>
      </c>
      <c r="BI442" s="119" t="e">
        <f>ROUND(#REF!*H442,2)</f>
        <v>#REF!</v>
      </c>
      <c r="BJ442" s="15" t="s">
        <v>124</v>
      </c>
      <c r="BK442" s="118" t="s">
        <v>646</v>
      </c>
    </row>
    <row r="443" spans="1:45" s="2" customFormat="1" ht="12">
      <c r="A443" s="26"/>
      <c r="B443" s="27"/>
      <c r="C443" s="26"/>
      <c r="D443" s="120" t="s">
        <v>125</v>
      </c>
      <c r="E443" s="26"/>
      <c r="F443" s="121" t="s">
        <v>645</v>
      </c>
      <c r="G443" s="26"/>
      <c r="H443" s="26"/>
      <c r="I443" s="26"/>
      <c r="J443" s="27"/>
      <c r="K443" s="122"/>
      <c r="L443" s="123"/>
      <c r="M443" s="44"/>
      <c r="N443" s="44"/>
      <c r="O443" s="44"/>
      <c r="P443" s="44"/>
      <c r="Q443" s="44"/>
      <c r="R443" s="45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R443" s="15" t="s">
        <v>125</v>
      </c>
      <c r="AS443" s="15" t="s">
        <v>66</v>
      </c>
    </row>
    <row r="444" spans="1:63" s="2" customFormat="1" ht="24.2" customHeight="1">
      <c r="A444" s="26"/>
      <c r="B444" s="108"/>
      <c r="C444" s="109" t="s">
        <v>385</v>
      </c>
      <c r="D444" s="109" t="s">
        <v>119</v>
      </c>
      <c r="E444" s="110" t="s">
        <v>647</v>
      </c>
      <c r="F444" s="111" t="s">
        <v>648</v>
      </c>
      <c r="G444" s="112" t="s">
        <v>145</v>
      </c>
      <c r="H444" s="113">
        <v>80</v>
      </c>
      <c r="I444" s="111" t="s">
        <v>123</v>
      </c>
      <c r="J444" s="27"/>
      <c r="K444" s="114" t="s">
        <v>1</v>
      </c>
      <c r="L444" s="115" t="s">
        <v>31</v>
      </c>
      <c r="M444" s="116">
        <v>2.962</v>
      </c>
      <c r="N444" s="116">
        <f>M444*H444</f>
        <v>236.96</v>
      </c>
      <c r="O444" s="116">
        <v>0</v>
      </c>
      <c r="P444" s="116">
        <f>O444*H444</f>
        <v>0</v>
      </c>
      <c r="Q444" s="116">
        <v>0</v>
      </c>
      <c r="R444" s="117">
        <f>Q444*H444</f>
        <v>0</v>
      </c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P444" s="118" t="s">
        <v>124</v>
      </c>
      <c r="AR444" s="118" t="s">
        <v>119</v>
      </c>
      <c r="AS444" s="118" t="s">
        <v>66</v>
      </c>
      <c r="AW444" s="15" t="s">
        <v>117</v>
      </c>
      <c r="BC444" s="119" t="e">
        <f>IF(L444="základní",#REF!,0)</f>
        <v>#REF!</v>
      </c>
      <c r="BD444" s="119">
        <f>IF(L444="snížená",#REF!,0)</f>
        <v>0</v>
      </c>
      <c r="BE444" s="119">
        <f>IF(L444="zákl. přenesená",#REF!,0)</f>
        <v>0</v>
      </c>
      <c r="BF444" s="119">
        <f>IF(L444="sníž. přenesená",#REF!,0)</f>
        <v>0</v>
      </c>
      <c r="BG444" s="119">
        <f>IF(L444="nulová",#REF!,0)</f>
        <v>0</v>
      </c>
      <c r="BH444" s="15" t="s">
        <v>64</v>
      </c>
      <c r="BI444" s="119" t="e">
        <f>ROUND(#REF!*H444,2)</f>
        <v>#REF!</v>
      </c>
      <c r="BJ444" s="15" t="s">
        <v>124</v>
      </c>
      <c r="BK444" s="118" t="s">
        <v>649</v>
      </c>
    </row>
    <row r="445" spans="1:45" s="2" customFormat="1" ht="12">
      <c r="A445" s="26"/>
      <c r="B445" s="27"/>
      <c r="C445" s="26"/>
      <c r="D445" s="120" t="s">
        <v>125</v>
      </c>
      <c r="E445" s="26"/>
      <c r="F445" s="121" t="s">
        <v>648</v>
      </c>
      <c r="G445" s="26"/>
      <c r="H445" s="26"/>
      <c r="I445" s="26"/>
      <c r="J445" s="27"/>
      <c r="K445" s="122"/>
      <c r="L445" s="123"/>
      <c r="M445" s="44"/>
      <c r="N445" s="44"/>
      <c r="O445" s="44"/>
      <c r="P445" s="44"/>
      <c r="Q445" s="44"/>
      <c r="R445" s="45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R445" s="15" t="s">
        <v>125</v>
      </c>
      <c r="AS445" s="15" t="s">
        <v>66</v>
      </c>
    </row>
    <row r="446" spans="1:63" s="2" customFormat="1" ht="24.2" customHeight="1">
      <c r="A446" s="26"/>
      <c r="B446" s="108"/>
      <c r="C446" s="109" t="s">
        <v>650</v>
      </c>
      <c r="D446" s="109" t="s">
        <v>119</v>
      </c>
      <c r="E446" s="110" t="s">
        <v>651</v>
      </c>
      <c r="F446" s="111" t="s">
        <v>652</v>
      </c>
      <c r="G446" s="112" t="s">
        <v>145</v>
      </c>
      <c r="H446" s="113">
        <v>60</v>
      </c>
      <c r="I446" s="111" t="s">
        <v>123</v>
      </c>
      <c r="J446" s="27"/>
      <c r="K446" s="114" t="s">
        <v>1</v>
      </c>
      <c r="L446" s="115" t="s">
        <v>31</v>
      </c>
      <c r="M446" s="116">
        <v>13.114</v>
      </c>
      <c r="N446" s="116">
        <f>M446*H446</f>
        <v>786.84</v>
      </c>
      <c r="O446" s="116">
        <v>0</v>
      </c>
      <c r="P446" s="116">
        <f>O446*H446</f>
        <v>0</v>
      </c>
      <c r="Q446" s="116">
        <v>0.00429</v>
      </c>
      <c r="R446" s="117">
        <f>Q446*H446</f>
        <v>0.2574</v>
      </c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P446" s="118" t="s">
        <v>124</v>
      </c>
      <c r="AR446" s="118" t="s">
        <v>119</v>
      </c>
      <c r="AS446" s="118" t="s">
        <v>66</v>
      </c>
      <c r="AW446" s="15" t="s">
        <v>117</v>
      </c>
      <c r="BC446" s="119" t="e">
        <f>IF(L446="základní",#REF!,0)</f>
        <v>#REF!</v>
      </c>
      <c r="BD446" s="119">
        <f>IF(L446="snížená",#REF!,0)</f>
        <v>0</v>
      </c>
      <c r="BE446" s="119">
        <f>IF(L446="zákl. přenesená",#REF!,0)</f>
        <v>0</v>
      </c>
      <c r="BF446" s="119">
        <f>IF(L446="sníž. přenesená",#REF!,0)</f>
        <v>0</v>
      </c>
      <c r="BG446" s="119">
        <f>IF(L446="nulová",#REF!,0)</f>
        <v>0</v>
      </c>
      <c r="BH446" s="15" t="s">
        <v>64</v>
      </c>
      <c r="BI446" s="119" t="e">
        <f>ROUND(#REF!*H446,2)</f>
        <v>#REF!</v>
      </c>
      <c r="BJ446" s="15" t="s">
        <v>124</v>
      </c>
      <c r="BK446" s="118" t="s">
        <v>653</v>
      </c>
    </row>
    <row r="447" spans="1:45" s="2" customFormat="1" ht="19.5">
      <c r="A447" s="26"/>
      <c r="B447" s="27"/>
      <c r="C447" s="26"/>
      <c r="D447" s="120" t="s">
        <v>125</v>
      </c>
      <c r="E447" s="26"/>
      <c r="F447" s="121" t="s">
        <v>652</v>
      </c>
      <c r="G447" s="26"/>
      <c r="H447" s="26"/>
      <c r="I447" s="26"/>
      <c r="J447" s="27"/>
      <c r="K447" s="122"/>
      <c r="L447" s="123"/>
      <c r="M447" s="44"/>
      <c r="N447" s="44"/>
      <c r="O447" s="44"/>
      <c r="P447" s="44"/>
      <c r="Q447" s="44"/>
      <c r="R447" s="45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R447" s="15" t="s">
        <v>125</v>
      </c>
      <c r="AS447" s="15" t="s">
        <v>66</v>
      </c>
    </row>
    <row r="448" spans="1:63" s="2" customFormat="1" ht="24.2" customHeight="1">
      <c r="A448" s="26"/>
      <c r="B448" s="108"/>
      <c r="C448" s="124" t="s">
        <v>388</v>
      </c>
      <c r="D448" s="124" t="s">
        <v>352</v>
      </c>
      <c r="E448" s="125" t="s">
        <v>654</v>
      </c>
      <c r="F448" s="126" t="s">
        <v>655</v>
      </c>
      <c r="G448" s="127" t="s">
        <v>145</v>
      </c>
      <c r="H448" s="128">
        <v>60</v>
      </c>
      <c r="I448" s="126" t="s">
        <v>123</v>
      </c>
      <c r="J448" s="129"/>
      <c r="K448" s="130" t="s">
        <v>1</v>
      </c>
      <c r="L448" s="131" t="s">
        <v>31</v>
      </c>
      <c r="M448" s="116">
        <v>0</v>
      </c>
      <c r="N448" s="116">
        <f>M448*H448</f>
        <v>0</v>
      </c>
      <c r="O448" s="116">
        <v>0.00377</v>
      </c>
      <c r="P448" s="116">
        <f>O448*H448</f>
        <v>0.22619999999999998</v>
      </c>
      <c r="Q448" s="116">
        <v>0</v>
      </c>
      <c r="R448" s="117">
        <f>Q448*H448</f>
        <v>0</v>
      </c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P448" s="118" t="s">
        <v>134</v>
      </c>
      <c r="AR448" s="118" t="s">
        <v>352</v>
      </c>
      <c r="AS448" s="118" t="s">
        <v>66</v>
      </c>
      <c r="AW448" s="15" t="s">
        <v>117</v>
      </c>
      <c r="BC448" s="119" t="e">
        <f>IF(L448="základní",#REF!,0)</f>
        <v>#REF!</v>
      </c>
      <c r="BD448" s="119">
        <f>IF(L448="snížená",#REF!,0)</f>
        <v>0</v>
      </c>
      <c r="BE448" s="119">
        <f>IF(L448="zákl. přenesená",#REF!,0)</f>
        <v>0</v>
      </c>
      <c r="BF448" s="119">
        <f>IF(L448="sníž. přenesená",#REF!,0)</f>
        <v>0</v>
      </c>
      <c r="BG448" s="119">
        <f>IF(L448="nulová",#REF!,0)</f>
        <v>0</v>
      </c>
      <c r="BH448" s="15" t="s">
        <v>64</v>
      </c>
      <c r="BI448" s="119" t="e">
        <f>ROUND(#REF!*H448,2)</f>
        <v>#REF!</v>
      </c>
      <c r="BJ448" s="15" t="s">
        <v>124</v>
      </c>
      <c r="BK448" s="118" t="s">
        <v>656</v>
      </c>
    </row>
    <row r="449" spans="1:45" s="2" customFormat="1" ht="12">
      <c r="A449" s="26"/>
      <c r="B449" s="27"/>
      <c r="C449" s="26"/>
      <c r="D449" s="120" t="s">
        <v>125</v>
      </c>
      <c r="E449" s="26"/>
      <c r="F449" s="121" t="s">
        <v>655</v>
      </c>
      <c r="G449" s="26"/>
      <c r="H449" s="26"/>
      <c r="I449" s="26"/>
      <c r="J449" s="27"/>
      <c r="K449" s="122"/>
      <c r="L449" s="123"/>
      <c r="M449" s="44"/>
      <c r="N449" s="44"/>
      <c r="O449" s="44"/>
      <c r="P449" s="44"/>
      <c r="Q449" s="44"/>
      <c r="R449" s="45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R449" s="15" t="s">
        <v>125</v>
      </c>
      <c r="AS449" s="15" t="s">
        <v>66</v>
      </c>
    </row>
    <row r="450" spans="1:63" s="2" customFormat="1" ht="24.2" customHeight="1">
      <c r="A450" s="26"/>
      <c r="B450" s="108"/>
      <c r="C450" s="109" t="s">
        <v>657</v>
      </c>
      <c r="D450" s="109" t="s">
        <v>119</v>
      </c>
      <c r="E450" s="110" t="s">
        <v>658</v>
      </c>
      <c r="F450" s="111" t="s">
        <v>659</v>
      </c>
      <c r="G450" s="112" t="s">
        <v>145</v>
      </c>
      <c r="H450" s="113">
        <v>20</v>
      </c>
      <c r="I450" s="111" t="s">
        <v>123</v>
      </c>
      <c r="J450" s="27"/>
      <c r="K450" s="114" t="s">
        <v>1</v>
      </c>
      <c r="L450" s="115" t="s">
        <v>31</v>
      </c>
      <c r="M450" s="116">
        <v>13.666</v>
      </c>
      <c r="N450" s="116">
        <f>M450*H450</f>
        <v>273.32</v>
      </c>
      <c r="O450" s="116">
        <v>0</v>
      </c>
      <c r="P450" s="116">
        <f>O450*H450</f>
        <v>0</v>
      </c>
      <c r="Q450" s="116">
        <v>0.00429</v>
      </c>
      <c r="R450" s="117">
        <f>Q450*H450</f>
        <v>0.08580000000000002</v>
      </c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P450" s="118" t="s">
        <v>124</v>
      </c>
      <c r="AR450" s="118" t="s">
        <v>119</v>
      </c>
      <c r="AS450" s="118" t="s">
        <v>66</v>
      </c>
      <c r="AW450" s="15" t="s">
        <v>117</v>
      </c>
      <c r="BC450" s="119" t="e">
        <f>IF(L450="základní",#REF!,0)</f>
        <v>#REF!</v>
      </c>
      <c r="BD450" s="119">
        <f>IF(L450="snížená",#REF!,0)</f>
        <v>0</v>
      </c>
      <c r="BE450" s="119">
        <f>IF(L450="zákl. přenesená",#REF!,0)</f>
        <v>0</v>
      </c>
      <c r="BF450" s="119">
        <f>IF(L450="sníž. přenesená",#REF!,0)</f>
        <v>0</v>
      </c>
      <c r="BG450" s="119">
        <f>IF(L450="nulová",#REF!,0)</f>
        <v>0</v>
      </c>
      <c r="BH450" s="15" t="s">
        <v>64</v>
      </c>
      <c r="BI450" s="119" t="e">
        <f>ROUND(#REF!*H450,2)</f>
        <v>#REF!</v>
      </c>
      <c r="BJ450" s="15" t="s">
        <v>124</v>
      </c>
      <c r="BK450" s="118" t="s">
        <v>660</v>
      </c>
    </row>
    <row r="451" spans="1:45" s="2" customFormat="1" ht="19.5">
      <c r="A451" s="26"/>
      <c r="B451" s="27"/>
      <c r="C451" s="26"/>
      <c r="D451" s="120" t="s">
        <v>125</v>
      </c>
      <c r="E451" s="26"/>
      <c r="F451" s="121" t="s">
        <v>659</v>
      </c>
      <c r="G451" s="26"/>
      <c r="H451" s="26"/>
      <c r="I451" s="26"/>
      <c r="J451" s="27"/>
      <c r="K451" s="122"/>
      <c r="L451" s="123"/>
      <c r="M451" s="44"/>
      <c r="N451" s="44"/>
      <c r="O451" s="44"/>
      <c r="P451" s="44"/>
      <c r="Q451" s="44"/>
      <c r="R451" s="45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R451" s="15" t="s">
        <v>125</v>
      </c>
      <c r="AS451" s="15" t="s">
        <v>66</v>
      </c>
    </row>
    <row r="452" spans="1:63" s="2" customFormat="1" ht="24.2" customHeight="1">
      <c r="A452" s="26"/>
      <c r="B452" s="108"/>
      <c r="C452" s="124" t="s">
        <v>392</v>
      </c>
      <c r="D452" s="124" t="s">
        <v>352</v>
      </c>
      <c r="E452" s="125" t="s">
        <v>661</v>
      </c>
      <c r="F452" s="126" t="s">
        <v>662</v>
      </c>
      <c r="G452" s="127" t="s">
        <v>145</v>
      </c>
      <c r="H452" s="128">
        <v>20</v>
      </c>
      <c r="I452" s="126" t="s">
        <v>123</v>
      </c>
      <c r="J452" s="129"/>
      <c r="K452" s="130" t="s">
        <v>1</v>
      </c>
      <c r="L452" s="131" t="s">
        <v>31</v>
      </c>
      <c r="M452" s="116">
        <v>0</v>
      </c>
      <c r="N452" s="116">
        <f>M452*H452</f>
        <v>0</v>
      </c>
      <c r="O452" s="116">
        <v>0.00429</v>
      </c>
      <c r="P452" s="116">
        <f>O452*H452</f>
        <v>0.08580000000000002</v>
      </c>
      <c r="Q452" s="116">
        <v>0</v>
      </c>
      <c r="R452" s="117">
        <f>Q452*H452</f>
        <v>0</v>
      </c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P452" s="118" t="s">
        <v>134</v>
      </c>
      <c r="AR452" s="118" t="s">
        <v>352</v>
      </c>
      <c r="AS452" s="118" t="s">
        <v>66</v>
      </c>
      <c r="AW452" s="15" t="s">
        <v>117</v>
      </c>
      <c r="BC452" s="119" t="e">
        <f>IF(L452="základní",#REF!,0)</f>
        <v>#REF!</v>
      </c>
      <c r="BD452" s="119">
        <f>IF(L452="snížená",#REF!,0)</f>
        <v>0</v>
      </c>
      <c r="BE452" s="119">
        <f>IF(L452="zákl. přenesená",#REF!,0)</f>
        <v>0</v>
      </c>
      <c r="BF452" s="119">
        <f>IF(L452="sníž. přenesená",#REF!,0)</f>
        <v>0</v>
      </c>
      <c r="BG452" s="119">
        <f>IF(L452="nulová",#REF!,0)</f>
        <v>0</v>
      </c>
      <c r="BH452" s="15" t="s">
        <v>64</v>
      </c>
      <c r="BI452" s="119" t="e">
        <f>ROUND(#REF!*H452,2)</f>
        <v>#REF!</v>
      </c>
      <c r="BJ452" s="15" t="s">
        <v>124</v>
      </c>
      <c r="BK452" s="118" t="s">
        <v>663</v>
      </c>
    </row>
    <row r="453" spans="1:45" s="2" customFormat="1" ht="12">
      <c r="A453" s="26"/>
      <c r="B453" s="27"/>
      <c r="C453" s="26"/>
      <c r="D453" s="120" t="s">
        <v>125</v>
      </c>
      <c r="E453" s="26"/>
      <c r="F453" s="121" t="s">
        <v>662</v>
      </c>
      <c r="G453" s="26"/>
      <c r="H453" s="26"/>
      <c r="I453" s="26"/>
      <c r="J453" s="27"/>
      <c r="K453" s="122"/>
      <c r="L453" s="123"/>
      <c r="M453" s="44"/>
      <c r="N453" s="44"/>
      <c r="O453" s="44"/>
      <c r="P453" s="44"/>
      <c r="Q453" s="44"/>
      <c r="R453" s="45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R453" s="15" t="s">
        <v>125</v>
      </c>
      <c r="AS453" s="15" t="s">
        <v>66</v>
      </c>
    </row>
    <row r="454" spans="1:63" s="2" customFormat="1" ht="33" customHeight="1">
      <c r="A454" s="26"/>
      <c r="B454" s="108"/>
      <c r="C454" s="109" t="s">
        <v>664</v>
      </c>
      <c r="D454" s="109" t="s">
        <v>119</v>
      </c>
      <c r="E454" s="110" t="s">
        <v>665</v>
      </c>
      <c r="F454" s="111" t="s">
        <v>666</v>
      </c>
      <c r="G454" s="112" t="s">
        <v>145</v>
      </c>
      <c r="H454" s="113">
        <v>10</v>
      </c>
      <c r="I454" s="111" t="s">
        <v>123</v>
      </c>
      <c r="J454" s="27"/>
      <c r="K454" s="114" t="s">
        <v>1</v>
      </c>
      <c r="L454" s="115" t="s">
        <v>31</v>
      </c>
      <c r="M454" s="116">
        <v>3.001</v>
      </c>
      <c r="N454" s="116">
        <f>M454*H454</f>
        <v>30.009999999999998</v>
      </c>
      <c r="O454" s="116">
        <v>0</v>
      </c>
      <c r="P454" s="116">
        <f>O454*H454</f>
        <v>0</v>
      </c>
      <c r="Q454" s="116">
        <v>0</v>
      </c>
      <c r="R454" s="117">
        <f>Q454*H454</f>
        <v>0</v>
      </c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P454" s="118" t="s">
        <v>124</v>
      </c>
      <c r="AR454" s="118" t="s">
        <v>119</v>
      </c>
      <c r="AS454" s="118" t="s">
        <v>66</v>
      </c>
      <c r="AW454" s="15" t="s">
        <v>117</v>
      </c>
      <c r="BC454" s="119" t="e">
        <f>IF(L454="základní",#REF!,0)</f>
        <v>#REF!</v>
      </c>
      <c r="BD454" s="119">
        <f>IF(L454="snížená",#REF!,0)</f>
        <v>0</v>
      </c>
      <c r="BE454" s="119">
        <f>IF(L454="zákl. přenesená",#REF!,0)</f>
        <v>0</v>
      </c>
      <c r="BF454" s="119">
        <f>IF(L454="sníž. přenesená",#REF!,0)</f>
        <v>0</v>
      </c>
      <c r="BG454" s="119">
        <f>IF(L454="nulová",#REF!,0)</f>
        <v>0</v>
      </c>
      <c r="BH454" s="15" t="s">
        <v>64</v>
      </c>
      <c r="BI454" s="119" t="e">
        <f>ROUND(#REF!*H454,2)</f>
        <v>#REF!</v>
      </c>
      <c r="BJ454" s="15" t="s">
        <v>124</v>
      </c>
      <c r="BK454" s="118" t="s">
        <v>667</v>
      </c>
    </row>
    <row r="455" spans="1:45" s="2" customFormat="1" ht="19.5">
      <c r="A455" s="26"/>
      <c r="B455" s="27"/>
      <c r="C455" s="26"/>
      <c r="D455" s="120" t="s">
        <v>125</v>
      </c>
      <c r="E455" s="26"/>
      <c r="F455" s="121" t="s">
        <v>666</v>
      </c>
      <c r="G455" s="26"/>
      <c r="H455" s="26"/>
      <c r="I455" s="26"/>
      <c r="J455" s="27"/>
      <c r="K455" s="122"/>
      <c r="L455" s="123"/>
      <c r="M455" s="44"/>
      <c r="N455" s="44"/>
      <c r="O455" s="44"/>
      <c r="P455" s="44"/>
      <c r="Q455" s="44"/>
      <c r="R455" s="45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R455" s="15" t="s">
        <v>125</v>
      </c>
      <c r="AS455" s="15" t="s">
        <v>66</v>
      </c>
    </row>
    <row r="456" spans="1:63" s="2" customFormat="1" ht="24.2" customHeight="1">
      <c r="A456" s="26"/>
      <c r="B456" s="108"/>
      <c r="C456" s="109" t="s">
        <v>396</v>
      </c>
      <c r="D456" s="109" t="s">
        <v>119</v>
      </c>
      <c r="E456" s="110" t="s">
        <v>668</v>
      </c>
      <c r="F456" s="111" t="s">
        <v>669</v>
      </c>
      <c r="G456" s="112" t="s">
        <v>187</v>
      </c>
      <c r="H456" s="113">
        <v>4500</v>
      </c>
      <c r="I456" s="111" t="s">
        <v>123</v>
      </c>
      <c r="J456" s="27"/>
      <c r="K456" s="114" t="s">
        <v>1</v>
      </c>
      <c r="L456" s="115" t="s">
        <v>31</v>
      </c>
      <c r="M456" s="116">
        <v>0.067</v>
      </c>
      <c r="N456" s="116">
        <f>M456*H456</f>
        <v>301.5</v>
      </c>
      <c r="O456" s="116">
        <v>0</v>
      </c>
      <c r="P456" s="116">
        <f>O456*H456</f>
        <v>0</v>
      </c>
      <c r="Q456" s="116">
        <v>0</v>
      </c>
      <c r="R456" s="117">
        <f>Q456*H456</f>
        <v>0</v>
      </c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P456" s="118" t="s">
        <v>124</v>
      </c>
      <c r="AR456" s="118" t="s">
        <v>119</v>
      </c>
      <c r="AS456" s="118" t="s">
        <v>66</v>
      </c>
      <c r="AW456" s="15" t="s">
        <v>117</v>
      </c>
      <c r="BC456" s="119" t="e">
        <f>IF(L456="základní",#REF!,0)</f>
        <v>#REF!</v>
      </c>
      <c r="BD456" s="119">
        <f>IF(L456="snížená",#REF!,0)</f>
        <v>0</v>
      </c>
      <c r="BE456" s="119">
        <f>IF(L456="zákl. přenesená",#REF!,0)</f>
        <v>0</v>
      </c>
      <c r="BF456" s="119">
        <f>IF(L456="sníž. přenesená",#REF!,0)</f>
        <v>0</v>
      </c>
      <c r="BG456" s="119">
        <f>IF(L456="nulová",#REF!,0)</f>
        <v>0</v>
      </c>
      <c r="BH456" s="15" t="s">
        <v>64</v>
      </c>
      <c r="BI456" s="119" t="e">
        <f>ROUND(#REF!*H456,2)</f>
        <v>#REF!</v>
      </c>
      <c r="BJ456" s="15" t="s">
        <v>124</v>
      </c>
      <c r="BK456" s="118" t="s">
        <v>670</v>
      </c>
    </row>
    <row r="457" spans="1:45" s="2" customFormat="1" ht="19.5">
      <c r="A457" s="26"/>
      <c r="B457" s="27"/>
      <c r="C457" s="26"/>
      <c r="D457" s="120" t="s">
        <v>125</v>
      </c>
      <c r="E457" s="26"/>
      <c r="F457" s="121" t="s">
        <v>669</v>
      </c>
      <c r="G457" s="26"/>
      <c r="H457" s="26"/>
      <c r="I457" s="26"/>
      <c r="J457" s="27"/>
      <c r="K457" s="122"/>
      <c r="L457" s="123"/>
      <c r="M457" s="44"/>
      <c r="N457" s="44"/>
      <c r="O457" s="44"/>
      <c r="P457" s="44"/>
      <c r="Q457" s="44"/>
      <c r="R457" s="45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R457" s="15" t="s">
        <v>125</v>
      </c>
      <c r="AS457" s="15" t="s">
        <v>66</v>
      </c>
    </row>
    <row r="458" spans="1:63" s="2" customFormat="1" ht="16.5" customHeight="1">
      <c r="A458" s="26"/>
      <c r="B458" s="108"/>
      <c r="C458" s="109" t="s">
        <v>671</v>
      </c>
      <c r="D458" s="109" t="s">
        <v>119</v>
      </c>
      <c r="E458" s="110" t="s">
        <v>672</v>
      </c>
      <c r="F458" s="111" t="s">
        <v>673</v>
      </c>
      <c r="G458" s="112" t="s">
        <v>145</v>
      </c>
      <c r="H458" s="113">
        <v>50</v>
      </c>
      <c r="I458" s="111" t="s">
        <v>123</v>
      </c>
      <c r="J458" s="27"/>
      <c r="K458" s="114" t="s">
        <v>1</v>
      </c>
      <c r="L458" s="115" t="s">
        <v>31</v>
      </c>
      <c r="M458" s="116">
        <v>6.264</v>
      </c>
      <c r="N458" s="116">
        <f>M458*H458</f>
        <v>313.2</v>
      </c>
      <c r="O458" s="116">
        <v>0</v>
      </c>
      <c r="P458" s="116">
        <f>O458*H458</f>
        <v>0</v>
      </c>
      <c r="Q458" s="116">
        <v>0</v>
      </c>
      <c r="R458" s="117">
        <f>Q458*H458</f>
        <v>0</v>
      </c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P458" s="118" t="s">
        <v>124</v>
      </c>
      <c r="AR458" s="118" t="s">
        <v>119</v>
      </c>
      <c r="AS458" s="118" t="s">
        <v>66</v>
      </c>
      <c r="AW458" s="15" t="s">
        <v>117</v>
      </c>
      <c r="BC458" s="119" t="e">
        <f>IF(L458="základní",#REF!,0)</f>
        <v>#REF!</v>
      </c>
      <c r="BD458" s="119">
        <f>IF(L458="snížená",#REF!,0)</f>
        <v>0</v>
      </c>
      <c r="BE458" s="119">
        <f>IF(L458="zákl. přenesená",#REF!,0)</f>
        <v>0</v>
      </c>
      <c r="BF458" s="119">
        <f>IF(L458="sníž. přenesená",#REF!,0)</f>
        <v>0</v>
      </c>
      <c r="BG458" s="119">
        <f>IF(L458="nulová",#REF!,0)</f>
        <v>0</v>
      </c>
      <c r="BH458" s="15" t="s">
        <v>64</v>
      </c>
      <c r="BI458" s="119" t="e">
        <f>ROUND(#REF!*H458,2)</f>
        <v>#REF!</v>
      </c>
      <c r="BJ458" s="15" t="s">
        <v>124</v>
      </c>
      <c r="BK458" s="118" t="s">
        <v>674</v>
      </c>
    </row>
    <row r="459" spans="1:45" s="2" customFormat="1" ht="12">
      <c r="A459" s="26"/>
      <c r="B459" s="27"/>
      <c r="C459" s="26"/>
      <c r="D459" s="120" t="s">
        <v>125</v>
      </c>
      <c r="E459" s="26"/>
      <c r="F459" s="121" t="s">
        <v>673</v>
      </c>
      <c r="G459" s="26"/>
      <c r="H459" s="26"/>
      <c r="I459" s="26"/>
      <c r="J459" s="27"/>
      <c r="K459" s="122"/>
      <c r="L459" s="123"/>
      <c r="M459" s="44"/>
      <c r="N459" s="44"/>
      <c r="O459" s="44"/>
      <c r="P459" s="44"/>
      <c r="Q459" s="44"/>
      <c r="R459" s="45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R459" s="15" t="s">
        <v>125</v>
      </c>
      <c r="AS459" s="15" t="s">
        <v>66</v>
      </c>
    </row>
    <row r="460" spans="1:63" s="2" customFormat="1" ht="16.5" customHeight="1">
      <c r="A460" s="26"/>
      <c r="B460" s="108"/>
      <c r="C460" s="109" t="s">
        <v>400</v>
      </c>
      <c r="D460" s="109" t="s">
        <v>119</v>
      </c>
      <c r="E460" s="110" t="s">
        <v>675</v>
      </c>
      <c r="F460" s="111" t="s">
        <v>676</v>
      </c>
      <c r="G460" s="112" t="s">
        <v>145</v>
      </c>
      <c r="H460" s="113">
        <v>170</v>
      </c>
      <c r="I460" s="111" t="s">
        <v>123</v>
      </c>
      <c r="J460" s="27"/>
      <c r="K460" s="114" t="s">
        <v>1</v>
      </c>
      <c r="L460" s="115" t="s">
        <v>31</v>
      </c>
      <c r="M460" s="116">
        <v>0.943</v>
      </c>
      <c r="N460" s="116">
        <f>M460*H460</f>
        <v>160.31</v>
      </c>
      <c r="O460" s="116">
        <v>0</v>
      </c>
      <c r="P460" s="116">
        <f>O460*H460</f>
        <v>0</v>
      </c>
      <c r="Q460" s="116">
        <v>0</v>
      </c>
      <c r="R460" s="117">
        <f>Q460*H460</f>
        <v>0</v>
      </c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P460" s="118" t="s">
        <v>124</v>
      </c>
      <c r="AR460" s="118" t="s">
        <v>119</v>
      </c>
      <c r="AS460" s="118" t="s">
        <v>66</v>
      </c>
      <c r="AW460" s="15" t="s">
        <v>117</v>
      </c>
      <c r="BC460" s="119" t="e">
        <f>IF(L460="základní",#REF!,0)</f>
        <v>#REF!</v>
      </c>
      <c r="BD460" s="119">
        <f>IF(L460="snížená",#REF!,0)</f>
        <v>0</v>
      </c>
      <c r="BE460" s="119">
        <f>IF(L460="zákl. přenesená",#REF!,0)</f>
        <v>0</v>
      </c>
      <c r="BF460" s="119">
        <f>IF(L460="sníž. přenesená",#REF!,0)</f>
        <v>0</v>
      </c>
      <c r="BG460" s="119">
        <f>IF(L460="nulová",#REF!,0)</f>
        <v>0</v>
      </c>
      <c r="BH460" s="15" t="s">
        <v>64</v>
      </c>
      <c r="BI460" s="119" t="e">
        <f>ROUND(#REF!*H460,2)</f>
        <v>#REF!</v>
      </c>
      <c r="BJ460" s="15" t="s">
        <v>124</v>
      </c>
      <c r="BK460" s="118" t="s">
        <v>677</v>
      </c>
    </row>
    <row r="461" spans="1:45" s="2" customFormat="1" ht="12">
      <c r="A461" s="26"/>
      <c r="B461" s="27"/>
      <c r="C461" s="26"/>
      <c r="D461" s="120" t="s">
        <v>125</v>
      </c>
      <c r="E461" s="26"/>
      <c r="F461" s="121" t="s">
        <v>676</v>
      </c>
      <c r="G461" s="26"/>
      <c r="H461" s="26"/>
      <c r="I461" s="26"/>
      <c r="J461" s="27"/>
      <c r="K461" s="122"/>
      <c r="L461" s="123"/>
      <c r="M461" s="44"/>
      <c r="N461" s="44"/>
      <c r="O461" s="44"/>
      <c r="P461" s="44"/>
      <c r="Q461" s="44"/>
      <c r="R461" s="45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R461" s="15" t="s">
        <v>125</v>
      </c>
      <c r="AS461" s="15" t="s">
        <v>66</v>
      </c>
    </row>
    <row r="462" spans="1:63" s="2" customFormat="1" ht="16.5" customHeight="1">
      <c r="A462" s="26"/>
      <c r="B462" s="108"/>
      <c r="C462" s="109" t="s">
        <v>678</v>
      </c>
      <c r="D462" s="109" t="s">
        <v>119</v>
      </c>
      <c r="E462" s="110" t="s">
        <v>679</v>
      </c>
      <c r="F462" s="111" t="s">
        <v>680</v>
      </c>
      <c r="G462" s="112" t="s">
        <v>145</v>
      </c>
      <c r="H462" s="113">
        <v>150</v>
      </c>
      <c r="I462" s="111" t="s">
        <v>123</v>
      </c>
      <c r="J462" s="27"/>
      <c r="K462" s="114" t="s">
        <v>1</v>
      </c>
      <c r="L462" s="115" t="s">
        <v>31</v>
      </c>
      <c r="M462" s="116">
        <v>1.099</v>
      </c>
      <c r="N462" s="116">
        <f>M462*H462</f>
        <v>164.85</v>
      </c>
      <c r="O462" s="116">
        <v>0</v>
      </c>
      <c r="P462" s="116">
        <f>O462*H462</f>
        <v>0</v>
      </c>
      <c r="Q462" s="116">
        <v>0</v>
      </c>
      <c r="R462" s="117">
        <f>Q462*H462</f>
        <v>0</v>
      </c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P462" s="118" t="s">
        <v>124</v>
      </c>
      <c r="AR462" s="118" t="s">
        <v>119</v>
      </c>
      <c r="AS462" s="118" t="s">
        <v>66</v>
      </c>
      <c r="AW462" s="15" t="s">
        <v>117</v>
      </c>
      <c r="BC462" s="119" t="e">
        <f>IF(L462="základní",#REF!,0)</f>
        <v>#REF!</v>
      </c>
      <c r="BD462" s="119">
        <f>IF(L462="snížená",#REF!,0)</f>
        <v>0</v>
      </c>
      <c r="BE462" s="119">
        <f>IF(L462="zákl. přenesená",#REF!,0)</f>
        <v>0</v>
      </c>
      <c r="BF462" s="119">
        <f>IF(L462="sníž. přenesená",#REF!,0)</f>
        <v>0</v>
      </c>
      <c r="BG462" s="119">
        <f>IF(L462="nulová",#REF!,0)</f>
        <v>0</v>
      </c>
      <c r="BH462" s="15" t="s">
        <v>64</v>
      </c>
      <c r="BI462" s="119" t="e">
        <f>ROUND(#REF!*H462,2)</f>
        <v>#REF!</v>
      </c>
      <c r="BJ462" s="15" t="s">
        <v>124</v>
      </c>
      <c r="BK462" s="118" t="s">
        <v>681</v>
      </c>
    </row>
    <row r="463" spans="1:45" s="2" customFormat="1" ht="12">
      <c r="A463" s="26"/>
      <c r="B463" s="27"/>
      <c r="C463" s="26"/>
      <c r="D463" s="120" t="s">
        <v>125</v>
      </c>
      <c r="E463" s="26"/>
      <c r="F463" s="121" t="s">
        <v>680</v>
      </c>
      <c r="G463" s="26"/>
      <c r="H463" s="26"/>
      <c r="I463" s="26"/>
      <c r="J463" s="27"/>
      <c r="K463" s="122"/>
      <c r="L463" s="123"/>
      <c r="M463" s="44"/>
      <c r="N463" s="44"/>
      <c r="O463" s="44"/>
      <c r="P463" s="44"/>
      <c r="Q463" s="44"/>
      <c r="R463" s="45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R463" s="15" t="s">
        <v>125</v>
      </c>
      <c r="AS463" s="15" t="s">
        <v>66</v>
      </c>
    </row>
    <row r="464" spans="2:61" s="11" customFormat="1" ht="22.9" customHeight="1">
      <c r="B464" s="98"/>
      <c r="D464" s="99" t="s">
        <v>56</v>
      </c>
      <c r="E464" s="107" t="s">
        <v>131</v>
      </c>
      <c r="F464" s="107" t="s">
        <v>682</v>
      </c>
      <c r="J464" s="98"/>
      <c r="K464" s="101"/>
      <c r="L464" s="102"/>
      <c r="M464" s="102"/>
      <c r="N464" s="103">
        <f>SUM(N465:N497)</f>
        <v>5979.99</v>
      </c>
      <c r="O464" s="102"/>
      <c r="P464" s="103">
        <f>SUM(P465:P497)</f>
        <v>185.73749999999998</v>
      </c>
      <c r="Q464" s="102"/>
      <c r="R464" s="104">
        <f>SUM(R465:R497)</f>
        <v>211.75</v>
      </c>
      <c r="AP464" s="99" t="s">
        <v>64</v>
      </c>
      <c r="AR464" s="105" t="s">
        <v>56</v>
      </c>
      <c r="AS464" s="105" t="s">
        <v>64</v>
      </c>
      <c r="AW464" s="99" t="s">
        <v>117</v>
      </c>
      <c r="BI464" s="106" t="e">
        <f>SUM(BI465:BI497)</f>
        <v>#REF!</v>
      </c>
    </row>
    <row r="465" spans="1:63" s="2" customFormat="1" ht="33" customHeight="1">
      <c r="A465" s="26"/>
      <c r="B465" s="108"/>
      <c r="C465" s="109" t="s">
        <v>403</v>
      </c>
      <c r="D465" s="109" t="s">
        <v>119</v>
      </c>
      <c r="E465" s="110" t="s">
        <v>683</v>
      </c>
      <c r="F465" s="111" t="s">
        <v>684</v>
      </c>
      <c r="G465" s="112" t="s">
        <v>122</v>
      </c>
      <c r="H465" s="113">
        <v>70</v>
      </c>
      <c r="I465" s="111" t="s">
        <v>123</v>
      </c>
      <c r="J465" s="27"/>
      <c r="K465" s="114" t="s">
        <v>1</v>
      </c>
      <c r="L465" s="115" t="s">
        <v>31</v>
      </c>
      <c r="M465" s="116">
        <v>0.358</v>
      </c>
      <c r="N465" s="116">
        <f>M465*H465</f>
        <v>25.06</v>
      </c>
      <c r="O465" s="116">
        <v>0.004</v>
      </c>
      <c r="P465" s="116">
        <f>O465*H465</f>
        <v>0.28</v>
      </c>
      <c r="Q465" s="116">
        <v>0</v>
      </c>
      <c r="R465" s="117">
        <f>Q465*H465</f>
        <v>0</v>
      </c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P465" s="118" t="s">
        <v>124</v>
      </c>
      <c r="AR465" s="118" t="s">
        <v>119</v>
      </c>
      <c r="AS465" s="118" t="s">
        <v>66</v>
      </c>
      <c r="AW465" s="15" t="s">
        <v>117</v>
      </c>
      <c r="BC465" s="119" t="e">
        <f>IF(L465="základní",#REF!,0)</f>
        <v>#REF!</v>
      </c>
      <c r="BD465" s="119">
        <f>IF(L465="snížená",#REF!,0)</f>
        <v>0</v>
      </c>
      <c r="BE465" s="119">
        <f>IF(L465="zákl. přenesená",#REF!,0)</f>
        <v>0</v>
      </c>
      <c r="BF465" s="119">
        <f>IF(L465="sníž. přenesená",#REF!,0)</f>
        <v>0</v>
      </c>
      <c r="BG465" s="119">
        <f>IF(L465="nulová",#REF!,0)</f>
        <v>0</v>
      </c>
      <c r="BH465" s="15" t="s">
        <v>64</v>
      </c>
      <c r="BI465" s="119" t="e">
        <f>ROUND(#REF!*H465,2)</f>
        <v>#REF!</v>
      </c>
      <c r="BJ465" s="15" t="s">
        <v>124</v>
      </c>
      <c r="BK465" s="118" t="s">
        <v>685</v>
      </c>
    </row>
    <row r="466" spans="1:45" s="2" customFormat="1" ht="19.5">
      <c r="A466" s="26"/>
      <c r="B466" s="27"/>
      <c r="C466" s="26"/>
      <c r="D466" s="120" t="s">
        <v>125</v>
      </c>
      <c r="E466" s="26"/>
      <c r="F466" s="121" t="s">
        <v>684</v>
      </c>
      <c r="G466" s="26"/>
      <c r="H466" s="26"/>
      <c r="I466" s="26"/>
      <c r="J466" s="27"/>
      <c r="K466" s="122"/>
      <c r="L466" s="123"/>
      <c r="M466" s="44"/>
      <c r="N466" s="44"/>
      <c r="O466" s="44"/>
      <c r="P466" s="44"/>
      <c r="Q466" s="44"/>
      <c r="R466" s="45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R466" s="15" t="s">
        <v>125</v>
      </c>
      <c r="AS466" s="15" t="s">
        <v>66</v>
      </c>
    </row>
    <row r="467" spans="1:63" s="2" customFormat="1" ht="24.2" customHeight="1">
      <c r="A467" s="26"/>
      <c r="B467" s="108"/>
      <c r="C467" s="109" t="s">
        <v>686</v>
      </c>
      <c r="D467" s="109" t="s">
        <v>119</v>
      </c>
      <c r="E467" s="110" t="s">
        <v>687</v>
      </c>
      <c r="F467" s="111" t="s">
        <v>688</v>
      </c>
      <c r="G467" s="112" t="s">
        <v>122</v>
      </c>
      <c r="H467" s="113">
        <v>110</v>
      </c>
      <c r="I467" s="111" t="s">
        <v>123</v>
      </c>
      <c r="J467" s="27"/>
      <c r="K467" s="114" t="s">
        <v>1</v>
      </c>
      <c r="L467" s="115" t="s">
        <v>31</v>
      </c>
      <c r="M467" s="116">
        <v>0.272</v>
      </c>
      <c r="N467" s="116">
        <f>M467*H467</f>
        <v>29.92</v>
      </c>
      <c r="O467" s="116">
        <v>0.004</v>
      </c>
      <c r="P467" s="116">
        <f>O467*H467</f>
        <v>0.44</v>
      </c>
      <c r="Q467" s="116">
        <v>0</v>
      </c>
      <c r="R467" s="117">
        <f>Q467*H467</f>
        <v>0</v>
      </c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P467" s="118" t="s">
        <v>124</v>
      </c>
      <c r="AR467" s="118" t="s">
        <v>119</v>
      </c>
      <c r="AS467" s="118" t="s">
        <v>66</v>
      </c>
      <c r="AW467" s="15" t="s">
        <v>117</v>
      </c>
      <c r="BC467" s="119" t="e">
        <f>IF(L467="základní",#REF!,0)</f>
        <v>#REF!</v>
      </c>
      <c r="BD467" s="119">
        <f>IF(L467="snížená",#REF!,0)</f>
        <v>0</v>
      </c>
      <c r="BE467" s="119">
        <f>IF(L467="zákl. přenesená",#REF!,0)</f>
        <v>0</v>
      </c>
      <c r="BF467" s="119">
        <f>IF(L467="sníž. přenesená",#REF!,0)</f>
        <v>0</v>
      </c>
      <c r="BG467" s="119">
        <f>IF(L467="nulová",#REF!,0)</f>
        <v>0</v>
      </c>
      <c r="BH467" s="15" t="s">
        <v>64</v>
      </c>
      <c r="BI467" s="119" t="e">
        <f>ROUND(#REF!*H467,2)</f>
        <v>#REF!</v>
      </c>
      <c r="BJ467" s="15" t="s">
        <v>124</v>
      </c>
      <c r="BK467" s="118" t="s">
        <v>689</v>
      </c>
    </row>
    <row r="468" spans="1:45" s="2" customFormat="1" ht="19.5">
      <c r="A468" s="26"/>
      <c r="B468" s="27"/>
      <c r="C468" s="26"/>
      <c r="D468" s="120" t="s">
        <v>125</v>
      </c>
      <c r="E468" s="26"/>
      <c r="F468" s="121" t="s">
        <v>688</v>
      </c>
      <c r="G468" s="26"/>
      <c r="H468" s="26"/>
      <c r="I468" s="26"/>
      <c r="J468" s="27"/>
      <c r="K468" s="122"/>
      <c r="L468" s="123"/>
      <c r="M468" s="44"/>
      <c r="N468" s="44"/>
      <c r="O468" s="44"/>
      <c r="P468" s="44"/>
      <c r="Q468" s="44"/>
      <c r="R468" s="45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R468" s="15" t="s">
        <v>125</v>
      </c>
      <c r="AS468" s="15" t="s">
        <v>66</v>
      </c>
    </row>
    <row r="469" spans="1:63" s="2" customFormat="1" ht="37.9" customHeight="1">
      <c r="A469" s="26"/>
      <c r="B469" s="108"/>
      <c r="C469" s="109" t="s">
        <v>408</v>
      </c>
      <c r="D469" s="109" t="s">
        <v>119</v>
      </c>
      <c r="E469" s="110" t="s">
        <v>690</v>
      </c>
      <c r="F469" s="111" t="s">
        <v>691</v>
      </c>
      <c r="G469" s="112" t="s">
        <v>122</v>
      </c>
      <c r="H469" s="113">
        <v>70</v>
      </c>
      <c r="I469" s="111" t="s">
        <v>123</v>
      </c>
      <c r="J469" s="27"/>
      <c r="K469" s="114" t="s">
        <v>1</v>
      </c>
      <c r="L469" s="115" t="s">
        <v>31</v>
      </c>
      <c r="M469" s="116">
        <v>0.41</v>
      </c>
      <c r="N469" s="116">
        <f>M469*H469</f>
        <v>28.7</v>
      </c>
      <c r="O469" s="116">
        <v>0.00438</v>
      </c>
      <c r="P469" s="116">
        <f>O469*H469</f>
        <v>0.30660000000000004</v>
      </c>
      <c r="Q469" s="116">
        <v>0</v>
      </c>
      <c r="R469" s="117">
        <f>Q469*H469</f>
        <v>0</v>
      </c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P469" s="118" t="s">
        <v>124</v>
      </c>
      <c r="AR469" s="118" t="s">
        <v>119</v>
      </c>
      <c r="AS469" s="118" t="s">
        <v>66</v>
      </c>
      <c r="AW469" s="15" t="s">
        <v>117</v>
      </c>
      <c r="BC469" s="119" t="e">
        <f>IF(L469="základní",#REF!,0)</f>
        <v>#REF!</v>
      </c>
      <c r="BD469" s="119">
        <f>IF(L469="snížená",#REF!,0)</f>
        <v>0</v>
      </c>
      <c r="BE469" s="119">
        <f>IF(L469="zákl. přenesená",#REF!,0)</f>
        <v>0</v>
      </c>
      <c r="BF469" s="119">
        <f>IF(L469="sníž. přenesená",#REF!,0)</f>
        <v>0</v>
      </c>
      <c r="BG469" s="119">
        <f>IF(L469="nulová",#REF!,0)</f>
        <v>0</v>
      </c>
      <c r="BH469" s="15" t="s">
        <v>64</v>
      </c>
      <c r="BI469" s="119" t="e">
        <f>ROUND(#REF!*H469,2)</f>
        <v>#REF!</v>
      </c>
      <c r="BJ469" s="15" t="s">
        <v>124</v>
      </c>
      <c r="BK469" s="118" t="s">
        <v>692</v>
      </c>
    </row>
    <row r="470" spans="1:45" s="2" customFormat="1" ht="19.5">
      <c r="A470" s="26"/>
      <c r="B470" s="27"/>
      <c r="C470" s="26"/>
      <c r="D470" s="120" t="s">
        <v>125</v>
      </c>
      <c r="E470" s="26"/>
      <c r="F470" s="121" t="s">
        <v>691</v>
      </c>
      <c r="G470" s="26"/>
      <c r="H470" s="26"/>
      <c r="I470" s="26"/>
      <c r="J470" s="27"/>
      <c r="K470" s="122"/>
      <c r="L470" s="123"/>
      <c r="M470" s="44"/>
      <c r="N470" s="44"/>
      <c r="O470" s="44"/>
      <c r="P470" s="44"/>
      <c r="Q470" s="44"/>
      <c r="R470" s="45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R470" s="15" t="s">
        <v>125</v>
      </c>
      <c r="AS470" s="15" t="s">
        <v>66</v>
      </c>
    </row>
    <row r="471" spans="1:63" s="2" customFormat="1" ht="24.2" customHeight="1">
      <c r="A471" s="26"/>
      <c r="B471" s="108"/>
      <c r="C471" s="109" t="s">
        <v>693</v>
      </c>
      <c r="D471" s="109" t="s">
        <v>119</v>
      </c>
      <c r="E471" s="110" t="s">
        <v>694</v>
      </c>
      <c r="F471" s="111" t="s">
        <v>695</v>
      </c>
      <c r="G471" s="112" t="s">
        <v>122</v>
      </c>
      <c r="H471" s="113">
        <v>130</v>
      </c>
      <c r="I471" s="111" t="s">
        <v>123</v>
      </c>
      <c r="J471" s="27"/>
      <c r="K471" s="114" t="s">
        <v>1</v>
      </c>
      <c r="L471" s="115" t="s">
        <v>31</v>
      </c>
      <c r="M471" s="116">
        <v>0.38</v>
      </c>
      <c r="N471" s="116">
        <f>M471*H471</f>
        <v>49.4</v>
      </c>
      <c r="O471" s="116">
        <v>0</v>
      </c>
      <c r="P471" s="116">
        <f>O471*H471</f>
        <v>0</v>
      </c>
      <c r="Q471" s="116">
        <v>0</v>
      </c>
      <c r="R471" s="117">
        <f>Q471*H471</f>
        <v>0</v>
      </c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P471" s="118" t="s">
        <v>124</v>
      </c>
      <c r="AR471" s="118" t="s">
        <v>119</v>
      </c>
      <c r="AS471" s="118" t="s">
        <v>66</v>
      </c>
      <c r="AW471" s="15" t="s">
        <v>117</v>
      </c>
      <c r="BC471" s="119" t="e">
        <f>IF(L471="základní",#REF!,0)</f>
        <v>#REF!</v>
      </c>
      <c r="BD471" s="119">
        <f>IF(L471="snížená",#REF!,0)</f>
        <v>0</v>
      </c>
      <c r="BE471" s="119">
        <f>IF(L471="zákl. přenesená",#REF!,0)</f>
        <v>0</v>
      </c>
      <c r="BF471" s="119">
        <f>IF(L471="sníž. přenesená",#REF!,0)</f>
        <v>0</v>
      </c>
      <c r="BG471" s="119">
        <f>IF(L471="nulová",#REF!,0)</f>
        <v>0</v>
      </c>
      <c r="BH471" s="15" t="s">
        <v>64</v>
      </c>
      <c r="BI471" s="119" t="e">
        <f>ROUND(#REF!*H471,2)</f>
        <v>#REF!</v>
      </c>
      <c r="BJ471" s="15" t="s">
        <v>124</v>
      </c>
      <c r="BK471" s="118" t="s">
        <v>696</v>
      </c>
    </row>
    <row r="472" spans="1:45" s="2" customFormat="1" ht="12">
      <c r="A472" s="26"/>
      <c r="B472" s="27"/>
      <c r="C472" s="26"/>
      <c r="D472" s="120" t="s">
        <v>125</v>
      </c>
      <c r="E472" s="26"/>
      <c r="F472" s="121" t="s">
        <v>695</v>
      </c>
      <c r="G472" s="26"/>
      <c r="H472" s="26"/>
      <c r="I472" s="26"/>
      <c r="J472" s="27"/>
      <c r="K472" s="122"/>
      <c r="L472" s="123"/>
      <c r="M472" s="44"/>
      <c r="N472" s="44"/>
      <c r="O472" s="44"/>
      <c r="P472" s="44"/>
      <c r="Q472" s="44"/>
      <c r="R472" s="45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R472" s="15" t="s">
        <v>125</v>
      </c>
      <c r="AS472" s="15" t="s">
        <v>66</v>
      </c>
    </row>
    <row r="473" spans="1:63" s="2" customFormat="1" ht="24.2" customHeight="1">
      <c r="A473" s="26"/>
      <c r="B473" s="108"/>
      <c r="C473" s="109" t="s">
        <v>411</v>
      </c>
      <c r="D473" s="109" t="s">
        <v>119</v>
      </c>
      <c r="E473" s="110" t="s">
        <v>697</v>
      </c>
      <c r="F473" s="111" t="s">
        <v>698</v>
      </c>
      <c r="G473" s="112" t="s">
        <v>122</v>
      </c>
      <c r="H473" s="113">
        <v>210</v>
      </c>
      <c r="I473" s="111" t="s">
        <v>123</v>
      </c>
      <c r="J473" s="27"/>
      <c r="K473" s="114" t="s">
        <v>1</v>
      </c>
      <c r="L473" s="115" t="s">
        <v>31</v>
      </c>
      <c r="M473" s="116">
        <v>0.469</v>
      </c>
      <c r="N473" s="116">
        <f>M473*H473</f>
        <v>98.49</v>
      </c>
      <c r="O473" s="116">
        <v>0.00016</v>
      </c>
      <c r="P473" s="116">
        <f>O473*H473</f>
        <v>0.033600000000000005</v>
      </c>
      <c r="Q473" s="116">
        <v>0</v>
      </c>
      <c r="R473" s="117">
        <f>Q473*H473</f>
        <v>0</v>
      </c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P473" s="118" t="s">
        <v>124</v>
      </c>
      <c r="AR473" s="118" t="s">
        <v>119</v>
      </c>
      <c r="AS473" s="118" t="s">
        <v>66</v>
      </c>
      <c r="AW473" s="15" t="s">
        <v>117</v>
      </c>
      <c r="BC473" s="119" t="e">
        <f>IF(L473="základní",#REF!,0)</f>
        <v>#REF!</v>
      </c>
      <c r="BD473" s="119">
        <f>IF(L473="snížená",#REF!,0)</f>
        <v>0</v>
      </c>
      <c r="BE473" s="119">
        <f>IF(L473="zákl. přenesená",#REF!,0)</f>
        <v>0</v>
      </c>
      <c r="BF473" s="119">
        <f>IF(L473="sníž. přenesená",#REF!,0)</f>
        <v>0</v>
      </c>
      <c r="BG473" s="119">
        <f>IF(L473="nulová",#REF!,0)</f>
        <v>0</v>
      </c>
      <c r="BH473" s="15" t="s">
        <v>64</v>
      </c>
      <c r="BI473" s="119" t="e">
        <f>ROUND(#REF!*H473,2)</f>
        <v>#REF!</v>
      </c>
      <c r="BJ473" s="15" t="s">
        <v>124</v>
      </c>
      <c r="BK473" s="118" t="s">
        <v>699</v>
      </c>
    </row>
    <row r="474" spans="1:45" s="2" customFormat="1" ht="12">
      <c r="A474" s="26"/>
      <c r="B474" s="27"/>
      <c r="C474" s="26"/>
      <c r="D474" s="120" t="s">
        <v>125</v>
      </c>
      <c r="E474" s="26"/>
      <c r="F474" s="121" t="s">
        <v>698</v>
      </c>
      <c r="G474" s="26"/>
      <c r="H474" s="26"/>
      <c r="I474" s="26"/>
      <c r="J474" s="27"/>
      <c r="K474" s="122"/>
      <c r="L474" s="123"/>
      <c r="M474" s="44"/>
      <c r="N474" s="44"/>
      <c r="O474" s="44"/>
      <c r="P474" s="44"/>
      <c r="Q474" s="44"/>
      <c r="R474" s="45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R474" s="15" t="s">
        <v>125</v>
      </c>
      <c r="AS474" s="15" t="s">
        <v>66</v>
      </c>
    </row>
    <row r="475" spans="1:63" s="2" customFormat="1" ht="37.9" customHeight="1">
      <c r="A475" s="26"/>
      <c r="B475" s="108"/>
      <c r="C475" s="109" t="s">
        <v>700</v>
      </c>
      <c r="D475" s="109" t="s">
        <v>119</v>
      </c>
      <c r="E475" s="110" t="s">
        <v>701</v>
      </c>
      <c r="F475" s="111" t="s">
        <v>702</v>
      </c>
      <c r="G475" s="112" t="s">
        <v>122</v>
      </c>
      <c r="H475" s="113">
        <v>320</v>
      </c>
      <c r="I475" s="111" t="s">
        <v>123</v>
      </c>
      <c r="J475" s="27"/>
      <c r="K475" s="114" t="s">
        <v>1</v>
      </c>
      <c r="L475" s="115" t="s">
        <v>31</v>
      </c>
      <c r="M475" s="116">
        <v>0.16</v>
      </c>
      <c r="N475" s="116">
        <f>M475*H475</f>
        <v>51.2</v>
      </c>
      <c r="O475" s="116">
        <v>0.00046</v>
      </c>
      <c r="P475" s="116">
        <f>O475*H475</f>
        <v>0.1472</v>
      </c>
      <c r="Q475" s="116">
        <v>0</v>
      </c>
      <c r="R475" s="117">
        <f>Q475*H475</f>
        <v>0</v>
      </c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P475" s="118" t="s">
        <v>124</v>
      </c>
      <c r="AR475" s="118" t="s">
        <v>119</v>
      </c>
      <c r="AS475" s="118" t="s">
        <v>66</v>
      </c>
      <c r="AW475" s="15" t="s">
        <v>117</v>
      </c>
      <c r="BC475" s="119" t="e">
        <f>IF(L475="základní",#REF!,0)</f>
        <v>#REF!</v>
      </c>
      <c r="BD475" s="119">
        <f>IF(L475="snížená",#REF!,0)</f>
        <v>0</v>
      </c>
      <c r="BE475" s="119">
        <f>IF(L475="zákl. přenesená",#REF!,0)</f>
        <v>0</v>
      </c>
      <c r="BF475" s="119">
        <f>IF(L475="sníž. přenesená",#REF!,0)</f>
        <v>0</v>
      </c>
      <c r="BG475" s="119">
        <f>IF(L475="nulová",#REF!,0)</f>
        <v>0</v>
      </c>
      <c r="BH475" s="15" t="s">
        <v>64</v>
      </c>
      <c r="BI475" s="119" t="e">
        <f>ROUND(#REF!*H475,2)</f>
        <v>#REF!</v>
      </c>
      <c r="BJ475" s="15" t="s">
        <v>124</v>
      </c>
      <c r="BK475" s="118" t="s">
        <v>703</v>
      </c>
    </row>
    <row r="476" spans="1:45" s="2" customFormat="1" ht="19.5">
      <c r="A476" s="26"/>
      <c r="B476" s="27"/>
      <c r="C476" s="26"/>
      <c r="D476" s="120" t="s">
        <v>125</v>
      </c>
      <c r="E476" s="26"/>
      <c r="F476" s="121" t="s">
        <v>702</v>
      </c>
      <c r="G476" s="26"/>
      <c r="H476" s="26"/>
      <c r="I476" s="26"/>
      <c r="J476" s="27"/>
      <c r="K476" s="122"/>
      <c r="L476" s="123"/>
      <c r="M476" s="44"/>
      <c r="N476" s="44"/>
      <c r="O476" s="44"/>
      <c r="P476" s="44"/>
      <c r="Q476" s="44"/>
      <c r="R476" s="45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R476" s="15" t="s">
        <v>125</v>
      </c>
      <c r="AS476" s="15" t="s">
        <v>66</v>
      </c>
    </row>
    <row r="477" spans="1:63" s="2" customFormat="1" ht="16.5" customHeight="1">
      <c r="A477" s="26"/>
      <c r="B477" s="108"/>
      <c r="C477" s="109" t="s">
        <v>415</v>
      </c>
      <c r="D477" s="109" t="s">
        <v>119</v>
      </c>
      <c r="E477" s="110" t="s">
        <v>704</v>
      </c>
      <c r="F477" s="111" t="s">
        <v>705</v>
      </c>
      <c r="G477" s="112" t="s">
        <v>122</v>
      </c>
      <c r="H477" s="113">
        <v>110</v>
      </c>
      <c r="I477" s="111" t="s">
        <v>123</v>
      </c>
      <c r="J477" s="27"/>
      <c r="K477" s="114" t="s">
        <v>1</v>
      </c>
      <c r="L477" s="115" t="s">
        <v>31</v>
      </c>
      <c r="M477" s="116">
        <v>0.28</v>
      </c>
      <c r="N477" s="116">
        <f>M477*H477</f>
        <v>30.800000000000004</v>
      </c>
      <c r="O477" s="116">
        <v>0.00033</v>
      </c>
      <c r="P477" s="116">
        <f>O477*H477</f>
        <v>0.0363</v>
      </c>
      <c r="Q477" s="116">
        <v>0</v>
      </c>
      <c r="R477" s="117">
        <f>Q477*H477</f>
        <v>0</v>
      </c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P477" s="118" t="s">
        <v>124</v>
      </c>
      <c r="AR477" s="118" t="s">
        <v>119</v>
      </c>
      <c r="AS477" s="118" t="s">
        <v>66</v>
      </c>
      <c r="AW477" s="15" t="s">
        <v>117</v>
      </c>
      <c r="BC477" s="119" t="e">
        <f>IF(L477="základní",#REF!,0)</f>
        <v>#REF!</v>
      </c>
      <c r="BD477" s="119">
        <f>IF(L477="snížená",#REF!,0)</f>
        <v>0</v>
      </c>
      <c r="BE477" s="119">
        <f>IF(L477="zákl. přenesená",#REF!,0)</f>
        <v>0</v>
      </c>
      <c r="BF477" s="119">
        <f>IF(L477="sníž. přenesená",#REF!,0)</f>
        <v>0</v>
      </c>
      <c r="BG477" s="119">
        <f>IF(L477="nulová",#REF!,0)</f>
        <v>0</v>
      </c>
      <c r="BH477" s="15" t="s">
        <v>64</v>
      </c>
      <c r="BI477" s="119" t="e">
        <f>ROUND(#REF!*H477,2)</f>
        <v>#REF!</v>
      </c>
      <c r="BJ477" s="15" t="s">
        <v>124</v>
      </c>
      <c r="BK477" s="118" t="s">
        <v>706</v>
      </c>
    </row>
    <row r="478" spans="1:45" s="2" customFormat="1" ht="12">
      <c r="A478" s="26"/>
      <c r="B478" s="27"/>
      <c r="C478" s="26"/>
      <c r="D478" s="120" t="s">
        <v>125</v>
      </c>
      <c r="E478" s="26"/>
      <c r="F478" s="121" t="s">
        <v>705</v>
      </c>
      <c r="G478" s="26"/>
      <c r="H478" s="26"/>
      <c r="I478" s="26"/>
      <c r="J478" s="27"/>
      <c r="K478" s="122"/>
      <c r="L478" s="123"/>
      <c r="M478" s="44"/>
      <c r="N478" s="44"/>
      <c r="O478" s="44"/>
      <c r="P478" s="44"/>
      <c r="Q478" s="44"/>
      <c r="R478" s="45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R478" s="15" t="s">
        <v>125</v>
      </c>
      <c r="AS478" s="15" t="s">
        <v>66</v>
      </c>
    </row>
    <row r="479" spans="1:63" s="2" customFormat="1" ht="49.15" customHeight="1">
      <c r="A479" s="26"/>
      <c r="B479" s="108"/>
      <c r="C479" s="109" t="s">
        <v>707</v>
      </c>
      <c r="D479" s="109" t="s">
        <v>119</v>
      </c>
      <c r="E479" s="110" t="s">
        <v>708</v>
      </c>
      <c r="F479" s="111" t="s">
        <v>709</v>
      </c>
      <c r="G479" s="112" t="s">
        <v>122</v>
      </c>
      <c r="H479" s="113">
        <v>750</v>
      </c>
      <c r="I479" s="111" t="s">
        <v>123</v>
      </c>
      <c r="J479" s="27"/>
      <c r="K479" s="114" t="s">
        <v>1</v>
      </c>
      <c r="L479" s="115" t="s">
        <v>31</v>
      </c>
      <c r="M479" s="116">
        <v>1.364</v>
      </c>
      <c r="N479" s="116">
        <f>M479*H479</f>
        <v>1023.0000000000001</v>
      </c>
      <c r="O479" s="116">
        <v>0.0657</v>
      </c>
      <c r="P479" s="116">
        <f>O479*H479</f>
        <v>49.275</v>
      </c>
      <c r="Q479" s="116">
        <v>0.075</v>
      </c>
      <c r="R479" s="117">
        <f>Q479*H479</f>
        <v>56.25</v>
      </c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P479" s="118" t="s">
        <v>124</v>
      </c>
      <c r="AR479" s="118" t="s">
        <v>119</v>
      </c>
      <c r="AS479" s="118" t="s">
        <v>66</v>
      </c>
      <c r="AW479" s="15" t="s">
        <v>117</v>
      </c>
      <c r="BC479" s="119" t="e">
        <f>IF(L479="základní",#REF!,0)</f>
        <v>#REF!</v>
      </c>
      <c r="BD479" s="119">
        <f>IF(L479="snížená",#REF!,0)</f>
        <v>0</v>
      </c>
      <c r="BE479" s="119">
        <f>IF(L479="zákl. přenesená",#REF!,0)</f>
        <v>0</v>
      </c>
      <c r="BF479" s="119">
        <f>IF(L479="sníž. přenesená",#REF!,0)</f>
        <v>0</v>
      </c>
      <c r="BG479" s="119">
        <f>IF(L479="nulová",#REF!,0)</f>
        <v>0</v>
      </c>
      <c r="BH479" s="15" t="s">
        <v>64</v>
      </c>
      <c r="BI479" s="119" t="e">
        <f>ROUND(#REF!*H479,2)</f>
        <v>#REF!</v>
      </c>
      <c r="BJ479" s="15" t="s">
        <v>124</v>
      </c>
      <c r="BK479" s="118" t="s">
        <v>710</v>
      </c>
    </row>
    <row r="480" spans="1:45" s="2" customFormat="1" ht="29.25">
      <c r="A480" s="26"/>
      <c r="B480" s="27"/>
      <c r="C480" s="26"/>
      <c r="D480" s="120" t="s">
        <v>125</v>
      </c>
      <c r="E480" s="26"/>
      <c r="F480" s="121" t="s">
        <v>709</v>
      </c>
      <c r="G480" s="26"/>
      <c r="H480" s="26"/>
      <c r="I480" s="26"/>
      <c r="J480" s="27"/>
      <c r="K480" s="122"/>
      <c r="L480" s="123"/>
      <c r="M480" s="44"/>
      <c r="N480" s="44"/>
      <c r="O480" s="44"/>
      <c r="P480" s="44"/>
      <c r="Q480" s="44"/>
      <c r="R480" s="45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R480" s="15" t="s">
        <v>125</v>
      </c>
      <c r="AS480" s="15" t="s">
        <v>66</v>
      </c>
    </row>
    <row r="481" spans="1:63" s="2" customFormat="1" ht="49.15" customHeight="1">
      <c r="A481" s="26"/>
      <c r="B481" s="108"/>
      <c r="C481" s="109" t="s">
        <v>418</v>
      </c>
      <c r="D481" s="109" t="s">
        <v>119</v>
      </c>
      <c r="E481" s="110" t="s">
        <v>711</v>
      </c>
      <c r="F481" s="111" t="s">
        <v>712</v>
      </c>
      <c r="G481" s="112" t="s">
        <v>122</v>
      </c>
      <c r="H481" s="113">
        <v>1500</v>
      </c>
      <c r="I481" s="111" t="s">
        <v>123</v>
      </c>
      <c r="J481" s="27"/>
      <c r="K481" s="114" t="s">
        <v>1</v>
      </c>
      <c r="L481" s="115" t="s">
        <v>31</v>
      </c>
      <c r="M481" s="116">
        <v>1.244</v>
      </c>
      <c r="N481" s="116">
        <f>M481*H481</f>
        <v>1866</v>
      </c>
      <c r="O481" s="116">
        <v>0.04966</v>
      </c>
      <c r="P481" s="116">
        <f>O481*H481</f>
        <v>74.49000000000001</v>
      </c>
      <c r="Q481" s="116">
        <v>0.059</v>
      </c>
      <c r="R481" s="117">
        <f>Q481*H481</f>
        <v>88.5</v>
      </c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P481" s="118" t="s">
        <v>124</v>
      </c>
      <c r="AR481" s="118" t="s">
        <v>119</v>
      </c>
      <c r="AS481" s="118" t="s">
        <v>66</v>
      </c>
      <c r="AW481" s="15" t="s">
        <v>117</v>
      </c>
      <c r="BC481" s="119" t="e">
        <f>IF(L481="základní",#REF!,0)</f>
        <v>#REF!</v>
      </c>
      <c r="BD481" s="119">
        <f>IF(L481="snížená",#REF!,0)</f>
        <v>0</v>
      </c>
      <c r="BE481" s="119">
        <f>IF(L481="zákl. přenesená",#REF!,0)</f>
        <v>0</v>
      </c>
      <c r="BF481" s="119">
        <f>IF(L481="sníž. přenesená",#REF!,0)</f>
        <v>0</v>
      </c>
      <c r="BG481" s="119">
        <f>IF(L481="nulová",#REF!,0)</f>
        <v>0</v>
      </c>
      <c r="BH481" s="15" t="s">
        <v>64</v>
      </c>
      <c r="BI481" s="119" t="e">
        <f>ROUND(#REF!*H481,2)</f>
        <v>#REF!</v>
      </c>
      <c r="BJ481" s="15" t="s">
        <v>124</v>
      </c>
      <c r="BK481" s="118" t="s">
        <v>713</v>
      </c>
    </row>
    <row r="482" spans="1:45" s="2" customFormat="1" ht="29.25">
      <c r="A482" s="26"/>
      <c r="B482" s="27"/>
      <c r="C482" s="26"/>
      <c r="D482" s="120" t="s">
        <v>125</v>
      </c>
      <c r="E482" s="26"/>
      <c r="F482" s="121" t="s">
        <v>712</v>
      </c>
      <c r="G482" s="26"/>
      <c r="H482" s="26"/>
      <c r="I482" s="26"/>
      <c r="J482" s="27"/>
      <c r="K482" s="122"/>
      <c r="L482" s="123"/>
      <c r="M482" s="44"/>
      <c r="N482" s="44"/>
      <c r="O482" s="44"/>
      <c r="P482" s="44"/>
      <c r="Q482" s="44"/>
      <c r="R482" s="45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R482" s="15" t="s">
        <v>125</v>
      </c>
      <c r="AS482" s="15" t="s">
        <v>66</v>
      </c>
    </row>
    <row r="483" spans="1:63" s="2" customFormat="1" ht="49.15" customHeight="1">
      <c r="A483" s="26"/>
      <c r="B483" s="108"/>
      <c r="C483" s="109" t="s">
        <v>714</v>
      </c>
      <c r="D483" s="109" t="s">
        <v>119</v>
      </c>
      <c r="E483" s="110" t="s">
        <v>715</v>
      </c>
      <c r="F483" s="111" t="s">
        <v>716</v>
      </c>
      <c r="G483" s="112" t="s">
        <v>122</v>
      </c>
      <c r="H483" s="113">
        <v>500</v>
      </c>
      <c r="I483" s="111" t="s">
        <v>123</v>
      </c>
      <c r="J483" s="27"/>
      <c r="K483" s="114" t="s">
        <v>1</v>
      </c>
      <c r="L483" s="115" t="s">
        <v>31</v>
      </c>
      <c r="M483" s="116">
        <v>2.472</v>
      </c>
      <c r="N483" s="116">
        <f>M483*H483</f>
        <v>1236</v>
      </c>
      <c r="O483" s="116">
        <v>0.06696</v>
      </c>
      <c r="P483" s="116">
        <f>O483*H483</f>
        <v>33.480000000000004</v>
      </c>
      <c r="Q483" s="116">
        <v>0.075</v>
      </c>
      <c r="R483" s="117">
        <f>Q483*H483</f>
        <v>37.5</v>
      </c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P483" s="118" t="s">
        <v>124</v>
      </c>
      <c r="AR483" s="118" t="s">
        <v>119</v>
      </c>
      <c r="AS483" s="118" t="s">
        <v>66</v>
      </c>
      <c r="AW483" s="15" t="s">
        <v>117</v>
      </c>
      <c r="BC483" s="119" t="e">
        <f>IF(L483="základní",#REF!,0)</f>
        <v>#REF!</v>
      </c>
      <c r="BD483" s="119">
        <f>IF(L483="snížená",#REF!,0)</f>
        <v>0</v>
      </c>
      <c r="BE483" s="119">
        <f>IF(L483="zákl. přenesená",#REF!,0)</f>
        <v>0</v>
      </c>
      <c r="BF483" s="119">
        <f>IF(L483="sníž. přenesená",#REF!,0)</f>
        <v>0</v>
      </c>
      <c r="BG483" s="119">
        <f>IF(L483="nulová",#REF!,0)</f>
        <v>0</v>
      </c>
      <c r="BH483" s="15" t="s">
        <v>64</v>
      </c>
      <c r="BI483" s="119" t="e">
        <f>ROUND(#REF!*H483,2)</f>
        <v>#REF!</v>
      </c>
      <c r="BJ483" s="15" t="s">
        <v>124</v>
      </c>
      <c r="BK483" s="118" t="s">
        <v>717</v>
      </c>
    </row>
    <row r="484" spans="1:45" s="2" customFormat="1" ht="29.25">
      <c r="A484" s="26"/>
      <c r="B484" s="27"/>
      <c r="C484" s="26"/>
      <c r="D484" s="120" t="s">
        <v>125</v>
      </c>
      <c r="E484" s="26"/>
      <c r="F484" s="121" t="s">
        <v>716</v>
      </c>
      <c r="G484" s="26"/>
      <c r="H484" s="26"/>
      <c r="I484" s="26"/>
      <c r="J484" s="27"/>
      <c r="K484" s="122"/>
      <c r="L484" s="123"/>
      <c r="M484" s="44"/>
      <c r="N484" s="44"/>
      <c r="O484" s="44"/>
      <c r="P484" s="44"/>
      <c r="Q484" s="44"/>
      <c r="R484" s="45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R484" s="15" t="s">
        <v>125</v>
      </c>
      <c r="AS484" s="15" t="s">
        <v>66</v>
      </c>
    </row>
    <row r="485" spans="1:63" s="2" customFormat="1" ht="49.15" customHeight="1">
      <c r="A485" s="26"/>
      <c r="B485" s="108"/>
      <c r="C485" s="109" t="s">
        <v>422</v>
      </c>
      <c r="D485" s="109" t="s">
        <v>119</v>
      </c>
      <c r="E485" s="110" t="s">
        <v>718</v>
      </c>
      <c r="F485" s="111" t="s">
        <v>719</v>
      </c>
      <c r="G485" s="112" t="s">
        <v>122</v>
      </c>
      <c r="H485" s="113">
        <v>500</v>
      </c>
      <c r="I485" s="111" t="s">
        <v>123</v>
      </c>
      <c r="J485" s="27"/>
      <c r="K485" s="114" t="s">
        <v>1</v>
      </c>
      <c r="L485" s="115" t="s">
        <v>31</v>
      </c>
      <c r="M485" s="116">
        <v>2.251</v>
      </c>
      <c r="N485" s="116">
        <f>M485*H485</f>
        <v>1125.5</v>
      </c>
      <c r="O485" s="116">
        <v>0.05077</v>
      </c>
      <c r="P485" s="116">
        <f>O485*H485</f>
        <v>25.385</v>
      </c>
      <c r="Q485" s="116">
        <v>0.059</v>
      </c>
      <c r="R485" s="117">
        <f>Q485*H485</f>
        <v>29.5</v>
      </c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P485" s="118" t="s">
        <v>124</v>
      </c>
      <c r="AR485" s="118" t="s">
        <v>119</v>
      </c>
      <c r="AS485" s="118" t="s">
        <v>66</v>
      </c>
      <c r="AW485" s="15" t="s">
        <v>117</v>
      </c>
      <c r="BC485" s="119" t="e">
        <f>IF(L485="základní",#REF!,0)</f>
        <v>#REF!</v>
      </c>
      <c r="BD485" s="119">
        <f>IF(L485="snížená",#REF!,0)</f>
        <v>0</v>
      </c>
      <c r="BE485" s="119">
        <f>IF(L485="zákl. přenesená",#REF!,0)</f>
        <v>0</v>
      </c>
      <c r="BF485" s="119">
        <f>IF(L485="sníž. přenesená",#REF!,0)</f>
        <v>0</v>
      </c>
      <c r="BG485" s="119">
        <f>IF(L485="nulová",#REF!,0)</f>
        <v>0</v>
      </c>
      <c r="BH485" s="15" t="s">
        <v>64</v>
      </c>
      <c r="BI485" s="119" t="e">
        <f>ROUND(#REF!*H485,2)</f>
        <v>#REF!</v>
      </c>
      <c r="BJ485" s="15" t="s">
        <v>124</v>
      </c>
      <c r="BK485" s="118" t="s">
        <v>720</v>
      </c>
    </row>
    <row r="486" spans="1:45" s="2" customFormat="1" ht="29.25">
      <c r="A486" s="26"/>
      <c r="B486" s="27"/>
      <c r="C486" s="26"/>
      <c r="D486" s="120" t="s">
        <v>125</v>
      </c>
      <c r="E486" s="26"/>
      <c r="F486" s="121" t="s">
        <v>719</v>
      </c>
      <c r="G486" s="26"/>
      <c r="H486" s="26"/>
      <c r="I486" s="26"/>
      <c r="J486" s="27"/>
      <c r="K486" s="122"/>
      <c r="L486" s="123"/>
      <c r="M486" s="44"/>
      <c r="N486" s="44"/>
      <c r="O486" s="44"/>
      <c r="P486" s="44"/>
      <c r="Q486" s="44"/>
      <c r="R486" s="45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R486" s="15" t="s">
        <v>125</v>
      </c>
      <c r="AS486" s="15" t="s">
        <v>66</v>
      </c>
    </row>
    <row r="487" spans="1:63" s="2" customFormat="1" ht="16.5" customHeight="1">
      <c r="A487" s="26"/>
      <c r="B487" s="108"/>
      <c r="C487" s="124" t="s">
        <v>721</v>
      </c>
      <c r="D487" s="124" t="s">
        <v>352</v>
      </c>
      <c r="E487" s="125" t="s">
        <v>722</v>
      </c>
      <c r="F487" s="126" t="s">
        <v>723</v>
      </c>
      <c r="G487" s="127" t="s">
        <v>724</v>
      </c>
      <c r="H487" s="128">
        <v>1400</v>
      </c>
      <c r="I487" s="126" t="s">
        <v>123</v>
      </c>
      <c r="J487" s="129"/>
      <c r="K487" s="130" t="s">
        <v>1</v>
      </c>
      <c r="L487" s="131" t="s">
        <v>31</v>
      </c>
      <c r="M487" s="116">
        <v>0</v>
      </c>
      <c r="N487" s="116">
        <f>M487*H487</f>
        <v>0</v>
      </c>
      <c r="O487" s="116">
        <v>0.001</v>
      </c>
      <c r="P487" s="116">
        <f>O487*H487</f>
        <v>1.4000000000000001</v>
      </c>
      <c r="Q487" s="116">
        <v>0</v>
      </c>
      <c r="R487" s="117">
        <f>Q487*H487</f>
        <v>0</v>
      </c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P487" s="118" t="s">
        <v>134</v>
      </c>
      <c r="AR487" s="118" t="s">
        <v>352</v>
      </c>
      <c r="AS487" s="118" t="s">
        <v>66</v>
      </c>
      <c r="AW487" s="15" t="s">
        <v>117</v>
      </c>
      <c r="BC487" s="119" t="e">
        <f>IF(L487="základní",#REF!,0)</f>
        <v>#REF!</v>
      </c>
      <c r="BD487" s="119">
        <f>IF(L487="snížená",#REF!,0)</f>
        <v>0</v>
      </c>
      <c r="BE487" s="119">
        <f>IF(L487="zákl. přenesená",#REF!,0)</f>
        <v>0</v>
      </c>
      <c r="BF487" s="119">
        <f>IF(L487="sníž. přenesená",#REF!,0)</f>
        <v>0</v>
      </c>
      <c r="BG487" s="119">
        <f>IF(L487="nulová",#REF!,0)</f>
        <v>0</v>
      </c>
      <c r="BH487" s="15" t="s">
        <v>64</v>
      </c>
      <c r="BI487" s="119" t="e">
        <f>ROUND(#REF!*H487,2)</f>
        <v>#REF!</v>
      </c>
      <c r="BJ487" s="15" t="s">
        <v>124</v>
      </c>
      <c r="BK487" s="118" t="s">
        <v>725</v>
      </c>
    </row>
    <row r="488" spans="1:45" s="2" customFormat="1" ht="12">
      <c r="A488" s="26"/>
      <c r="B488" s="27"/>
      <c r="C488" s="26"/>
      <c r="D488" s="120" t="s">
        <v>125</v>
      </c>
      <c r="E488" s="26"/>
      <c r="F488" s="121" t="s">
        <v>723</v>
      </c>
      <c r="G488" s="26"/>
      <c r="H488" s="26"/>
      <c r="I488" s="26"/>
      <c r="J488" s="27"/>
      <c r="K488" s="122"/>
      <c r="L488" s="123"/>
      <c r="M488" s="44"/>
      <c r="N488" s="44"/>
      <c r="O488" s="44"/>
      <c r="P488" s="44"/>
      <c r="Q488" s="44"/>
      <c r="R488" s="45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R488" s="15" t="s">
        <v>125</v>
      </c>
      <c r="AS488" s="15" t="s">
        <v>66</v>
      </c>
    </row>
    <row r="489" spans="1:45" s="2" customFormat="1" ht="39">
      <c r="A489" s="26"/>
      <c r="B489" s="27"/>
      <c r="C489" s="26"/>
      <c r="D489" s="120" t="s">
        <v>356</v>
      </c>
      <c r="E489" s="26"/>
      <c r="F489" s="132" t="s">
        <v>726</v>
      </c>
      <c r="G489" s="26"/>
      <c r="H489" s="26"/>
      <c r="I489" s="26"/>
      <c r="J489" s="27"/>
      <c r="K489" s="122"/>
      <c r="L489" s="123"/>
      <c r="M489" s="44"/>
      <c r="N489" s="44"/>
      <c r="O489" s="44"/>
      <c r="P489" s="44"/>
      <c r="Q489" s="44"/>
      <c r="R489" s="45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R489" s="15" t="s">
        <v>356</v>
      </c>
      <c r="AS489" s="15" t="s">
        <v>66</v>
      </c>
    </row>
    <row r="490" spans="2:49" s="12" customFormat="1" ht="12">
      <c r="B490" s="133"/>
      <c r="D490" s="120" t="s">
        <v>568</v>
      </c>
      <c r="E490" s="134" t="s">
        <v>1</v>
      </c>
      <c r="F490" s="135" t="s">
        <v>727</v>
      </c>
      <c r="H490" s="136">
        <v>1400</v>
      </c>
      <c r="J490" s="133"/>
      <c r="K490" s="137"/>
      <c r="L490" s="138"/>
      <c r="M490" s="138"/>
      <c r="N490" s="138"/>
      <c r="O490" s="138"/>
      <c r="P490" s="138"/>
      <c r="Q490" s="138"/>
      <c r="R490" s="139"/>
      <c r="AR490" s="134" t="s">
        <v>568</v>
      </c>
      <c r="AS490" s="134" t="s">
        <v>66</v>
      </c>
      <c r="AT490" s="12" t="s">
        <v>66</v>
      </c>
      <c r="AU490" s="12" t="s">
        <v>27</v>
      </c>
      <c r="AV490" s="12" t="s">
        <v>57</v>
      </c>
      <c r="AW490" s="134" t="s">
        <v>117</v>
      </c>
    </row>
    <row r="491" spans="2:49" s="13" customFormat="1" ht="12">
      <c r="B491" s="140"/>
      <c r="D491" s="120" t="s">
        <v>568</v>
      </c>
      <c r="E491" s="141" t="s">
        <v>1</v>
      </c>
      <c r="F491" s="142" t="s">
        <v>570</v>
      </c>
      <c r="H491" s="143">
        <v>1400</v>
      </c>
      <c r="J491" s="140"/>
      <c r="K491" s="144"/>
      <c r="L491" s="145"/>
      <c r="M491" s="145"/>
      <c r="N491" s="145"/>
      <c r="O491" s="145"/>
      <c r="P491" s="145"/>
      <c r="Q491" s="145"/>
      <c r="R491" s="146"/>
      <c r="AR491" s="141" t="s">
        <v>568</v>
      </c>
      <c r="AS491" s="141" t="s">
        <v>66</v>
      </c>
      <c r="AT491" s="13" t="s">
        <v>124</v>
      </c>
      <c r="AU491" s="13" t="s">
        <v>27</v>
      </c>
      <c r="AV491" s="13" t="s">
        <v>64</v>
      </c>
      <c r="AW491" s="141" t="s">
        <v>117</v>
      </c>
    </row>
    <row r="492" spans="1:63" s="2" customFormat="1" ht="37.9" customHeight="1">
      <c r="A492" s="26"/>
      <c r="B492" s="108"/>
      <c r="C492" s="109" t="s">
        <v>425</v>
      </c>
      <c r="D492" s="109" t="s">
        <v>119</v>
      </c>
      <c r="E492" s="110" t="s">
        <v>728</v>
      </c>
      <c r="F492" s="111" t="s">
        <v>729</v>
      </c>
      <c r="G492" s="112" t="s">
        <v>122</v>
      </c>
      <c r="H492" s="113">
        <v>300</v>
      </c>
      <c r="I492" s="111" t="s">
        <v>123</v>
      </c>
      <c r="J492" s="27"/>
      <c r="K492" s="114" t="s">
        <v>1</v>
      </c>
      <c r="L492" s="115" t="s">
        <v>31</v>
      </c>
      <c r="M492" s="116">
        <v>1.25</v>
      </c>
      <c r="N492" s="116">
        <f>M492*H492</f>
        <v>375</v>
      </c>
      <c r="O492" s="116">
        <v>0.00111</v>
      </c>
      <c r="P492" s="116">
        <f>O492*H492</f>
        <v>0.333</v>
      </c>
      <c r="Q492" s="116">
        <v>0</v>
      </c>
      <c r="R492" s="117">
        <f>Q492*H492</f>
        <v>0</v>
      </c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P492" s="118" t="s">
        <v>124</v>
      </c>
      <c r="AR492" s="118" t="s">
        <v>119</v>
      </c>
      <c r="AS492" s="118" t="s">
        <v>66</v>
      </c>
      <c r="AW492" s="15" t="s">
        <v>117</v>
      </c>
      <c r="BC492" s="119" t="e">
        <f>IF(L492="základní",#REF!,0)</f>
        <v>#REF!</v>
      </c>
      <c r="BD492" s="119">
        <f>IF(L492="snížená",#REF!,0)</f>
        <v>0</v>
      </c>
      <c r="BE492" s="119">
        <f>IF(L492="zákl. přenesená",#REF!,0)</f>
        <v>0</v>
      </c>
      <c r="BF492" s="119">
        <f>IF(L492="sníž. přenesená",#REF!,0)</f>
        <v>0</v>
      </c>
      <c r="BG492" s="119">
        <f>IF(L492="nulová",#REF!,0)</f>
        <v>0</v>
      </c>
      <c r="BH492" s="15" t="s">
        <v>64</v>
      </c>
      <c r="BI492" s="119" t="e">
        <f>ROUND(#REF!*H492,2)</f>
        <v>#REF!</v>
      </c>
      <c r="BJ492" s="15" t="s">
        <v>124</v>
      </c>
      <c r="BK492" s="118" t="s">
        <v>730</v>
      </c>
    </row>
    <row r="493" spans="1:45" s="2" customFormat="1" ht="19.5">
      <c r="A493" s="26"/>
      <c r="B493" s="27"/>
      <c r="C493" s="26"/>
      <c r="D493" s="120" t="s">
        <v>125</v>
      </c>
      <c r="E493" s="26"/>
      <c r="F493" s="121" t="s">
        <v>729</v>
      </c>
      <c r="G493" s="26"/>
      <c r="H493" s="26"/>
      <c r="I493" s="26"/>
      <c r="J493" s="27"/>
      <c r="K493" s="122"/>
      <c r="L493" s="123"/>
      <c r="M493" s="44"/>
      <c r="N493" s="44"/>
      <c r="O493" s="44"/>
      <c r="P493" s="44"/>
      <c r="Q493" s="44"/>
      <c r="R493" s="45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R493" s="15" t="s">
        <v>125</v>
      </c>
      <c r="AS493" s="15" t="s">
        <v>66</v>
      </c>
    </row>
    <row r="494" spans="1:63" s="2" customFormat="1" ht="55.5" customHeight="1">
      <c r="A494" s="26"/>
      <c r="B494" s="108"/>
      <c r="C494" s="109" t="s">
        <v>731</v>
      </c>
      <c r="D494" s="109" t="s">
        <v>119</v>
      </c>
      <c r="E494" s="110" t="s">
        <v>732</v>
      </c>
      <c r="F494" s="111" t="s">
        <v>733</v>
      </c>
      <c r="G494" s="112" t="s">
        <v>187</v>
      </c>
      <c r="H494" s="113">
        <v>220</v>
      </c>
      <c r="I494" s="111" t="s">
        <v>123</v>
      </c>
      <c r="J494" s="27"/>
      <c r="K494" s="114" t="s">
        <v>1</v>
      </c>
      <c r="L494" s="115" t="s">
        <v>31</v>
      </c>
      <c r="M494" s="116">
        <v>0.096</v>
      </c>
      <c r="N494" s="116">
        <f>M494*H494</f>
        <v>21.12</v>
      </c>
      <c r="O494" s="116">
        <v>0.00021</v>
      </c>
      <c r="P494" s="116">
        <f>O494*H494</f>
        <v>0.046200000000000005</v>
      </c>
      <c r="Q494" s="116">
        <v>0</v>
      </c>
      <c r="R494" s="117">
        <f>Q494*H494</f>
        <v>0</v>
      </c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P494" s="118" t="s">
        <v>124</v>
      </c>
      <c r="AR494" s="118" t="s">
        <v>119</v>
      </c>
      <c r="AS494" s="118" t="s">
        <v>66</v>
      </c>
      <c r="AW494" s="15" t="s">
        <v>117</v>
      </c>
      <c r="BC494" s="119" t="e">
        <f>IF(L494="základní",#REF!,0)</f>
        <v>#REF!</v>
      </c>
      <c r="BD494" s="119">
        <f>IF(L494="snížená",#REF!,0)</f>
        <v>0</v>
      </c>
      <c r="BE494" s="119">
        <f>IF(L494="zákl. přenesená",#REF!,0)</f>
        <v>0</v>
      </c>
      <c r="BF494" s="119">
        <f>IF(L494="sníž. přenesená",#REF!,0)</f>
        <v>0</v>
      </c>
      <c r="BG494" s="119">
        <f>IF(L494="nulová",#REF!,0)</f>
        <v>0</v>
      </c>
      <c r="BH494" s="15" t="s">
        <v>64</v>
      </c>
      <c r="BI494" s="119" t="e">
        <f>ROUND(#REF!*H494,2)</f>
        <v>#REF!</v>
      </c>
      <c r="BJ494" s="15" t="s">
        <v>124</v>
      </c>
      <c r="BK494" s="118" t="s">
        <v>734</v>
      </c>
    </row>
    <row r="495" spans="1:45" s="2" customFormat="1" ht="39">
      <c r="A495" s="26"/>
      <c r="B495" s="27"/>
      <c r="C495" s="26"/>
      <c r="D495" s="120" t="s">
        <v>125</v>
      </c>
      <c r="E495" s="26"/>
      <c r="F495" s="121" t="s">
        <v>733</v>
      </c>
      <c r="G495" s="26"/>
      <c r="H495" s="26"/>
      <c r="I495" s="26"/>
      <c r="J495" s="27"/>
      <c r="K495" s="122"/>
      <c r="L495" s="123"/>
      <c r="M495" s="44"/>
      <c r="N495" s="44"/>
      <c r="O495" s="44"/>
      <c r="P495" s="44"/>
      <c r="Q495" s="44"/>
      <c r="R495" s="45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R495" s="15" t="s">
        <v>125</v>
      </c>
      <c r="AS495" s="15" t="s">
        <v>66</v>
      </c>
    </row>
    <row r="496" spans="1:63" s="2" customFormat="1" ht="55.5" customHeight="1">
      <c r="A496" s="26"/>
      <c r="B496" s="108"/>
      <c r="C496" s="109" t="s">
        <v>429</v>
      </c>
      <c r="D496" s="109" t="s">
        <v>119</v>
      </c>
      <c r="E496" s="110" t="s">
        <v>735</v>
      </c>
      <c r="F496" s="111" t="s">
        <v>736</v>
      </c>
      <c r="G496" s="112" t="s">
        <v>187</v>
      </c>
      <c r="H496" s="113">
        <v>180</v>
      </c>
      <c r="I496" s="111" t="s">
        <v>123</v>
      </c>
      <c r="J496" s="27"/>
      <c r="K496" s="114" t="s">
        <v>1</v>
      </c>
      <c r="L496" s="115" t="s">
        <v>31</v>
      </c>
      <c r="M496" s="116">
        <v>0.11</v>
      </c>
      <c r="N496" s="116">
        <f>M496*H496</f>
        <v>19.8</v>
      </c>
      <c r="O496" s="116">
        <v>0.00047</v>
      </c>
      <c r="P496" s="116">
        <f>O496*H496</f>
        <v>0.0846</v>
      </c>
      <c r="Q496" s="116">
        <v>0</v>
      </c>
      <c r="R496" s="117">
        <f>Q496*H496</f>
        <v>0</v>
      </c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P496" s="118" t="s">
        <v>124</v>
      </c>
      <c r="AR496" s="118" t="s">
        <v>119</v>
      </c>
      <c r="AS496" s="118" t="s">
        <v>66</v>
      </c>
      <c r="AW496" s="15" t="s">
        <v>117</v>
      </c>
      <c r="BC496" s="119" t="e">
        <f>IF(L496="základní",#REF!,0)</f>
        <v>#REF!</v>
      </c>
      <c r="BD496" s="119">
        <f>IF(L496="snížená",#REF!,0)</f>
        <v>0</v>
      </c>
      <c r="BE496" s="119">
        <f>IF(L496="zákl. přenesená",#REF!,0)</f>
        <v>0</v>
      </c>
      <c r="BF496" s="119">
        <f>IF(L496="sníž. přenesená",#REF!,0)</f>
        <v>0</v>
      </c>
      <c r="BG496" s="119">
        <f>IF(L496="nulová",#REF!,0)</f>
        <v>0</v>
      </c>
      <c r="BH496" s="15" t="s">
        <v>64</v>
      </c>
      <c r="BI496" s="119" t="e">
        <f>ROUND(#REF!*H496,2)</f>
        <v>#REF!</v>
      </c>
      <c r="BJ496" s="15" t="s">
        <v>124</v>
      </c>
      <c r="BK496" s="118" t="s">
        <v>737</v>
      </c>
    </row>
    <row r="497" spans="1:45" s="2" customFormat="1" ht="39">
      <c r="A497" s="26"/>
      <c r="B497" s="27"/>
      <c r="C497" s="26"/>
      <c r="D497" s="120" t="s">
        <v>125</v>
      </c>
      <c r="E497" s="26"/>
      <c r="F497" s="121" t="s">
        <v>736</v>
      </c>
      <c r="G497" s="26"/>
      <c r="H497" s="26"/>
      <c r="I497" s="26"/>
      <c r="J497" s="27"/>
      <c r="K497" s="122"/>
      <c r="L497" s="123"/>
      <c r="M497" s="44"/>
      <c r="N497" s="44"/>
      <c r="O497" s="44"/>
      <c r="P497" s="44"/>
      <c r="Q497" s="44"/>
      <c r="R497" s="45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R497" s="15" t="s">
        <v>125</v>
      </c>
      <c r="AS497" s="15" t="s">
        <v>66</v>
      </c>
    </row>
    <row r="498" spans="2:61" s="11" customFormat="1" ht="22.9" customHeight="1">
      <c r="B498" s="98"/>
      <c r="D498" s="99" t="s">
        <v>56</v>
      </c>
      <c r="E498" s="107" t="s">
        <v>150</v>
      </c>
      <c r="F498" s="107" t="s">
        <v>738</v>
      </c>
      <c r="J498" s="98"/>
      <c r="K498" s="101"/>
      <c r="L498" s="102"/>
      <c r="M498" s="102"/>
      <c r="N498" s="103">
        <f>SUM(N499:N733)</f>
        <v>24652.24</v>
      </c>
      <c r="O498" s="102"/>
      <c r="P498" s="103">
        <f>SUM(P499:P733)</f>
        <v>637.4352399999999</v>
      </c>
      <c r="Q498" s="102"/>
      <c r="R498" s="104">
        <f>SUM(R499:R733)</f>
        <v>1427.6553999999999</v>
      </c>
      <c r="AP498" s="99" t="s">
        <v>64</v>
      </c>
      <c r="AR498" s="105" t="s">
        <v>56</v>
      </c>
      <c r="AS498" s="105" t="s">
        <v>64</v>
      </c>
      <c r="AW498" s="99" t="s">
        <v>117</v>
      </c>
      <c r="BI498" s="106" t="e">
        <f>SUM(BI499:BI733)</f>
        <v>#REF!</v>
      </c>
    </row>
    <row r="499" spans="1:63" s="2" customFormat="1" ht="24.2" customHeight="1">
      <c r="A499" s="26"/>
      <c r="B499" s="108"/>
      <c r="C499" s="109" t="s">
        <v>739</v>
      </c>
      <c r="D499" s="109" t="s">
        <v>119</v>
      </c>
      <c r="E499" s="110" t="s">
        <v>740</v>
      </c>
      <c r="F499" s="111" t="s">
        <v>741</v>
      </c>
      <c r="G499" s="112" t="s">
        <v>187</v>
      </c>
      <c r="H499" s="113">
        <v>50</v>
      </c>
      <c r="I499" s="111" t="s">
        <v>123</v>
      </c>
      <c r="J499" s="27"/>
      <c r="K499" s="114" t="s">
        <v>1</v>
      </c>
      <c r="L499" s="115" t="s">
        <v>31</v>
      </c>
      <c r="M499" s="116">
        <v>1.948</v>
      </c>
      <c r="N499" s="116">
        <f>M499*H499</f>
        <v>97.39999999999999</v>
      </c>
      <c r="O499" s="116">
        <v>0.88535</v>
      </c>
      <c r="P499" s="116">
        <f>O499*H499</f>
        <v>44.2675</v>
      </c>
      <c r="Q499" s="116">
        <v>0</v>
      </c>
      <c r="R499" s="117">
        <f>Q499*H499</f>
        <v>0</v>
      </c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P499" s="118" t="s">
        <v>124</v>
      </c>
      <c r="AR499" s="118" t="s">
        <v>119</v>
      </c>
      <c r="AS499" s="118" t="s">
        <v>66</v>
      </c>
      <c r="AW499" s="15" t="s">
        <v>117</v>
      </c>
      <c r="BC499" s="119" t="e">
        <f>IF(L499="základní",#REF!,0)</f>
        <v>#REF!</v>
      </c>
      <c r="BD499" s="119">
        <f>IF(L499="snížená",#REF!,0)</f>
        <v>0</v>
      </c>
      <c r="BE499" s="119">
        <f>IF(L499="zákl. přenesená",#REF!,0)</f>
        <v>0</v>
      </c>
      <c r="BF499" s="119">
        <f>IF(L499="sníž. přenesená",#REF!,0)</f>
        <v>0</v>
      </c>
      <c r="BG499" s="119">
        <f>IF(L499="nulová",#REF!,0)</f>
        <v>0</v>
      </c>
      <c r="BH499" s="15" t="s">
        <v>64</v>
      </c>
      <c r="BI499" s="119" t="e">
        <f>ROUND(#REF!*H499,2)</f>
        <v>#REF!</v>
      </c>
      <c r="BJ499" s="15" t="s">
        <v>124</v>
      </c>
      <c r="BK499" s="118" t="s">
        <v>742</v>
      </c>
    </row>
    <row r="500" spans="1:45" s="2" customFormat="1" ht="19.5">
      <c r="A500" s="26"/>
      <c r="B500" s="27"/>
      <c r="C500" s="26"/>
      <c r="D500" s="120" t="s">
        <v>125</v>
      </c>
      <c r="E500" s="26"/>
      <c r="F500" s="121" t="s">
        <v>741</v>
      </c>
      <c r="G500" s="26"/>
      <c r="H500" s="26"/>
      <c r="I500" s="26"/>
      <c r="J500" s="27"/>
      <c r="K500" s="122"/>
      <c r="L500" s="123"/>
      <c r="M500" s="44"/>
      <c r="N500" s="44"/>
      <c r="O500" s="44"/>
      <c r="P500" s="44"/>
      <c r="Q500" s="44"/>
      <c r="R500" s="45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R500" s="15" t="s">
        <v>125</v>
      </c>
      <c r="AS500" s="15" t="s">
        <v>66</v>
      </c>
    </row>
    <row r="501" spans="1:63" s="2" customFormat="1" ht="16.5" customHeight="1">
      <c r="A501" s="26"/>
      <c r="B501" s="108"/>
      <c r="C501" s="124" t="s">
        <v>432</v>
      </c>
      <c r="D501" s="124" t="s">
        <v>352</v>
      </c>
      <c r="E501" s="125" t="s">
        <v>743</v>
      </c>
      <c r="F501" s="126" t="s">
        <v>744</v>
      </c>
      <c r="G501" s="127" t="s">
        <v>187</v>
      </c>
      <c r="H501" s="128">
        <v>50</v>
      </c>
      <c r="I501" s="126" t="s">
        <v>123</v>
      </c>
      <c r="J501" s="129"/>
      <c r="K501" s="130" t="s">
        <v>1</v>
      </c>
      <c r="L501" s="131" t="s">
        <v>31</v>
      </c>
      <c r="M501" s="116">
        <v>0</v>
      </c>
      <c r="N501" s="116">
        <f>M501*H501</f>
        <v>0</v>
      </c>
      <c r="O501" s="116">
        <v>0.5575</v>
      </c>
      <c r="P501" s="116">
        <f>O501*H501</f>
        <v>27.875</v>
      </c>
      <c r="Q501" s="116">
        <v>0</v>
      </c>
      <c r="R501" s="117">
        <f>Q501*H501</f>
        <v>0</v>
      </c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P501" s="118" t="s">
        <v>134</v>
      </c>
      <c r="AR501" s="118" t="s">
        <v>352</v>
      </c>
      <c r="AS501" s="118" t="s">
        <v>66</v>
      </c>
      <c r="AW501" s="15" t="s">
        <v>117</v>
      </c>
      <c r="BC501" s="119" t="e">
        <f>IF(L501="základní",#REF!,0)</f>
        <v>#REF!</v>
      </c>
      <c r="BD501" s="119">
        <f>IF(L501="snížená",#REF!,0)</f>
        <v>0</v>
      </c>
      <c r="BE501" s="119">
        <f>IF(L501="zákl. přenesená",#REF!,0)</f>
        <v>0</v>
      </c>
      <c r="BF501" s="119">
        <f>IF(L501="sníž. přenesená",#REF!,0)</f>
        <v>0</v>
      </c>
      <c r="BG501" s="119">
        <f>IF(L501="nulová",#REF!,0)</f>
        <v>0</v>
      </c>
      <c r="BH501" s="15" t="s">
        <v>64</v>
      </c>
      <c r="BI501" s="119" t="e">
        <f>ROUND(#REF!*H501,2)</f>
        <v>#REF!</v>
      </c>
      <c r="BJ501" s="15" t="s">
        <v>124</v>
      </c>
      <c r="BK501" s="118" t="s">
        <v>745</v>
      </c>
    </row>
    <row r="502" spans="1:45" s="2" customFormat="1" ht="12">
      <c r="A502" s="26"/>
      <c r="B502" s="27"/>
      <c r="C502" s="26"/>
      <c r="D502" s="120" t="s">
        <v>125</v>
      </c>
      <c r="E502" s="26"/>
      <c r="F502" s="121" t="s">
        <v>744</v>
      </c>
      <c r="G502" s="26"/>
      <c r="H502" s="26"/>
      <c r="I502" s="26"/>
      <c r="J502" s="27"/>
      <c r="K502" s="122"/>
      <c r="L502" s="123"/>
      <c r="M502" s="44"/>
      <c r="N502" s="44"/>
      <c r="O502" s="44"/>
      <c r="P502" s="44"/>
      <c r="Q502" s="44"/>
      <c r="R502" s="45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R502" s="15" t="s">
        <v>125</v>
      </c>
      <c r="AS502" s="15" t="s">
        <v>66</v>
      </c>
    </row>
    <row r="503" spans="1:45" s="2" customFormat="1" ht="19.5">
      <c r="A503" s="26"/>
      <c r="B503" s="27"/>
      <c r="C503" s="26"/>
      <c r="D503" s="120" t="s">
        <v>356</v>
      </c>
      <c r="E503" s="26"/>
      <c r="F503" s="132" t="s">
        <v>746</v>
      </c>
      <c r="G503" s="26"/>
      <c r="H503" s="26"/>
      <c r="I503" s="26"/>
      <c r="J503" s="27"/>
      <c r="K503" s="122"/>
      <c r="L503" s="123"/>
      <c r="M503" s="44"/>
      <c r="N503" s="44"/>
      <c r="O503" s="44"/>
      <c r="P503" s="44"/>
      <c r="Q503" s="44"/>
      <c r="R503" s="45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R503" s="15" t="s">
        <v>356</v>
      </c>
      <c r="AS503" s="15" t="s">
        <v>66</v>
      </c>
    </row>
    <row r="504" spans="1:63" s="2" customFormat="1" ht="24.2" customHeight="1">
      <c r="A504" s="26"/>
      <c r="B504" s="108"/>
      <c r="C504" s="109" t="s">
        <v>747</v>
      </c>
      <c r="D504" s="109" t="s">
        <v>119</v>
      </c>
      <c r="E504" s="110" t="s">
        <v>748</v>
      </c>
      <c r="F504" s="111" t="s">
        <v>749</v>
      </c>
      <c r="G504" s="112" t="s">
        <v>187</v>
      </c>
      <c r="H504" s="113">
        <v>60</v>
      </c>
      <c r="I504" s="111" t="s">
        <v>123</v>
      </c>
      <c r="J504" s="27"/>
      <c r="K504" s="114" t="s">
        <v>1</v>
      </c>
      <c r="L504" s="115" t="s">
        <v>31</v>
      </c>
      <c r="M504" s="116">
        <v>2.964</v>
      </c>
      <c r="N504" s="116">
        <f>M504*H504</f>
        <v>177.84</v>
      </c>
      <c r="O504" s="116">
        <v>1.36828</v>
      </c>
      <c r="P504" s="116">
        <f>O504*H504</f>
        <v>82.0968</v>
      </c>
      <c r="Q504" s="116">
        <v>0</v>
      </c>
      <c r="R504" s="117">
        <f>Q504*H504</f>
        <v>0</v>
      </c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P504" s="118" t="s">
        <v>124</v>
      </c>
      <c r="AR504" s="118" t="s">
        <v>119</v>
      </c>
      <c r="AS504" s="118" t="s">
        <v>66</v>
      </c>
      <c r="AW504" s="15" t="s">
        <v>117</v>
      </c>
      <c r="BC504" s="119" t="e">
        <f>IF(L504="základní",#REF!,0)</f>
        <v>#REF!</v>
      </c>
      <c r="BD504" s="119">
        <f>IF(L504="snížená",#REF!,0)</f>
        <v>0</v>
      </c>
      <c r="BE504" s="119">
        <f>IF(L504="zákl. přenesená",#REF!,0)</f>
        <v>0</v>
      </c>
      <c r="BF504" s="119">
        <f>IF(L504="sníž. přenesená",#REF!,0)</f>
        <v>0</v>
      </c>
      <c r="BG504" s="119">
        <f>IF(L504="nulová",#REF!,0)</f>
        <v>0</v>
      </c>
      <c r="BH504" s="15" t="s">
        <v>64</v>
      </c>
      <c r="BI504" s="119" t="e">
        <f>ROUND(#REF!*H504,2)</f>
        <v>#REF!</v>
      </c>
      <c r="BJ504" s="15" t="s">
        <v>124</v>
      </c>
      <c r="BK504" s="118" t="s">
        <v>750</v>
      </c>
    </row>
    <row r="505" spans="1:45" s="2" customFormat="1" ht="19.5">
      <c r="A505" s="26"/>
      <c r="B505" s="27"/>
      <c r="C505" s="26"/>
      <c r="D505" s="120" t="s">
        <v>125</v>
      </c>
      <c r="E505" s="26"/>
      <c r="F505" s="121" t="s">
        <v>749</v>
      </c>
      <c r="G505" s="26"/>
      <c r="H505" s="26"/>
      <c r="I505" s="26"/>
      <c r="J505" s="27"/>
      <c r="K505" s="122"/>
      <c r="L505" s="123"/>
      <c r="M505" s="44"/>
      <c r="N505" s="44"/>
      <c r="O505" s="44"/>
      <c r="P505" s="44"/>
      <c r="Q505" s="44"/>
      <c r="R505" s="45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R505" s="15" t="s">
        <v>125</v>
      </c>
      <c r="AS505" s="15" t="s">
        <v>66</v>
      </c>
    </row>
    <row r="506" spans="1:63" s="2" customFormat="1" ht="16.5" customHeight="1">
      <c r="A506" s="26"/>
      <c r="B506" s="108"/>
      <c r="C506" s="124" t="s">
        <v>436</v>
      </c>
      <c r="D506" s="124" t="s">
        <v>352</v>
      </c>
      <c r="E506" s="125" t="s">
        <v>751</v>
      </c>
      <c r="F506" s="126" t="s">
        <v>752</v>
      </c>
      <c r="G506" s="127" t="s">
        <v>187</v>
      </c>
      <c r="H506" s="128">
        <v>60</v>
      </c>
      <c r="I506" s="126" t="s">
        <v>123</v>
      </c>
      <c r="J506" s="129"/>
      <c r="K506" s="130" t="s">
        <v>1</v>
      </c>
      <c r="L506" s="131" t="s">
        <v>31</v>
      </c>
      <c r="M506" s="116">
        <v>0</v>
      </c>
      <c r="N506" s="116">
        <f>M506*H506</f>
        <v>0</v>
      </c>
      <c r="O506" s="116">
        <v>0.9425</v>
      </c>
      <c r="P506" s="116">
        <f>O506*H506</f>
        <v>56.55</v>
      </c>
      <c r="Q506" s="116">
        <v>0</v>
      </c>
      <c r="R506" s="117">
        <f>Q506*H506</f>
        <v>0</v>
      </c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P506" s="118" t="s">
        <v>134</v>
      </c>
      <c r="AR506" s="118" t="s">
        <v>352</v>
      </c>
      <c r="AS506" s="118" t="s">
        <v>66</v>
      </c>
      <c r="AW506" s="15" t="s">
        <v>117</v>
      </c>
      <c r="BC506" s="119" t="e">
        <f>IF(L506="základní",#REF!,0)</f>
        <v>#REF!</v>
      </c>
      <c r="BD506" s="119">
        <f>IF(L506="snížená",#REF!,0)</f>
        <v>0</v>
      </c>
      <c r="BE506" s="119">
        <f>IF(L506="zákl. přenesená",#REF!,0)</f>
        <v>0</v>
      </c>
      <c r="BF506" s="119">
        <f>IF(L506="sníž. přenesená",#REF!,0)</f>
        <v>0</v>
      </c>
      <c r="BG506" s="119">
        <f>IF(L506="nulová",#REF!,0)</f>
        <v>0</v>
      </c>
      <c r="BH506" s="15" t="s">
        <v>64</v>
      </c>
      <c r="BI506" s="119" t="e">
        <f>ROUND(#REF!*H506,2)</f>
        <v>#REF!</v>
      </c>
      <c r="BJ506" s="15" t="s">
        <v>124</v>
      </c>
      <c r="BK506" s="118" t="s">
        <v>753</v>
      </c>
    </row>
    <row r="507" spans="1:45" s="2" customFormat="1" ht="12">
      <c r="A507" s="26"/>
      <c r="B507" s="27"/>
      <c r="C507" s="26"/>
      <c r="D507" s="120" t="s">
        <v>125</v>
      </c>
      <c r="E507" s="26"/>
      <c r="F507" s="121" t="s">
        <v>752</v>
      </c>
      <c r="G507" s="26"/>
      <c r="H507" s="26"/>
      <c r="I507" s="26"/>
      <c r="J507" s="27"/>
      <c r="K507" s="122"/>
      <c r="L507" s="123"/>
      <c r="M507" s="44"/>
      <c r="N507" s="44"/>
      <c r="O507" s="44"/>
      <c r="P507" s="44"/>
      <c r="Q507" s="44"/>
      <c r="R507" s="45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R507" s="15" t="s">
        <v>125</v>
      </c>
      <c r="AS507" s="15" t="s">
        <v>66</v>
      </c>
    </row>
    <row r="508" spans="1:63" s="2" customFormat="1" ht="24.2" customHeight="1">
      <c r="A508" s="26"/>
      <c r="B508" s="108"/>
      <c r="C508" s="109" t="s">
        <v>754</v>
      </c>
      <c r="D508" s="109" t="s">
        <v>119</v>
      </c>
      <c r="E508" s="110" t="s">
        <v>755</v>
      </c>
      <c r="F508" s="111" t="s">
        <v>756</v>
      </c>
      <c r="G508" s="112" t="s">
        <v>187</v>
      </c>
      <c r="H508" s="113">
        <v>50</v>
      </c>
      <c r="I508" s="111" t="s">
        <v>123</v>
      </c>
      <c r="J508" s="27"/>
      <c r="K508" s="114" t="s">
        <v>1</v>
      </c>
      <c r="L508" s="115" t="s">
        <v>31</v>
      </c>
      <c r="M508" s="116">
        <v>5.842</v>
      </c>
      <c r="N508" s="116">
        <f>M508*H508</f>
        <v>292.09999999999997</v>
      </c>
      <c r="O508" s="116">
        <v>2.20419</v>
      </c>
      <c r="P508" s="116">
        <f>O508*H508</f>
        <v>110.2095</v>
      </c>
      <c r="Q508" s="116">
        <v>0</v>
      </c>
      <c r="R508" s="117">
        <f>Q508*H508</f>
        <v>0</v>
      </c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P508" s="118" t="s">
        <v>124</v>
      </c>
      <c r="AR508" s="118" t="s">
        <v>119</v>
      </c>
      <c r="AS508" s="118" t="s">
        <v>66</v>
      </c>
      <c r="AW508" s="15" t="s">
        <v>117</v>
      </c>
      <c r="BC508" s="119" t="e">
        <f>IF(L508="základní",#REF!,0)</f>
        <v>#REF!</v>
      </c>
      <c r="BD508" s="119">
        <f>IF(L508="snížená",#REF!,0)</f>
        <v>0</v>
      </c>
      <c r="BE508" s="119">
        <f>IF(L508="zákl. přenesená",#REF!,0)</f>
        <v>0</v>
      </c>
      <c r="BF508" s="119">
        <f>IF(L508="sníž. přenesená",#REF!,0)</f>
        <v>0</v>
      </c>
      <c r="BG508" s="119">
        <f>IF(L508="nulová",#REF!,0)</f>
        <v>0</v>
      </c>
      <c r="BH508" s="15" t="s">
        <v>64</v>
      </c>
      <c r="BI508" s="119" t="e">
        <f>ROUND(#REF!*H508,2)</f>
        <v>#REF!</v>
      </c>
      <c r="BJ508" s="15" t="s">
        <v>124</v>
      </c>
      <c r="BK508" s="118" t="s">
        <v>757</v>
      </c>
    </row>
    <row r="509" spans="1:45" s="2" customFormat="1" ht="19.5">
      <c r="A509" s="26"/>
      <c r="B509" s="27"/>
      <c r="C509" s="26"/>
      <c r="D509" s="120" t="s">
        <v>125</v>
      </c>
      <c r="E509" s="26"/>
      <c r="F509" s="121" t="s">
        <v>756</v>
      </c>
      <c r="G509" s="26"/>
      <c r="H509" s="26"/>
      <c r="I509" s="26"/>
      <c r="J509" s="27"/>
      <c r="K509" s="122"/>
      <c r="L509" s="123"/>
      <c r="M509" s="44"/>
      <c r="N509" s="44"/>
      <c r="O509" s="44"/>
      <c r="P509" s="44"/>
      <c r="Q509" s="44"/>
      <c r="R509" s="45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R509" s="15" t="s">
        <v>125</v>
      </c>
      <c r="AS509" s="15" t="s">
        <v>66</v>
      </c>
    </row>
    <row r="510" spans="1:63" s="2" customFormat="1" ht="16.5" customHeight="1">
      <c r="A510" s="26"/>
      <c r="B510" s="108"/>
      <c r="C510" s="124" t="s">
        <v>439</v>
      </c>
      <c r="D510" s="124" t="s">
        <v>352</v>
      </c>
      <c r="E510" s="125" t="s">
        <v>758</v>
      </c>
      <c r="F510" s="126" t="s">
        <v>759</v>
      </c>
      <c r="G510" s="127" t="s">
        <v>187</v>
      </c>
      <c r="H510" s="128">
        <v>50</v>
      </c>
      <c r="I510" s="126" t="s">
        <v>123</v>
      </c>
      <c r="J510" s="129"/>
      <c r="K510" s="130" t="s">
        <v>1</v>
      </c>
      <c r="L510" s="131" t="s">
        <v>31</v>
      </c>
      <c r="M510" s="116">
        <v>0</v>
      </c>
      <c r="N510" s="116">
        <f>M510*H510</f>
        <v>0</v>
      </c>
      <c r="O510" s="116">
        <v>1.45</v>
      </c>
      <c r="P510" s="116">
        <f>O510*H510</f>
        <v>72.5</v>
      </c>
      <c r="Q510" s="116">
        <v>0</v>
      </c>
      <c r="R510" s="117">
        <f>Q510*H510</f>
        <v>0</v>
      </c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P510" s="118" t="s">
        <v>134</v>
      </c>
      <c r="AR510" s="118" t="s">
        <v>352</v>
      </c>
      <c r="AS510" s="118" t="s">
        <v>66</v>
      </c>
      <c r="AW510" s="15" t="s">
        <v>117</v>
      </c>
      <c r="BC510" s="119" t="e">
        <f>IF(L510="základní",#REF!,0)</f>
        <v>#REF!</v>
      </c>
      <c r="BD510" s="119">
        <f>IF(L510="snížená",#REF!,0)</f>
        <v>0</v>
      </c>
      <c r="BE510" s="119">
        <f>IF(L510="zákl. přenesená",#REF!,0)</f>
        <v>0</v>
      </c>
      <c r="BF510" s="119">
        <f>IF(L510="sníž. přenesená",#REF!,0)</f>
        <v>0</v>
      </c>
      <c r="BG510" s="119">
        <f>IF(L510="nulová",#REF!,0)</f>
        <v>0</v>
      </c>
      <c r="BH510" s="15" t="s">
        <v>64</v>
      </c>
      <c r="BI510" s="119" t="e">
        <f>ROUND(#REF!*H510,2)</f>
        <v>#REF!</v>
      </c>
      <c r="BJ510" s="15" t="s">
        <v>124</v>
      </c>
      <c r="BK510" s="118" t="s">
        <v>760</v>
      </c>
    </row>
    <row r="511" spans="1:45" s="2" customFormat="1" ht="12">
      <c r="A511" s="26"/>
      <c r="B511" s="27"/>
      <c r="C511" s="26"/>
      <c r="D511" s="120" t="s">
        <v>125</v>
      </c>
      <c r="E511" s="26"/>
      <c r="F511" s="121" t="s">
        <v>759</v>
      </c>
      <c r="G511" s="26"/>
      <c r="H511" s="26"/>
      <c r="I511" s="26"/>
      <c r="J511" s="27"/>
      <c r="K511" s="122"/>
      <c r="L511" s="123"/>
      <c r="M511" s="44"/>
      <c r="N511" s="44"/>
      <c r="O511" s="44"/>
      <c r="P511" s="44"/>
      <c r="Q511" s="44"/>
      <c r="R511" s="45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R511" s="15" t="s">
        <v>125</v>
      </c>
      <c r="AS511" s="15" t="s">
        <v>66</v>
      </c>
    </row>
    <row r="512" spans="1:63" s="2" customFormat="1" ht="24.2" customHeight="1">
      <c r="A512" s="26"/>
      <c r="B512" s="108"/>
      <c r="C512" s="109" t="s">
        <v>761</v>
      </c>
      <c r="D512" s="109" t="s">
        <v>119</v>
      </c>
      <c r="E512" s="110" t="s">
        <v>762</v>
      </c>
      <c r="F512" s="111" t="s">
        <v>763</v>
      </c>
      <c r="G512" s="112" t="s">
        <v>199</v>
      </c>
      <c r="H512" s="113">
        <v>15</v>
      </c>
      <c r="I512" s="111" t="s">
        <v>123</v>
      </c>
      <c r="J512" s="27"/>
      <c r="K512" s="114" t="s">
        <v>1</v>
      </c>
      <c r="L512" s="115" t="s">
        <v>31</v>
      </c>
      <c r="M512" s="116">
        <v>3.644</v>
      </c>
      <c r="N512" s="116">
        <f>M512*H512</f>
        <v>54.660000000000004</v>
      </c>
      <c r="O512" s="116">
        <v>2.51225</v>
      </c>
      <c r="P512" s="116">
        <f>O512*H512</f>
        <v>37.683749999999996</v>
      </c>
      <c r="Q512" s="116">
        <v>0</v>
      </c>
      <c r="R512" s="117">
        <f>Q512*H512</f>
        <v>0</v>
      </c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P512" s="118" t="s">
        <v>124</v>
      </c>
      <c r="AR512" s="118" t="s">
        <v>119</v>
      </c>
      <c r="AS512" s="118" t="s">
        <v>66</v>
      </c>
      <c r="AW512" s="15" t="s">
        <v>117</v>
      </c>
      <c r="BC512" s="119" t="e">
        <f>IF(L512="základní",#REF!,0)</f>
        <v>#REF!</v>
      </c>
      <c r="BD512" s="119">
        <f>IF(L512="snížená",#REF!,0)</f>
        <v>0</v>
      </c>
      <c r="BE512" s="119">
        <f>IF(L512="zákl. přenesená",#REF!,0)</f>
        <v>0</v>
      </c>
      <c r="BF512" s="119">
        <f>IF(L512="sníž. přenesená",#REF!,0)</f>
        <v>0</v>
      </c>
      <c r="BG512" s="119">
        <f>IF(L512="nulová",#REF!,0)</f>
        <v>0</v>
      </c>
      <c r="BH512" s="15" t="s">
        <v>64</v>
      </c>
      <c r="BI512" s="119" t="e">
        <f>ROUND(#REF!*H512,2)</f>
        <v>#REF!</v>
      </c>
      <c r="BJ512" s="15" t="s">
        <v>124</v>
      </c>
      <c r="BK512" s="118" t="s">
        <v>764</v>
      </c>
    </row>
    <row r="513" spans="1:45" s="2" customFormat="1" ht="19.5">
      <c r="A513" s="26"/>
      <c r="B513" s="27"/>
      <c r="C513" s="26"/>
      <c r="D513" s="120" t="s">
        <v>125</v>
      </c>
      <c r="E513" s="26"/>
      <c r="F513" s="121" t="s">
        <v>763</v>
      </c>
      <c r="G513" s="26"/>
      <c r="H513" s="26"/>
      <c r="I513" s="26"/>
      <c r="J513" s="27"/>
      <c r="K513" s="122"/>
      <c r="L513" s="123"/>
      <c r="M513" s="44"/>
      <c r="N513" s="44"/>
      <c r="O513" s="44"/>
      <c r="P513" s="44"/>
      <c r="Q513" s="44"/>
      <c r="R513" s="45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R513" s="15" t="s">
        <v>125</v>
      </c>
      <c r="AS513" s="15" t="s">
        <v>66</v>
      </c>
    </row>
    <row r="514" spans="1:63" s="2" customFormat="1" ht="24.2" customHeight="1">
      <c r="A514" s="26"/>
      <c r="B514" s="108"/>
      <c r="C514" s="109" t="s">
        <v>443</v>
      </c>
      <c r="D514" s="109" t="s">
        <v>119</v>
      </c>
      <c r="E514" s="110" t="s">
        <v>765</v>
      </c>
      <c r="F514" s="111" t="s">
        <v>766</v>
      </c>
      <c r="G514" s="112" t="s">
        <v>122</v>
      </c>
      <c r="H514" s="113">
        <v>450</v>
      </c>
      <c r="I514" s="111" t="s">
        <v>123</v>
      </c>
      <c r="J514" s="27"/>
      <c r="K514" s="114" t="s">
        <v>1</v>
      </c>
      <c r="L514" s="115" t="s">
        <v>31</v>
      </c>
      <c r="M514" s="116">
        <v>0.08</v>
      </c>
      <c r="N514" s="116">
        <f>M514*H514</f>
        <v>36</v>
      </c>
      <c r="O514" s="116">
        <v>0.00102</v>
      </c>
      <c r="P514" s="116">
        <f>O514*H514</f>
        <v>0.459</v>
      </c>
      <c r="Q514" s="116">
        <v>0</v>
      </c>
      <c r="R514" s="117">
        <f>Q514*H514</f>
        <v>0</v>
      </c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P514" s="118" t="s">
        <v>124</v>
      </c>
      <c r="AR514" s="118" t="s">
        <v>119</v>
      </c>
      <c r="AS514" s="118" t="s">
        <v>66</v>
      </c>
      <c r="AW514" s="15" t="s">
        <v>117</v>
      </c>
      <c r="BC514" s="119" t="e">
        <f>IF(L514="základní",#REF!,0)</f>
        <v>#REF!</v>
      </c>
      <c r="BD514" s="119">
        <f>IF(L514="snížená",#REF!,0)</f>
        <v>0</v>
      </c>
      <c r="BE514" s="119">
        <f>IF(L514="zákl. přenesená",#REF!,0)</f>
        <v>0</v>
      </c>
      <c r="BF514" s="119">
        <f>IF(L514="sníž. přenesená",#REF!,0)</f>
        <v>0</v>
      </c>
      <c r="BG514" s="119">
        <f>IF(L514="nulová",#REF!,0)</f>
        <v>0</v>
      </c>
      <c r="BH514" s="15" t="s">
        <v>64</v>
      </c>
      <c r="BI514" s="119" t="e">
        <f>ROUND(#REF!*H514,2)</f>
        <v>#REF!</v>
      </c>
      <c r="BJ514" s="15" t="s">
        <v>124</v>
      </c>
      <c r="BK514" s="118" t="s">
        <v>767</v>
      </c>
    </row>
    <row r="515" spans="1:45" s="2" customFormat="1" ht="19.5">
      <c r="A515" s="26"/>
      <c r="B515" s="27"/>
      <c r="C515" s="26"/>
      <c r="D515" s="120" t="s">
        <v>125</v>
      </c>
      <c r="E515" s="26"/>
      <c r="F515" s="121" t="s">
        <v>766</v>
      </c>
      <c r="G515" s="26"/>
      <c r="H515" s="26"/>
      <c r="I515" s="26"/>
      <c r="J515" s="27"/>
      <c r="K515" s="122"/>
      <c r="L515" s="123"/>
      <c r="M515" s="44"/>
      <c r="N515" s="44"/>
      <c r="O515" s="44"/>
      <c r="P515" s="44"/>
      <c r="Q515" s="44"/>
      <c r="R515" s="45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R515" s="15" t="s">
        <v>125</v>
      </c>
      <c r="AS515" s="15" t="s">
        <v>66</v>
      </c>
    </row>
    <row r="516" spans="1:63" s="2" customFormat="1" ht="24.2" customHeight="1">
      <c r="A516" s="26"/>
      <c r="B516" s="108"/>
      <c r="C516" s="109" t="s">
        <v>768</v>
      </c>
      <c r="D516" s="109" t="s">
        <v>119</v>
      </c>
      <c r="E516" s="110" t="s">
        <v>769</v>
      </c>
      <c r="F516" s="111" t="s">
        <v>770</v>
      </c>
      <c r="G516" s="112" t="s">
        <v>122</v>
      </c>
      <c r="H516" s="113">
        <v>81</v>
      </c>
      <c r="I516" s="111" t="s">
        <v>123</v>
      </c>
      <c r="J516" s="27"/>
      <c r="K516" s="114" t="s">
        <v>1</v>
      </c>
      <c r="L516" s="115" t="s">
        <v>31</v>
      </c>
      <c r="M516" s="116">
        <v>0.23</v>
      </c>
      <c r="N516" s="116">
        <f>M516*H516</f>
        <v>18.630000000000003</v>
      </c>
      <c r="O516" s="116">
        <v>0.00063</v>
      </c>
      <c r="P516" s="116">
        <f>O516*H516</f>
        <v>0.05103</v>
      </c>
      <c r="Q516" s="116">
        <v>0</v>
      </c>
      <c r="R516" s="117">
        <f>Q516*H516</f>
        <v>0</v>
      </c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P516" s="118" t="s">
        <v>124</v>
      </c>
      <c r="AR516" s="118" t="s">
        <v>119</v>
      </c>
      <c r="AS516" s="118" t="s">
        <v>66</v>
      </c>
      <c r="AW516" s="15" t="s">
        <v>117</v>
      </c>
      <c r="BC516" s="119" t="e">
        <f>IF(L516="základní",#REF!,0)</f>
        <v>#REF!</v>
      </c>
      <c r="BD516" s="119">
        <f>IF(L516="snížená",#REF!,0)</f>
        <v>0</v>
      </c>
      <c r="BE516" s="119">
        <f>IF(L516="zákl. přenesená",#REF!,0)</f>
        <v>0</v>
      </c>
      <c r="BF516" s="119">
        <f>IF(L516="sníž. přenesená",#REF!,0)</f>
        <v>0</v>
      </c>
      <c r="BG516" s="119">
        <f>IF(L516="nulová",#REF!,0)</f>
        <v>0</v>
      </c>
      <c r="BH516" s="15" t="s">
        <v>64</v>
      </c>
      <c r="BI516" s="119" t="e">
        <f>ROUND(#REF!*H516,2)</f>
        <v>#REF!</v>
      </c>
      <c r="BJ516" s="15" t="s">
        <v>124</v>
      </c>
      <c r="BK516" s="118" t="s">
        <v>771</v>
      </c>
    </row>
    <row r="517" spans="1:45" s="2" customFormat="1" ht="19.5">
      <c r="A517" s="26"/>
      <c r="B517" s="27"/>
      <c r="C517" s="26"/>
      <c r="D517" s="120" t="s">
        <v>125</v>
      </c>
      <c r="E517" s="26"/>
      <c r="F517" s="121" t="s">
        <v>770</v>
      </c>
      <c r="G517" s="26"/>
      <c r="H517" s="26"/>
      <c r="I517" s="26"/>
      <c r="J517" s="27"/>
      <c r="K517" s="122"/>
      <c r="L517" s="123"/>
      <c r="M517" s="44"/>
      <c r="N517" s="44"/>
      <c r="O517" s="44"/>
      <c r="P517" s="44"/>
      <c r="Q517" s="44"/>
      <c r="R517" s="45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R517" s="15" t="s">
        <v>125</v>
      </c>
      <c r="AS517" s="15" t="s">
        <v>66</v>
      </c>
    </row>
    <row r="518" spans="1:63" s="2" customFormat="1" ht="24.2" customHeight="1">
      <c r="A518" s="26"/>
      <c r="B518" s="108"/>
      <c r="C518" s="109" t="s">
        <v>446</v>
      </c>
      <c r="D518" s="109" t="s">
        <v>119</v>
      </c>
      <c r="E518" s="110" t="s">
        <v>772</v>
      </c>
      <c r="F518" s="111" t="s">
        <v>773</v>
      </c>
      <c r="G518" s="112" t="s">
        <v>145</v>
      </c>
      <c r="H518" s="113">
        <v>20</v>
      </c>
      <c r="I518" s="111" t="s">
        <v>123</v>
      </c>
      <c r="J518" s="27"/>
      <c r="K518" s="114" t="s">
        <v>1</v>
      </c>
      <c r="L518" s="115" t="s">
        <v>31</v>
      </c>
      <c r="M518" s="116">
        <v>1.265</v>
      </c>
      <c r="N518" s="116">
        <f>M518*H518</f>
        <v>25.299999999999997</v>
      </c>
      <c r="O518" s="116">
        <v>0.00649</v>
      </c>
      <c r="P518" s="116">
        <f>O518*H518</f>
        <v>0.1298</v>
      </c>
      <c r="Q518" s="116">
        <v>0</v>
      </c>
      <c r="R518" s="117">
        <f>Q518*H518</f>
        <v>0</v>
      </c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P518" s="118" t="s">
        <v>124</v>
      </c>
      <c r="AR518" s="118" t="s">
        <v>119</v>
      </c>
      <c r="AS518" s="118" t="s">
        <v>66</v>
      </c>
      <c r="AW518" s="15" t="s">
        <v>117</v>
      </c>
      <c r="BC518" s="119" t="e">
        <f>IF(L518="základní",#REF!,0)</f>
        <v>#REF!</v>
      </c>
      <c r="BD518" s="119">
        <f>IF(L518="snížená",#REF!,0)</f>
        <v>0</v>
      </c>
      <c r="BE518" s="119">
        <f>IF(L518="zákl. přenesená",#REF!,0)</f>
        <v>0</v>
      </c>
      <c r="BF518" s="119">
        <f>IF(L518="sníž. přenesená",#REF!,0)</f>
        <v>0</v>
      </c>
      <c r="BG518" s="119">
        <f>IF(L518="nulová",#REF!,0)</f>
        <v>0</v>
      </c>
      <c r="BH518" s="15" t="s">
        <v>64</v>
      </c>
      <c r="BI518" s="119" t="e">
        <f>ROUND(#REF!*H518,2)</f>
        <v>#REF!</v>
      </c>
      <c r="BJ518" s="15" t="s">
        <v>124</v>
      </c>
      <c r="BK518" s="118" t="s">
        <v>774</v>
      </c>
    </row>
    <row r="519" spans="1:45" s="2" customFormat="1" ht="19.5">
      <c r="A519" s="26"/>
      <c r="B519" s="27"/>
      <c r="C519" s="26"/>
      <c r="D519" s="120" t="s">
        <v>125</v>
      </c>
      <c r="E519" s="26"/>
      <c r="F519" s="121" t="s">
        <v>773</v>
      </c>
      <c r="G519" s="26"/>
      <c r="H519" s="26"/>
      <c r="I519" s="26"/>
      <c r="J519" s="27"/>
      <c r="K519" s="122"/>
      <c r="L519" s="123"/>
      <c r="M519" s="44"/>
      <c r="N519" s="44"/>
      <c r="O519" s="44"/>
      <c r="P519" s="44"/>
      <c r="Q519" s="44"/>
      <c r="R519" s="45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R519" s="15" t="s">
        <v>125</v>
      </c>
      <c r="AS519" s="15" t="s">
        <v>66</v>
      </c>
    </row>
    <row r="520" spans="1:63" s="2" customFormat="1" ht="24.2" customHeight="1">
      <c r="A520" s="26"/>
      <c r="B520" s="108"/>
      <c r="C520" s="109" t="s">
        <v>775</v>
      </c>
      <c r="D520" s="109" t="s">
        <v>119</v>
      </c>
      <c r="E520" s="110" t="s">
        <v>776</v>
      </c>
      <c r="F520" s="111" t="s">
        <v>777</v>
      </c>
      <c r="G520" s="112" t="s">
        <v>122</v>
      </c>
      <c r="H520" s="113">
        <v>2400</v>
      </c>
      <c r="I520" s="111" t="s">
        <v>123</v>
      </c>
      <c r="J520" s="27"/>
      <c r="K520" s="114" t="s">
        <v>1</v>
      </c>
      <c r="L520" s="115" t="s">
        <v>31</v>
      </c>
      <c r="M520" s="116">
        <v>0.44</v>
      </c>
      <c r="N520" s="116">
        <f>M520*H520</f>
        <v>1056</v>
      </c>
      <c r="O520" s="116">
        <v>0</v>
      </c>
      <c r="P520" s="116">
        <f>O520*H520</f>
        <v>0</v>
      </c>
      <c r="Q520" s="116">
        <v>0.0003</v>
      </c>
      <c r="R520" s="117">
        <f>Q520*H520</f>
        <v>0.72</v>
      </c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P520" s="118" t="s">
        <v>124</v>
      </c>
      <c r="AR520" s="118" t="s">
        <v>119</v>
      </c>
      <c r="AS520" s="118" t="s">
        <v>66</v>
      </c>
      <c r="AW520" s="15" t="s">
        <v>117</v>
      </c>
      <c r="BC520" s="119" t="e">
        <f>IF(L520="základní",#REF!,0)</f>
        <v>#REF!</v>
      </c>
      <c r="BD520" s="119">
        <f>IF(L520="snížená",#REF!,0)</f>
        <v>0</v>
      </c>
      <c r="BE520" s="119">
        <f>IF(L520="zákl. přenesená",#REF!,0)</f>
        <v>0</v>
      </c>
      <c r="BF520" s="119">
        <f>IF(L520="sníž. přenesená",#REF!,0)</f>
        <v>0</v>
      </c>
      <c r="BG520" s="119">
        <f>IF(L520="nulová",#REF!,0)</f>
        <v>0</v>
      </c>
      <c r="BH520" s="15" t="s">
        <v>64</v>
      </c>
      <c r="BI520" s="119" t="e">
        <f>ROUND(#REF!*H520,2)</f>
        <v>#REF!</v>
      </c>
      <c r="BJ520" s="15" t="s">
        <v>124</v>
      </c>
      <c r="BK520" s="118" t="s">
        <v>778</v>
      </c>
    </row>
    <row r="521" spans="1:45" s="2" customFormat="1" ht="12">
      <c r="A521" s="26"/>
      <c r="B521" s="27"/>
      <c r="C521" s="26"/>
      <c r="D521" s="120" t="s">
        <v>125</v>
      </c>
      <c r="E521" s="26"/>
      <c r="F521" s="121" t="s">
        <v>777</v>
      </c>
      <c r="G521" s="26"/>
      <c r="H521" s="26"/>
      <c r="I521" s="26"/>
      <c r="J521" s="27"/>
      <c r="K521" s="122"/>
      <c r="L521" s="123"/>
      <c r="M521" s="44"/>
      <c r="N521" s="44"/>
      <c r="O521" s="44"/>
      <c r="P521" s="44"/>
      <c r="Q521" s="44"/>
      <c r="R521" s="45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R521" s="15" t="s">
        <v>125</v>
      </c>
      <c r="AS521" s="15" t="s">
        <v>66</v>
      </c>
    </row>
    <row r="522" spans="1:63" s="2" customFormat="1" ht="33" customHeight="1">
      <c r="A522" s="26"/>
      <c r="B522" s="108"/>
      <c r="C522" s="109" t="s">
        <v>450</v>
      </c>
      <c r="D522" s="109" t="s">
        <v>119</v>
      </c>
      <c r="E522" s="110" t="s">
        <v>779</v>
      </c>
      <c r="F522" s="111" t="s">
        <v>780</v>
      </c>
      <c r="G522" s="112" t="s">
        <v>122</v>
      </c>
      <c r="H522" s="113">
        <v>2700</v>
      </c>
      <c r="I522" s="111" t="s">
        <v>123</v>
      </c>
      <c r="J522" s="27"/>
      <c r="K522" s="114" t="s">
        <v>1</v>
      </c>
      <c r="L522" s="115" t="s">
        <v>31</v>
      </c>
      <c r="M522" s="116">
        <v>0.42</v>
      </c>
      <c r="N522" s="116">
        <f>M522*H522</f>
        <v>1134</v>
      </c>
      <c r="O522" s="116">
        <v>0</v>
      </c>
      <c r="P522" s="116">
        <f>O522*H522</f>
        <v>0</v>
      </c>
      <c r="Q522" s="116">
        <v>0.0005</v>
      </c>
      <c r="R522" s="117">
        <f>Q522*H522</f>
        <v>1.35</v>
      </c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P522" s="118" t="s">
        <v>124</v>
      </c>
      <c r="AR522" s="118" t="s">
        <v>119</v>
      </c>
      <c r="AS522" s="118" t="s">
        <v>66</v>
      </c>
      <c r="AW522" s="15" t="s">
        <v>117</v>
      </c>
      <c r="BC522" s="119" t="e">
        <f>IF(L522="základní",#REF!,0)</f>
        <v>#REF!</v>
      </c>
      <c r="BD522" s="119">
        <f>IF(L522="snížená",#REF!,0)</f>
        <v>0</v>
      </c>
      <c r="BE522" s="119">
        <f>IF(L522="zákl. přenesená",#REF!,0)</f>
        <v>0</v>
      </c>
      <c r="BF522" s="119">
        <f>IF(L522="sníž. přenesená",#REF!,0)</f>
        <v>0</v>
      </c>
      <c r="BG522" s="119">
        <f>IF(L522="nulová",#REF!,0)</f>
        <v>0</v>
      </c>
      <c r="BH522" s="15" t="s">
        <v>64</v>
      </c>
      <c r="BI522" s="119" t="e">
        <f>ROUND(#REF!*H522,2)</f>
        <v>#REF!</v>
      </c>
      <c r="BJ522" s="15" t="s">
        <v>124</v>
      </c>
      <c r="BK522" s="118" t="s">
        <v>781</v>
      </c>
    </row>
    <row r="523" spans="1:45" s="2" customFormat="1" ht="19.5">
      <c r="A523" s="26"/>
      <c r="B523" s="27"/>
      <c r="C523" s="26"/>
      <c r="D523" s="120" t="s">
        <v>125</v>
      </c>
      <c r="E523" s="26"/>
      <c r="F523" s="121" t="s">
        <v>780</v>
      </c>
      <c r="G523" s="26"/>
      <c r="H523" s="26"/>
      <c r="I523" s="26"/>
      <c r="J523" s="27"/>
      <c r="K523" s="122"/>
      <c r="L523" s="123"/>
      <c r="M523" s="44"/>
      <c r="N523" s="44"/>
      <c r="O523" s="44"/>
      <c r="P523" s="44"/>
      <c r="Q523" s="44"/>
      <c r="R523" s="45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R523" s="15" t="s">
        <v>125</v>
      </c>
      <c r="AS523" s="15" t="s">
        <v>66</v>
      </c>
    </row>
    <row r="524" spans="1:63" s="2" customFormat="1" ht="24.2" customHeight="1">
      <c r="A524" s="26"/>
      <c r="B524" s="108"/>
      <c r="C524" s="109" t="s">
        <v>782</v>
      </c>
      <c r="D524" s="109" t="s">
        <v>119</v>
      </c>
      <c r="E524" s="110" t="s">
        <v>783</v>
      </c>
      <c r="F524" s="111" t="s">
        <v>784</v>
      </c>
      <c r="G524" s="112" t="s">
        <v>145</v>
      </c>
      <c r="H524" s="113">
        <v>250</v>
      </c>
      <c r="I524" s="111" t="s">
        <v>123</v>
      </c>
      <c r="J524" s="27"/>
      <c r="K524" s="114" t="s">
        <v>1</v>
      </c>
      <c r="L524" s="115" t="s">
        <v>31</v>
      </c>
      <c r="M524" s="116">
        <v>0.026</v>
      </c>
      <c r="N524" s="116">
        <f>M524*H524</f>
        <v>6.5</v>
      </c>
      <c r="O524" s="116">
        <v>0</v>
      </c>
      <c r="P524" s="116">
        <f>O524*H524</f>
        <v>0</v>
      </c>
      <c r="Q524" s="116">
        <v>0</v>
      </c>
      <c r="R524" s="117">
        <f>Q524*H524</f>
        <v>0</v>
      </c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P524" s="118" t="s">
        <v>124</v>
      </c>
      <c r="AR524" s="118" t="s">
        <v>119</v>
      </c>
      <c r="AS524" s="118" t="s">
        <v>66</v>
      </c>
      <c r="AW524" s="15" t="s">
        <v>117</v>
      </c>
      <c r="BC524" s="119" t="e">
        <f>IF(L524="základní",#REF!,0)</f>
        <v>#REF!</v>
      </c>
      <c r="BD524" s="119">
        <f>IF(L524="snížená",#REF!,0)</f>
        <v>0</v>
      </c>
      <c r="BE524" s="119">
        <f>IF(L524="zákl. přenesená",#REF!,0)</f>
        <v>0</v>
      </c>
      <c r="BF524" s="119">
        <f>IF(L524="sníž. přenesená",#REF!,0)</f>
        <v>0</v>
      </c>
      <c r="BG524" s="119">
        <f>IF(L524="nulová",#REF!,0)</f>
        <v>0</v>
      </c>
      <c r="BH524" s="15" t="s">
        <v>64</v>
      </c>
      <c r="BI524" s="119" t="e">
        <f>ROUND(#REF!*H524,2)</f>
        <v>#REF!</v>
      </c>
      <c r="BJ524" s="15" t="s">
        <v>124</v>
      </c>
      <c r="BK524" s="118" t="s">
        <v>785</v>
      </c>
    </row>
    <row r="525" spans="1:45" s="2" customFormat="1" ht="19.5">
      <c r="A525" s="26"/>
      <c r="B525" s="27"/>
      <c r="C525" s="26"/>
      <c r="D525" s="120" t="s">
        <v>125</v>
      </c>
      <c r="E525" s="26"/>
      <c r="F525" s="121" t="s">
        <v>784</v>
      </c>
      <c r="G525" s="26"/>
      <c r="H525" s="26"/>
      <c r="I525" s="26"/>
      <c r="J525" s="27"/>
      <c r="K525" s="122"/>
      <c r="L525" s="123"/>
      <c r="M525" s="44"/>
      <c r="N525" s="44"/>
      <c r="O525" s="44"/>
      <c r="P525" s="44"/>
      <c r="Q525" s="44"/>
      <c r="R525" s="45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R525" s="15" t="s">
        <v>125</v>
      </c>
      <c r="AS525" s="15" t="s">
        <v>66</v>
      </c>
    </row>
    <row r="526" spans="1:63" s="2" customFormat="1" ht="24.2" customHeight="1">
      <c r="A526" s="26"/>
      <c r="B526" s="108"/>
      <c r="C526" s="109" t="s">
        <v>453</v>
      </c>
      <c r="D526" s="109" t="s">
        <v>119</v>
      </c>
      <c r="E526" s="110" t="s">
        <v>786</v>
      </c>
      <c r="F526" s="111" t="s">
        <v>787</v>
      </c>
      <c r="G526" s="112" t="s">
        <v>145</v>
      </c>
      <c r="H526" s="113">
        <v>120</v>
      </c>
      <c r="I526" s="111" t="s">
        <v>123</v>
      </c>
      <c r="J526" s="27"/>
      <c r="K526" s="114" t="s">
        <v>1</v>
      </c>
      <c r="L526" s="115" t="s">
        <v>31</v>
      </c>
      <c r="M526" s="116">
        <v>0.015</v>
      </c>
      <c r="N526" s="116">
        <f>M526*H526</f>
        <v>1.7999999999999998</v>
      </c>
      <c r="O526" s="116">
        <v>0</v>
      </c>
      <c r="P526" s="116">
        <f>O526*H526</f>
        <v>0</v>
      </c>
      <c r="Q526" s="116">
        <v>0</v>
      </c>
      <c r="R526" s="117">
        <f>Q526*H526</f>
        <v>0</v>
      </c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P526" s="118" t="s">
        <v>124</v>
      </c>
      <c r="AR526" s="118" t="s">
        <v>119</v>
      </c>
      <c r="AS526" s="118" t="s">
        <v>66</v>
      </c>
      <c r="AW526" s="15" t="s">
        <v>117</v>
      </c>
      <c r="BC526" s="119" t="e">
        <f>IF(L526="základní",#REF!,0)</f>
        <v>#REF!</v>
      </c>
      <c r="BD526" s="119">
        <f>IF(L526="snížená",#REF!,0)</f>
        <v>0</v>
      </c>
      <c r="BE526" s="119">
        <f>IF(L526="zákl. přenesená",#REF!,0)</f>
        <v>0</v>
      </c>
      <c r="BF526" s="119">
        <f>IF(L526="sníž. přenesená",#REF!,0)</f>
        <v>0</v>
      </c>
      <c r="BG526" s="119">
        <f>IF(L526="nulová",#REF!,0)</f>
        <v>0</v>
      </c>
      <c r="BH526" s="15" t="s">
        <v>64</v>
      </c>
      <c r="BI526" s="119" t="e">
        <f>ROUND(#REF!*H526,2)</f>
        <v>#REF!</v>
      </c>
      <c r="BJ526" s="15" t="s">
        <v>124</v>
      </c>
      <c r="BK526" s="118" t="s">
        <v>788</v>
      </c>
    </row>
    <row r="527" spans="1:45" s="2" customFormat="1" ht="19.5">
      <c r="A527" s="26"/>
      <c r="B527" s="27"/>
      <c r="C527" s="26"/>
      <c r="D527" s="120" t="s">
        <v>125</v>
      </c>
      <c r="E527" s="26"/>
      <c r="F527" s="121" t="s">
        <v>787</v>
      </c>
      <c r="G527" s="26"/>
      <c r="H527" s="26"/>
      <c r="I527" s="26"/>
      <c r="J527" s="27"/>
      <c r="K527" s="122"/>
      <c r="L527" s="123"/>
      <c r="M527" s="44"/>
      <c r="N527" s="44"/>
      <c r="O527" s="44"/>
      <c r="P527" s="44"/>
      <c r="Q527" s="44"/>
      <c r="R527" s="45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R527" s="15" t="s">
        <v>125</v>
      </c>
      <c r="AS527" s="15" t="s">
        <v>66</v>
      </c>
    </row>
    <row r="528" spans="1:63" s="2" customFormat="1" ht="21.75" customHeight="1">
      <c r="A528" s="26"/>
      <c r="B528" s="108"/>
      <c r="C528" s="109" t="s">
        <v>789</v>
      </c>
      <c r="D528" s="109" t="s">
        <v>119</v>
      </c>
      <c r="E528" s="110" t="s">
        <v>790</v>
      </c>
      <c r="F528" s="111" t="s">
        <v>791</v>
      </c>
      <c r="G528" s="112" t="s">
        <v>122</v>
      </c>
      <c r="H528" s="113">
        <v>11000</v>
      </c>
      <c r="I528" s="111" t="s">
        <v>123</v>
      </c>
      <c r="J528" s="27"/>
      <c r="K528" s="114" t="s">
        <v>1</v>
      </c>
      <c r="L528" s="115" t="s">
        <v>31</v>
      </c>
      <c r="M528" s="116">
        <v>0.006</v>
      </c>
      <c r="N528" s="116">
        <f>M528*H528</f>
        <v>66</v>
      </c>
      <c r="O528" s="116">
        <v>0</v>
      </c>
      <c r="P528" s="116">
        <f>O528*H528</f>
        <v>0</v>
      </c>
      <c r="Q528" s="116">
        <v>0</v>
      </c>
      <c r="R528" s="117">
        <f>Q528*H528</f>
        <v>0</v>
      </c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P528" s="118" t="s">
        <v>124</v>
      </c>
      <c r="AR528" s="118" t="s">
        <v>119</v>
      </c>
      <c r="AS528" s="118" t="s">
        <v>66</v>
      </c>
      <c r="AW528" s="15" t="s">
        <v>117</v>
      </c>
      <c r="BC528" s="119" t="e">
        <f>IF(L528="základní",#REF!,0)</f>
        <v>#REF!</v>
      </c>
      <c r="BD528" s="119">
        <f>IF(L528="snížená",#REF!,0)</f>
        <v>0</v>
      </c>
      <c r="BE528" s="119">
        <f>IF(L528="zákl. přenesená",#REF!,0)</f>
        <v>0</v>
      </c>
      <c r="BF528" s="119">
        <f>IF(L528="sníž. přenesená",#REF!,0)</f>
        <v>0</v>
      </c>
      <c r="BG528" s="119">
        <f>IF(L528="nulová",#REF!,0)</f>
        <v>0</v>
      </c>
      <c r="BH528" s="15" t="s">
        <v>64</v>
      </c>
      <c r="BI528" s="119" t="e">
        <f>ROUND(#REF!*H528,2)</f>
        <v>#REF!</v>
      </c>
      <c r="BJ528" s="15" t="s">
        <v>124</v>
      </c>
      <c r="BK528" s="118" t="s">
        <v>792</v>
      </c>
    </row>
    <row r="529" spans="1:45" s="2" customFormat="1" ht="12">
      <c r="A529" s="26"/>
      <c r="B529" s="27"/>
      <c r="C529" s="26"/>
      <c r="D529" s="120" t="s">
        <v>125</v>
      </c>
      <c r="E529" s="26"/>
      <c r="F529" s="121" t="s">
        <v>791</v>
      </c>
      <c r="G529" s="26"/>
      <c r="H529" s="26"/>
      <c r="I529" s="26"/>
      <c r="J529" s="27"/>
      <c r="K529" s="122"/>
      <c r="L529" s="123"/>
      <c r="M529" s="44"/>
      <c r="N529" s="44"/>
      <c r="O529" s="44"/>
      <c r="P529" s="44"/>
      <c r="Q529" s="44"/>
      <c r="R529" s="45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R529" s="15" t="s">
        <v>125</v>
      </c>
      <c r="AS529" s="15" t="s">
        <v>66</v>
      </c>
    </row>
    <row r="530" spans="1:63" s="2" customFormat="1" ht="24.2" customHeight="1">
      <c r="A530" s="26"/>
      <c r="B530" s="108"/>
      <c r="C530" s="109" t="s">
        <v>458</v>
      </c>
      <c r="D530" s="109" t="s">
        <v>119</v>
      </c>
      <c r="E530" s="110" t="s">
        <v>793</v>
      </c>
      <c r="F530" s="111" t="s">
        <v>794</v>
      </c>
      <c r="G530" s="112" t="s">
        <v>199</v>
      </c>
      <c r="H530" s="113">
        <v>200</v>
      </c>
      <c r="I530" s="111" t="s">
        <v>123</v>
      </c>
      <c r="J530" s="27"/>
      <c r="K530" s="114" t="s">
        <v>1</v>
      </c>
      <c r="L530" s="115" t="s">
        <v>31</v>
      </c>
      <c r="M530" s="116">
        <v>7.45</v>
      </c>
      <c r="N530" s="116">
        <f>M530*H530</f>
        <v>1490</v>
      </c>
      <c r="O530" s="116">
        <v>0</v>
      </c>
      <c r="P530" s="116">
        <f>O530*H530</f>
        <v>0</v>
      </c>
      <c r="Q530" s="116">
        <v>1.8</v>
      </c>
      <c r="R530" s="117">
        <f>Q530*H530</f>
        <v>360</v>
      </c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P530" s="118" t="s">
        <v>124</v>
      </c>
      <c r="AR530" s="118" t="s">
        <v>119</v>
      </c>
      <c r="AS530" s="118" t="s">
        <v>66</v>
      </c>
      <c r="AW530" s="15" t="s">
        <v>117</v>
      </c>
      <c r="BC530" s="119" t="e">
        <f>IF(L530="základní",#REF!,0)</f>
        <v>#REF!</v>
      </c>
      <c r="BD530" s="119">
        <f>IF(L530="snížená",#REF!,0)</f>
        <v>0</v>
      </c>
      <c r="BE530" s="119">
        <f>IF(L530="zákl. přenesená",#REF!,0)</f>
        <v>0</v>
      </c>
      <c r="BF530" s="119">
        <f>IF(L530="sníž. přenesená",#REF!,0)</f>
        <v>0</v>
      </c>
      <c r="BG530" s="119">
        <f>IF(L530="nulová",#REF!,0)</f>
        <v>0</v>
      </c>
      <c r="BH530" s="15" t="s">
        <v>64</v>
      </c>
      <c r="BI530" s="119" t="e">
        <f>ROUND(#REF!*H530,2)</f>
        <v>#REF!</v>
      </c>
      <c r="BJ530" s="15" t="s">
        <v>124</v>
      </c>
      <c r="BK530" s="118" t="s">
        <v>795</v>
      </c>
    </row>
    <row r="531" spans="1:45" s="2" customFormat="1" ht="19.5">
      <c r="A531" s="26"/>
      <c r="B531" s="27"/>
      <c r="C531" s="26"/>
      <c r="D531" s="120" t="s">
        <v>125</v>
      </c>
      <c r="E531" s="26"/>
      <c r="F531" s="121" t="s">
        <v>794</v>
      </c>
      <c r="G531" s="26"/>
      <c r="H531" s="26"/>
      <c r="I531" s="26"/>
      <c r="J531" s="27"/>
      <c r="K531" s="122"/>
      <c r="L531" s="123"/>
      <c r="M531" s="44"/>
      <c r="N531" s="44"/>
      <c r="O531" s="44"/>
      <c r="P531" s="44"/>
      <c r="Q531" s="44"/>
      <c r="R531" s="45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R531" s="15" t="s">
        <v>125</v>
      </c>
      <c r="AS531" s="15" t="s">
        <v>66</v>
      </c>
    </row>
    <row r="532" spans="1:63" s="2" customFormat="1" ht="33" customHeight="1">
      <c r="A532" s="26"/>
      <c r="B532" s="108"/>
      <c r="C532" s="109" t="s">
        <v>796</v>
      </c>
      <c r="D532" s="109" t="s">
        <v>119</v>
      </c>
      <c r="E532" s="110" t="s">
        <v>797</v>
      </c>
      <c r="F532" s="111" t="s">
        <v>798</v>
      </c>
      <c r="G532" s="112" t="s">
        <v>122</v>
      </c>
      <c r="H532" s="113">
        <v>82</v>
      </c>
      <c r="I532" s="111" t="s">
        <v>123</v>
      </c>
      <c r="J532" s="27"/>
      <c r="K532" s="114" t="s">
        <v>1</v>
      </c>
      <c r="L532" s="115" t="s">
        <v>31</v>
      </c>
      <c r="M532" s="116">
        <v>3.55</v>
      </c>
      <c r="N532" s="116">
        <f>M532*H532</f>
        <v>291.09999999999997</v>
      </c>
      <c r="O532" s="116">
        <v>0</v>
      </c>
      <c r="P532" s="116">
        <f>O532*H532</f>
        <v>0</v>
      </c>
      <c r="Q532" s="116">
        <v>0.0007</v>
      </c>
      <c r="R532" s="117">
        <f>Q532*H532</f>
        <v>0.0574</v>
      </c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P532" s="118" t="s">
        <v>124</v>
      </c>
      <c r="AR532" s="118" t="s">
        <v>119</v>
      </c>
      <c r="AS532" s="118" t="s">
        <v>66</v>
      </c>
      <c r="AW532" s="15" t="s">
        <v>117</v>
      </c>
      <c r="BC532" s="119" t="e">
        <f>IF(L532="základní",#REF!,0)</f>
        <v>#REF!</v>
      </c>
      <c r="BD532" s="119">
        <f>IF(L532="snížená",#REF!,0)</f>
        <v>0</v>
      </c>
      <c r="BE532" s="119">
        <f>IF(L532="zákl. přenesená",#REF!,0)</f>
        <v>0</v>
      </c>
      <c r="BF532" s="119">
        <f>IF(L532="sníž. přenesená",#REF!,0)</f>
        <v>0</v>
      </c>
      <c r="BG532" s="119">
        <f>IF(L532="nulová",#REF!,0)</f>
        <v>0</v>
      </c>
      <c r="BH532" s="15" t="s">
        <v>64</v>
      </c>
      <c r="BI532" s="119" t="e">
        <f>ROUND(#REF!*H532,2)</f>
        <v>#REF!</v>
      </c>
      <c r="BJ532" s="15" t="s">
        <v>124</v>
      </c>
      <c r="BK532" s="118" t="s">
        <v>799</v>
      </c>
    </row>
    <row r="533" spans="1:45" s="2" customFormat="1" ht="19.5">
      <c r="A533" s="26"/>
      <c r="B533" s="27"/>
      <c r="C533" s="26"/>
      <c r="D533" s="120" t="s">
        <v>125</v>
      </c>
      <c r="E533" s="26"/>
      <c r="F533" s="121" t="s">
        <v>798</v>
      </c>
      <c r="G533" s="26"/>
      <c r="H533" s="26"/>
      <c r="I533" s="26"/>
      <c r="J533" s="27"/>
      <c r="K533" s="122"/>
      <c r="L533" s="123"/>
      <c r="M533" s="44"/>
      <c r="N533" s="44"/>
      <c r="O533" s="44"/>
      <c r="P533" s="44"/>
      <c r="Q533" s="44"/>
      <c r="R533" s="45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R533" s="15" t="s">
        <v>125</v>
      </c>
      <c r="AS533" s="15" t="s">
        <v>66</v>
      </c>
    </row>
    <row r="534" spans="1:63" s="2" customFormat="1" ht="78" customHeight="1">
      <c r="A534" s="26"/>
      <c r="B534" s="108"/>
      <c r="C534" s="109" t="s">
        <v>461</v>
      </c>
      <c r="D534" s="109" t="s">
        <v>119</v>
      </c>
      <c r="E534" s="110" t="s">
        <v>800</v>
      </c>
      <c r="F534" s="111" t="s">
        <v>801</v>
      </c>
      <c r="G534" s="112" t="s">
        <v>187</v>
      </c>
      <c r="H534" s="113">
        <v>260</v>
      </c>
      <c r="I534" s="111" t="s">
        <v>123</v>
      </c>
      <c r="J534" s="27"/>
      <c r="K534" s="114" t="s">
        <v>1</v>
      </c>
      <c r="L534" s="115" t="s">
        <v>31</v>
      </c>
      <c r="M534" s="116">
        <v>0.018</v>
      </c>
      <c r="N534" s="116">
        <f>M534*H534</f>
        <v>4.68</v>
      </c>
      <c r="O534" s="116">
        <v>0</v>
      </c>
      <c r="P534" s="116">
        <f>O534*H534</f>
        <v>0</v>
      </c>
      <c r="Q534" s="116">
        <v>0.324</v>
      </c>
      <c r="R534" s="117">
        <f>Q534*H534</f>
        <v>84.24000000000001</v>
      </c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P534" s="118" t="s">
        <v>124</v>
      </c>
      <c r="AR534" s="118" t="s">
        <v>119</v>
      </c>
      <c r="AS534" s="118" t="s">
        <v>66</v>
      </c>
      <c r="AW534" s="15" t="s">
        <v>117</v>
      </c>
      <c r="BC534" s="119" t="e">
        <f>IF(L534="základní",#REF!,0)</f>
        <v>#REF!</v>
      </c>
      <c r="BD534" s="119">
        <f>IF(L534="snížená",#REF!,0)</f>
        <v>0</v>
      </c>
      <c r="BE534" s="119">
        <f>IF(L534="zákl. přenesená",#REF!,0)</f>
        <v>0</v>
      </c>
      <c r="BF534" s="119">
        <f>IF(L534="sníž. přenesená",#REF!,0)</f>
        <v>0</v>
      </c>
      <c r="BG534" s="119">
        <f>IF(L534="nulová",#REF!,0)</f>
        <v>0</v>
      </c>
      <c r="BH534" s="15" t="s">
        <v>64</v>
      </c>
      <c r="BI534" s="119" t="e">
        <f>ROUND(#REF!*H534,2)</f>
        <v>#REF!</v>
      </c>
      <c r="BJ534" s="15" t="s">
        <v>124</v>
      </c>
      <c r="BK534" s="118" t="s">
        <v>802</v>
      </c>
    </row>
    <row r="535" spans="1:45" s="2" customFormat="1" ht="58.5">
      <c r="A535" s="26"/>
      <c r="B535" s="27"/>
      <c r="C535" s="26"/>
      <c r="D535" s="120" t="s">
        <v>125</v>
      </c>
      <c r="E535" s="26"/>
      <c r="F535" s="121" t="s">
        <v>803</v>
      </c>
      <c r="G535" s="26"/>
      <c r="H535" s="26"/>
      <c r="I535" s="26"/>
      <c r="J535" s="27"/>
      <c r="K535" s="122"/>
      <c r="L535" s="123"/>
      <c r="M535" s="44"/>
      <c r="N535" s="44"/>
      <c r="O535" s="44"/>
      <c r="P535" s="44"/>
      <c r="Q535" s="44"/>
      <c r="R535" s="45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R535" s="15" t="s">
        <v>125</v>
      </c>
      <c r="AS535" s="15" t="s">
        <v>66</v>
      </c>
    </row>
    <row r="536" spans="1:63" s="2" customFormat="1" ht="66.75" customHeight="1">
      <c r="A536" s="26"/>
      <c r="B536" s="108"/>
      <c r="C536" s="109" t="s">
        <v>804</v>
      </c>
      <c r="D536" s="109" t="s">
        <v>119</v>
      </c>
      <c r="E536" s="110" t="s">
        <v>805</v>
      </c>
      <c r="F536" s="111" t="s">
        <v>806</v>
      </c>
      <c r="G536" s="112" t="s">
        <v>187</v>
      </c>
      <c r="H536" s="113">
        <v>140</v>
      </c>
      <c r="I536" s="111" t="s">
        <v>123</v>
      </c>
      <c r="J536" s="27"/>
      <c r="K536" s="114" t="s">
        <v>1</v>
      </c>
      <c r="L536" s="115" t="s">
        <v>31</v>
      </c>
      <c r="M536" s="116">
        <v>1.259</v>
      </c>
      <c r="N536" s="116">
        <f>M536*H536</f>
        <v>176.26</v>
      </c>
      <c r="O536" s="116">
        <v>0</v>
      </c>
      <c r="P536" s="116">
        <f>O536*H536</f>
        <v>0</v>
      </c>
      <c r="Q536" s="116">
        <v>0.252</v>
      </c>
      <c r="R536" s="117">
        <f>Q536*H536</f>
        <v>35.28</v>
      </c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P536" s="118" t="s">
        <v>124</v>
      </c>
      <c r="AR536" s="118" t="s">
        <v>119</v>
      </c>
      <c r="AS536" s="118" t="s">
        <v>66</v>
      </c>
      <c r="AW536" s="15" t="s">
        <v>117</v>
      </c>
      <c r="BC536" s="119" t="e">
        <f>IF(L536="základní",#REF!,0)</f>
        <v>#REF!</v>
      </c>
      <c r="BD536" s="119">
        <f>IF(L536="snížená",#REF!,0)</f>
        <v>0</v>
      </c>
      <c r="BE536" s="119">
        <f>IF(L536="zákl. přenesená",#REF!,0)</f>
        <v>0</v>
      </c>
      <c r="BF536" s="119">
        <f>IF(L536="sníž. přenesená",#REF!,0)</f>
        <v>0</v>
      </c>
      <c r="BG536" s="119">
        <f>IF(L536="nulová",#REF!,0)</f>
        <v>0</v>
      </c>
      <c r="BH536" s="15" t="s">
        <v>64</v>
      </c>
      <c r="BI536" s="119" t="e">
        <f>ROUND(#REF!*H536,2)</f>
        <v>#REF!</v>
      </c>
      <c r="BJ536" s="15" t="s">
        <v>124</v>
      </c>
      <c r="BK536" s="118" t="s">
        <v>807</v>
      </c>
    </row>
    <row r="537" spans="1:45" s="2" customFormat="1" ht="39">
      <c r="A537" s="26"/>
      <c r="B537" s="27"/>
      <c r="C537" s="26"/>
      <c r="D537" s="120" t="s">
        <v>125</v>
      </c>
      <c r="E537" s="26"/>
      <c r="F537" s="121" t="s">
        <v>806</v>
      </c>
      <c r="G537" s="26"/>
      <c r="H537" s="26"/>
      <c r="I537" s="26"/>
      <c r="J537" s="27"/>
      <c r="K537" s="122"/>
      <c r="L537" s="123"/>
      <c r="M537" s="44"/>
      <c r="N537" s="44"/>
      <c r="O537" s="44"/>
      <c r="P537" s="44"/>
      <c r="Q537" s="44"/>
      <c r="R537" s="45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R537" s="15" t="s">
        <v>125</v>
      </c>
      <c r="AS537" s="15" t="s">
        <v>66</v>
      </c>
    </row>
    <row r="538" spans="1:63" s="2" customFormat="1" ht="66.75" customHeight="1">
      <c r="A538" s="26"/>
      <c r="B538" s="108"/>
      <c r="C538" s="109" t="s">
        <v>465</v>
      </c>
      <c r="D538" s="109" t="s">
        <v>119</v>
      </c>
      <c r="E538" s="110" t="s">
        <v>808</v>
      </c>
      <c r="F538" s="111" t="s">
        <v>809</v>
      </c>
      <c r="G538" s="112" t="s">
        <v>187</v>
      </c>
      <c r="H538" s="113">
        <v>130</v>
      </c>
      <c r="I538" s="111" t="s">
        <v>123</v>
      </c>
      <c r="J538" s="27"/>
      <c r="K538" s="114" t="s">
        <v>1</v>
      </c>
      <c r="L538" s="115" t="s">
        <v>31</v>
      </c>
      <c r="M538" s="116">
        <v>1.489</v>
      </c>
      <c r="N538" s="116">
        <f>M538*H538</f>
        <v>193.57000000000002</v>
      </c>
      <c r="O538" s="116">
        <v>0</v>
      </c>
      <c r="P538" s="116">
        <f>O538*H538</f>
        <v>0</v>
      </c>
      <c r="Q538" s="116">
        <v>0.324</v>
      </c>
      <c r="R538" s="117">
        <f>Q538*H538</f>
        <v>42.120000000000005</v>
      </c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P538" s="118" t="s">
        <v>124</v>
      </c>
      <c r="AR538" s="118" t="s">
        <v>119</v>
      </c>
      <c r="AS538" s="118" t="s">
        <v>66</v>
      </c>
      <c r="AW538" s="15" t="s">
        <v>117</v>
      </c>
      <c r="BC538" s="119" t="e">
        <f>IF(L538="základní",#REF!,0)</f>
        <v>#REF!</v>
      </c>
      <c r="BD538" s="119">
        <f>IF(L538="snížená",#REF!,0)</f>
        <v>0</v>
      </c>
      <c r="BE538" s="119">
        <f>IF(L538="zákl. přenesená",#REF!,0)</f>
        <v>0</v>
      </c>
      <c r="BF538" s="119">
        <f>IF(L538="sníž. přenesená",#REF!,0)</f>
        <v>0</v>
      </c>
      <c r="BG538" s="119">
        <f>IF(L538="nulová",#REF!,0)</f>
        <v>0</v>
      </c>
      <c r="BH538" s="15" t="s">
        <v>64</v>
      </c>
      <c r="BI538" s="119" t="e">
        <f>ROUND(#REF!*H538,2)</f>
        <v>#REF!</v>
      </c>
      <c r="BJ538" s="15" t="s">
        <v>124</v>
      </c>
      <c r="BK538" s="118" t="s">
        <v>810</v>
      </c>
    </row>
    <row r="539" spans="1:45" s="2" customFormat="1" ht="39">
      <c r="A539" s="26"/>
      <c r="B539" s="27"/>
      <c r="C539" s="26"/>
      <c r="D539" s="120" t="s">
        <v>125</v>
      </c>
      <c r="E539" s="26"/>
      <c r="F539" s="121" t="s">
        <v>809</v>
      </c>
      <c r="G539" s="26"/>
      <c r="H539" s="26"/>
      <c r="I539" s="26"/>
      <c r="J539" s="27"/>
      <c r="K539" s="122"/>
      <c r="L539" s="123"/>
      <c r="M539" s="44"/>
      <c r="N539" s="44"/>
      <c r="O539" s="44"/>
      <c r="P539" s="44"/>
      <c r="Q539" s="44"/>
      <c r="R539" s="45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R539" s="15" t="s">
        <v>125</v>
      </c>
      <c r="AS539" s="15" t="s">
        <v>66</v>
      </c>
    </row>
    <row r="540" spans="1:63" s="2" customFormat="1" ht="24.2" customHeight="1">
      <c r="A540" s="26"/>
      <c r="B540" s="108"/>
      <c r="C540" s="109" t="s">
        <v>811</v>
      </c>
      <c r="D540" s="109" t="s">
        <v>119</v>
      </c>
      <c r="E540" s="110" t="s">
        <v>812</v>
      </c>
      <c r="F540" s="111" t="s">
        <v>813</v>
      </c>
      <c r="G540" s="112" t="s">
        <v>145</v>
      </c>
      <c r="H540" s="113">
        <v>26</v>
      </c>
      <c r="I540" s="111" t="s">
        <v>123</v>
      </c>
      <c r="J540" s="27"/>
      <c r="K540" s="114" t="s">
        <v>1</v>
      </c>
      <c r="L540" s="115" t="s">
        <v>31</v>
      </c>
      <c r="M540" s="116">
        <v>1</v>
      </c>
      <c r="N540" s="116">
        <f>M540*H540</f>
        <v>26</v>
      </c>
      <c r="O540" s="116">
        <v>1E-05</v>
      </c>
      <c r="P540" s="116">
        <f>O540*H540</f>
        <v>0.00026000000000000003</v>
      </c>
      <c r="Q540" s="116">
        <v>0</v>
      </c>
      <c r="R540" s="117">
        <f>Q540*H540</f>
        <v>0</v>
      </c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P540" s="118" t="s">
        <v>124</v>
      </c>
      <c r="AR540" s="118" t="s">
        <v>119</v>
      </c>
      <c r="AS540" s="118" t="s">
        <v>66</v>
      </c>
      <c r="AW540" s="15" t="s">
        <v>117</v>
      </c>
      <c r="BC540" s="119" t="e">
        <f>IF(L540="základní",#REF!,0)</f>
        <v>#REF!</v>
      </c>
      <c r="BD540" s="119">
        <f>IF(L540="snížená",#REF!,0)</f>
        <v>0</v>
      </c>
      <c r="BE540" s="119">
        <f>IF(L540="zákl. přenesená",#REF!,0)</f>
        <v>0</v>
      </c>
      <c r="BF540" s="119">
        <f>IF(L540="sníž. přenesená",#REF!,0)</f>
        <v>0</v>
      </c>
      <c r="BG540" s="119">
        <f>IF(L540="nulová",#REF!,0)</f>
        <v>0</v>
      </c>
      <c r="BH540" s="15" t="s">
        <v>64</v>
      </c>
      <c r="BI540" s="119" t="e">
        <f>ROUND(#REF!*H540,2)</f>
        <v>#REF!</v>
      </c>
      <c r="BJ540" s="15" t="s">
        <v>124</v>
      </c>
      <c r="BK540" s="118" t="s">
        <v>814</v>
      </c>
    </row>
    <row r="541" spans="1:45" s="2" customFormat="1" ht="12">
      <c r="A541" s="26"/>
      <c r="B541" s="27"/>
      <c r="C541" s="26"/>
      <c r="D541" s="120" t="s">
        <v>125</v>
      </c>
      <c r="E541" s="26"/>
      <c r="F541" s="121" t="s">
        <v>813</v>
      </c>
      <c r="G541" s="26"/>
      <c r="H541" s="26"/>
      <c r="I541" s="26"/>
      <c r="J541" s="27"/>
      <c r="K541" s="122"/>
      <c r="L541" s="123"/>
      <c r="M541" s="44"/>
      <c r="N541" s="44"/>
      <c r="O541" s="44"/>
      <c r="P541" s="44"/>
      <c r="Q541" s="44"/>
      <c r="R541" s="45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R541" s="15" t="s">
        <v>125</v>
      </c>
      <c r="AS541" s="15" t="s">
        <v>66</v>
      </c>
    </row>
    <row r="542" spans="1:63" s="2" customFormat="1" ht="24.2" customHeight="1">
      <c r="A542" s="26"/>
      <c r="B542" s="108"/>
      <c r="C542" s="109" t="s">
        <v>468</v>
      </c>
      <c r="D542" s="109" t="s">
        <v>119</v>
      </c>
      <c r="E542" s="110" t="s">
        <v>815</v>
      </c>
      <c r="F542" s="111" t="s">
        <v>816</v>
      </c>
      <c r="G542" s="112" t="s">
        <v>145</v>
      </c>
      <c r="H542" s="113">
        <v>50</v>
      </c>
      <c r="I542" s="111" t="s">
        <v>123</v>
      </c>
      <c r="J542" s="27"/>
      <c r="K542" s="114" t="s">
        <v>1</v>
      </c>
      <c r="L542" s="115" t="s">
        <v>31</v>
      </c>
      <c r="M542" s="116">
        <v>5.14</v>
      </c>
      <c r="N542" s="116">
        <f>M542*H542</f>
        <v>257</v>
      </c>
      <c r="O542" s="116">
        <v>6E-05</v>
      </c>
      <c r="P542" s="116">
        <f>O542*H542</f>
        <v>0.003</v>
      </c>
      <c r="Q542" s="116">
        <v>0</v>
      </c>
      <c r="R542" s="117">
        <f>Q542*H542</f>
        <v>0</v>
      </c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P542" s="118" t="s">
        <v>124</v>
      </c>
      <c r="AR542" s="118" t="s">
        <v>119</v>
      </c>
      <c r="AS542" s="118" t="s">
        <v>66</v>
      </c>
      <c r="AW542" s="15" t="s">
        <v>117</v>
      </c>
      <c r="BC542" s="119" t="e">
        <f>IF(L542="základní",#REF!,0)</f>
        <v>#REF!</v>
      </c>
      <c r="BD542" s="119">
        <f>IF(L542="snížená",#REF!,0)</f>
        <v>0</v>
      </c>
      <c r="BE542" s="119">
        <f>IF(L542="zákl. přenesená",#REF!,0)</f>
        <v>0</v>
      </c>
      <c r="BF542" s="119">
        <f>IF(L542="sníž. přenesená",#REF!,0)</f>
        <v>0</v>
      </c>
      <c r="BG542" s="119">
        <f>IF(L542="nulová",#REF!,0)</f>
        <v>0</v>
      </c>
      <c r="BH542" s="15" t="s">
        <v>64</v>
      </c>
      <c r="BI542" s="119" t="e">
        <f>ROUND(#REF!*H542,2)</f>
        <v>#REF!</v>
      </c>
      <c r="BJ542" s="15" t="s">
        <v>124</v>
      </c>
      <c r="BK542" s="118" t="s">
        <v>817</v>
      </c>
    </row>
    <row r="543" spans="1:45" s="2" customFormat="1" ht="19.5">
      <c r="A543" s="26"/>
      <c r="B543" s="27"/>
      <c r="C543" s="26"/>
      <c r="D543" s="120" t="s">
        <v>125</v>
      </c>
      <c r="E543" s="26"/>
      <c r="F543" s="121" t="s">
        <v>816</v>
      </c>
      <c r="G543" s="26"/>
      <c r="H543" s="26"/>
      <c r="I543" s="26"/>
      <c r="J543" s="27"/>
      <c r="K543" s="122"/>
      <c r="L543" s="123"/>
      <c r="M543" s="44"/>
      <c r="N543" s="44"/>
      <c r="O543" s="44"/>
      <c r="P543" s="44"/>
      <c r="Q543" s="44"/>
      <c r="R543" s="45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R543" s="15" t="s">
        <v>125</v>
      </c>
      <c r="AS543" s="15" t="s">
        <v>66</v>
      </c>
    </row>
    <row r="544" spans="1:63" s="2" customFormat="1" ht="24.2" customHeight="1">
      <c r="A544" s="26"/>
      <c r="B544" s="108"/>
      <c r="C544" s="109" t="s">
        <v>818</v>
      </c>
      <c r="D544" s="109" t="s">
        <v>119</v>
      </c>
      <c r="E544" s="110" t="s">
        <v>819</v>
      </c>
      <c r="F544" s="111" t="s">
        <v>820</v>
      </c>
      <c r="G544" s="112" t="s">
        <v>145</v>
      </c>
      <c r="H544" s="113">
        <v>20</v>
      </c>
      <c r="I544" s="111" t="s">
        <v>123</v>
      </c>
      <c r="J544" s="27"/>
      <c r="K544" s="114" t="s">
        <v>1</v>
      </c>
      <c r="L544" s="115" t="s">
        <v>31</v>
      </c>
      <c r="M544" s="116">
        <v>4.928</v>
      </c>
      <c r="N544" s="116">
        <f>M544*H544</f>
        <v>98.56</v>
      </c>
      <c r="O544" s="116">
        <v>0.36966</v>
      </c>
      <c r="P544" s="116">
        <f>O544*H544</f>
        <v>7.3932</v>
      </c>
      <c r="Q544" s="116">
        <v>0</v>
      </c>
      <c r="R544" s="117">
        <f>Q544*H544</f>
        <v>0</v>
      </c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P544" s="118" t="s">
        <v>124</v>
      </c>
      <c r="AR544" s="118" t="s">
        <v>119</v>
      </c>
      <c r="AS544" s="118" t="s">
        <v>66</v>
      </c>
      <c r="AW544" s="15" t="s">
        <v>117</v>
      </c>
      <c r="BC544" s="119" t="e">
        <f>IF(L544="základní",#REF!,0)</f>
        <v>#REF!</v>
      </c>
      <c r="BD544" s="119">
        <f>IF(L544="snížená",#REF!,0)</f>
        <v>0</v>
      </c>
      <c r="BE544" s="119">
        <f>IF(L544="zákl. přenesená",#REF!,0)</f>
        <v>0</v>
      </c>
      <c r="BF544" s="119">
        <f>IF(L544="sníž. přenesená",#REF!,0)</f>
        <v>0</v>
      </c>
      <c r="BG544" s="119">
        <f>IF(L544="nulová",#REF!,0)</f>
        <v>0</v>
      </c>
      <c r="BH544" s="15" t="s">
        <v>64</v>
      </c>
      <c r="BI544" s="119" t="e">
        <f>ROUND(#REF!*H544,2)</f>
        <v>#REF!</v>
      </c>
      <c r="BJ544" s="15" t="s">
        <v>124</v>
      </c>
      <c r="BK544" s="118" t="s">
        <v>821</v>
      </c>
    </row>
    <row r="545" spans="1:45" s="2" customFormat="1" ht="19.5">
      <c r="A545" s="26"/>
      <c r="B545" s="27"/>
      <c r="C545" s="26"/>
      <c r="D545" s="120" t="s">
        <v>125</v>
      </c>
      <c r="E545" s="26"/>
      <c r="F545" s="121" t="s">
        <v>820</v>
      </c>
      <c r="G545" s="26"/>
      <c r="H545" s="26"/>
      <c r="I545" s="26"/>
      <c r="J545" s="27"/>
      <c r="K545" s="122"/>
      <c r="L545" s="123"/>
      <c r="M545" s="44"/>
      <c r="N545" s="44"/>
      <c r="O545" s="44"/>
      <c r="P545" s="44"/>
      <c r="Q545" s="44"/>
      <c r="R545" s="45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R545" s="15" t="s">
        <v>125</v>
      </c>
      <c r="AS545" s="15" t="s">
        <v>66</v>
      </c>
    </row>
    <row r="546" spans="1:63" s="2" customFormat="1" ht="24.2" customHeight="1">
      <c r="A546" s="26"/>
      <c r="B546" s="108"/>
      <c r="C546" s="109" t="s">
        <v>472</v>
      </c>
      <c r="D546" s="109" t="s">
        <v>119</v>
      </c>
      <c r="E546" s="110" t="s">
        <v>822</v>
      </c>
      <c r="F546" s="111" t="s">
        <v>823</v>
      </c>
      <c r="G546" s="112" t="s">
        <v>187</v>
      </c>
      <c r="H546" s="113">
        <v>900</v>
      </c>
      <c r="I546" s="111" t="s">
        <v>123</v>
      </c>
      <c r="J546" s="27"/>
      <c r="K546" s="114" t="s">
        <v>1</v>
      </c>
      <c r="L546" s="115" t="s">
        <v>31</v>
      </c>
      <c r="M546" s="116">
        <v>0.208</v>
      </c>
      <c r="N546" s="116">
        <f>M546*H546</f>
        <v>187.2</v>
      </c>
      <c r="O546" s="116">
        <v>4E-05</v>
      </c>
      <c r="P546" s="116">
        <f>O546*H546</f>
        <v>0.036000000000000004</v>
      </c>
      <c r="Q546" s="116">
        <v>0</v>
      </c>
      <c r="R546" s="117">
        <f>Q546*H546</f>
        <v>0</v>
      </c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P546" s="118" t="s">
        <v>124</v>
      </c>
      <c r="AR546" s="118" t="s">
        <v>119</v>
      </c>
      <c r="AS546" s="118" t="s">
        <v>66</v>
      </c>
      <c r="AW546" s="15" t="s">
        <v>117</v>
      </c>
      <c r="BC546" s="119" t="e">
        <f>IF(L546="základní",#REF!,0)</f>
        <v>#REF!</v>
      </c>
      <c r="BD546" s="119">
        <f>IF(L546="snížená",#REF!,0)</f>
        <v>0</v>
      </c>
      <c r="BE546" s="119">
        <f>IF(L546="zákl. přenesená",#REF!,0)</f>
        <v>0</v>
      </c>
      <c r="BF546" s="119">
        <f>IF(L546="sníž. přenesená",#REF!,0)</f>
        <v>0</v>
      </c>
      <c r="BG546" s="119">
        <f>IF(L546="nulová",#REF!,0)</f>
        <v>0</v>
      </c>
      <c r="BH546" s="15" t="s">
        <v>64</v>
      </c>
      <c r="BI546" s="119" t="e">
        <f>ROUND(#REF!*H546,2)</f>
        <v>#REF!</v>
      </c>
      <c r="BJ546" s="15" t="s">
        <v>124</v>
      </c>
      <c r="BK546" s="118" t="s">
        <v>824</v>
      </c>
    </row>
    <row r="547" spans="1:45" s="2" customFormat="1" ht="12">
      <c r="A547" s="26"/>
      <c r="B547" s="27"/>
      <c r="C547" s="26"/>
      <c r="D547" s="120" t="s">
        <v>125</v>
      </c>
      <c r="E547" s="26"/>
      <c r="F547" s="121" t="s">
        <v>823</v>
      </c>
      <c r="G547" s="26"/>
      <c r="H547" s="26"/>
      <c r="I547" s="26"/>
      <c r="J547" s="27"/>
      <c r="K547" s="122"/>
      <c r="L547" s="123"/>
      <c r="M547" s="44"/>
      <c r="N547" s="44"/>
      <c r="O547" s="44"/>
      <c r="P547" s="44"/>
      <c r="Q547" s="44"/>
      <c r="R547" s="45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R547" s="15" t="s">
        <v>125</v>
      </c>
      <c r="AS547" s="15" t="s">
        <v>66</v>
      </c>
    </row>
    <row r="548" spans="1:63" s="2" customFormat="1" ht="16.5" customHeight="1">
      <c r="A548" s="26"/>
      <c r="B548" s="108"/>
      <c r="C548" s="109" t="s">
        <v>825</v>
      </c>
      <c r="D548" s="109" t="s">
        <v>119</v>
      </c>
      <c r="E548" s="110" t="s">
        <v>826</v>
      </c>
      <c r="F548" s="111" t="s">
        <v>827</v>
      </c>
      <c r="G548" s="112" t="s">
        <v>191</v>
      </c>
      <c r="H548" s="113">
        <v>100</v>
      </c>
      <c r="I548" s="111" t="s">
        <v>123</v>
      </c>
      <c r="J548" s="27"/>
      <c r="K548" s="114" t="s">
        <v>1</v>
      </c>
      <c r="L548" s="115" t="s">
        <v>31</v>
      </c>
      <c r="M548" s="116">
        <v>1</v>
      </c>
      <c r="N548" s="116">
        <f>M548*H548</f>
        <v>100</v>
      </c>
      <c r="O548" s="116">
        <v>0</v>
      </c>
      <c r="P548" s="116">
        <f>O548*H548</f>
        <v>0</v>
      </c>
      <c r="Q548" s="116">
        <v>0</v>
      </c>
      <c r="R548" s="117">
        <f>Q548*H548</f>
        <v>0</v>
      </c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P548" s="118" t="s">
        <v>124</v>
      </c>
      <c r="AR548" s="118" t="s">
        <v>119</v>
      </c>
      <c r="AS548" s="118" t="s">
        <v>66</v>
      </c>
      <c r="AW548" s="15" t="s">
        <v>117</v>
      </c>
      <c r="BC548" s="119" t="e">
        <f>IF(L548="základní",#REF!,0)</f>
        <v>#REF!</v>
      </c>
      <c r="BD548" s="119">
        <f>IF(L548="snížená",#REF!,0)</f>
        <v>0</v>
      </c>
      <c r="BE548" s="119">
        <f>IF(L548="zákl. přenesená",#REF!,0)</f>
        <v>0</v>
      </c>
      <c r="BF548" s="119">
        <f>IF(L548="sníž. přenesená",#REF!,0)</f>
        <v>0</v>
      </c>
      <c r="BG548" s="119">
        <f>IF(L548="nulová",#REF!,0)</f>
        <v>0</v>
      </c>
      <c r="BH548" s="15" t="s">
        <v>64</v>
      </c>
      <c r="BI548" s="119" t="e">
        <f>ROUND(#REF!*H548,2)</f>
        <v>#REF!</v>
      </c>
      <c r="BJ548" s="15" t="s">
        <v>124</v>
      </c>
      <c r="BK548" s="118" t="s">
        <v>828</v>
      </c>
    </row>
    <row r="549" spans="1:45" s="2" customFormat="1" ht="12">
      <c r="A549" s="26"/>
      <c r="B549" s="27"/>
      <c r="C549" s="26"/>
      <c r="D549" s="120" t="s">
        <v>125</v>
      </c>
      <c r="E549" s="26"/>
      <c r="F549" s="121" t="s">
        <v>827</v>
      </c>
      <c r="G549" s="26"/>
      <c r="H549" s="26"/>
      <c r="I549" s="26"/>
      <c r="J549" s="27"/>
      <c r="K549" s="122"/>
      <c r="L549" s="123"/>
      <c r="M549" s="44"/>
      <c r="N549" s="44"/>
      <c r="O549" s="44"/>
      <c r="P549" s="44"/>
      <c r="Q549" s="44"/>
      <c r="R549" s="45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R549" s="15" t="s">
        <v>125</v>
      </c>
      <c r="AS549" s="15" t="s">
        <v>66</v>
      </c>
    </row>
    <row r="550" spans="1:63" s="2" customFormat="1" ht="24.2" customHeight="1">
      <c r="A550" s="26"/>
      <c r="B550" s="108"/>
      <c r="C550" s="109" t="s">
        <v>475</v>
      </c>
      <c r="D550" s="109" t="s">
        <v>119</v>
      </c>
      <c r="E550" s="110" t="s">
        <v>829</v>
      </c>
      <c r="F550" s="111" t="s">
        <v>830</v>
      </c>
      <c r="G550" s="112" t="s">
        <v>191</v>
      </c>
      <c r="H550" s="113">
        <v>100</v>
      </c>
      <c r="I550" s="111" t="s">
        <v>123</v>
      </c>
      <c r="J550" s="27"/>
      <c r="K550" s="114" t="s">
        <v>1</v>
      </c>
      <c r="L550" s="115" t="s">
        <v>31</v>
      </c>
      <c r="M550" s="116">
        <v>0</v>
      </c>
      <c r="N550" s="116">
        <f>M550*H550</f>
        <v>0</v>
      </c>
      <c r="O550" s="116">
        <v>0</v>
      </c>
      <c r="P550" s="116">
        <f>O550*H550</f>
        <v>0</v>
      </c>
      <c r="Q550" s="116">
        <v>0</v>
      </c>
      <c r="R550" s="117">
        <f>Q550*H550</f>
        <v>0</v>
      </c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P550" s="118" t="s">
        <v>124</v>
      </c>
      <c r="AR550" s="118" t="s">
        <v>119</v>
      </c>
      <c r="AS550" s="118" t="s">
        <v>66</v>
      </c>
      <c r="AW550" s="15" t="s">
        <v>117</v>
      </c>
      <c r="BC550" s="119" t="e">
        <f>IF(L550="základní",#REF!,0)</f>
        <v>#REF!</v>
      </c>
      <c r="BD550" s="119">
        <f>IF(L550="snížená",#REF!,0)</f>
        <v>0</v>
      </c>
      <c r="BE550" s="119">
        <f>IF(L550="zákl. přenesená",#REF!,0)</f>
        <v>0</v>
      </c>
      <c r="BF550" s="119">
        <f>IF(L550="sníž. přenesená",#REF!,0)</f>
        <v>0</v>
      </c>
      <c r="BG550" s="119">
        <f>IF(L550="nulová",#REF!,0)</f>
        <v>0</v>
      </c>
      <c r="BH550" s="15" t="s">
        <v>64</v>
      </c>
      <c r="BI550" s="119" t="e">
        <f>ROUND(#REF!*H550,2)</f>
        <v>#REF!</v>
      </c>
      <c r="BJ550" s="15" t="s">
        <v>124</v>
      </c>
      <c r="BK550" s="118" t="s">
        <v>831</v>
      </c>
    </row>
    <row r="551" spans="1:45" s="2" customFormat="1" ht="12">
      <c r="A551" s="26"/>
      <c r="B551" s="27"/>
      <c r="C551" s="26"/>
      <c r="D551" s="120" t="s">
        <v>125</v>
      </c>
      <c r="E551" s="26"/>
      <c r="F551" s="121" t="s">
        <v>830</v>
      </c>
      <c r="G551" s="26"/>
      <c r="H551" s="26"/>
      <c r="I551" s="26"/>
      <c r="J551" s="27"/>
      <c r="K551" s="122"/>
      <c r="L551" s="123"/>
      <c r="M551" s="44"/>
      <c r="N551" s="44"/>
      <c r="O551" s="44"/>
      <c r="P551" s="44"/>
      <c r="Q551" s="44"/>
      <c r="R551" s="45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R551" s="15" t="s">
        <v>125</v>
      </c>
      <c r="AS551" s="15" t="s">
        <v>66</v>
      </c>
    </row>
    <row r="552" spans="1:63" s="2" customFormat="1" ht="44.25" customHeight="1">
      <c r="A552" s="26"/>
      <c r="B552" s="108"/>
      <c r="C552" s="109" t="s">
        <v>832</v>
      </c>
      <c r="D552" s="109" t="s">
        <v>119</v>
      </c>
      <c r="E552" s="110" t="s">
        <v>833</v>
      </c>
      <c r="F552" s="111" t="s">
        <v>834</v>
      </c>
      <c r="G552" s="112" t="s">
        <v>122</v>
      </c>
      <c r="H552" s="113">
        <v>700</v>
      </c>
      <c r="I552" s="111" t="s">
        <v>123</v>
      </c>
      <c r="J552" s="27"/>
      <c r="K552" s="114" t="s">
        <v>1</v>
      </c>
      <c r="L552" s="115" t="s">
        <v>31</v>
      </c>
      <c r="M552" s="116">
        <v>0.162</v>
      </c>
      <c r="N552" s="116">
        <f>M552*H552</f>
        <v>113.4</v>
      </c>
      <c r="O552" s="116">
        <v>0</v>
      </c>
      <c r="P552" s="116">
        <f>O552*H552</f>
        <v>0</v>
      </c>
      <c r="Q552" s="116">
        <v>0</v>
      </c>
      <c r="R552" s="117">
        <f>Q552*H552</f>
        <v>0</v>
      </c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P552" s="118" t="s">
        <v>124</v>
      </c>
      <c r="AR552" s="118" t="s">
        <v>119</v>
      </c>
      <c r="AS552" s="118" t="s">
        <v>66</v>
      </c>
      <c r="AW552" s="15" t="s">
        <v>117</v>
      </c>
      <c r="BC552" s="119" t="e">
        <f>IF(L552="základní",#REF!,0)</f>
        <v>#REF!</v>
      </c>
      <c r="BD552" s="119">
        <f>IF(L552="snížená",#REF!,0)</f>
        <v>0</v>
      </c>
      <c r="BE552" s="119">
        <f>IF(L552="zákl. přenesená",#REF!,0)</f>
        <v>0</v>
      </c>
      <c r="BF552" s="119">
        <f>IF(L552="sníž. přenesená",#REF!,0)</f>
        <v>0</v>
      </c>
      <c r="BG552" s="119">
        <f>IF(L552="nulová",#REF!,0)</f>
        <v>0</v>
      </c>
      <c r="BH552" s="15" t="s">
        <v>64</v>
      </c>
      <c r="BI552" s="119" t="e">
        <f>ROUND(#REF!*H552,2)</f>
        <v>#REF!</v>
      </c>
      <c r="BJ552" s="15" t="s">
        <v>124</v>
      </c>
      <c r="BK552" s="118" t="s">
        <v>835</v>
      </c>
    </row>
    <row r="553" spans="1:45" s="2" customFormat="1" ht="29.25">
      <c r="A553" s="26"/>
      <c r="B553" s="27"/>
      <c r="C553" s="26"/>
      <c r="D553" s="120" t="s">
        <v>125</v>
      </c>
      <c r="E553" s="26"/>
      <c r="F553" s="121" t="s">
        <v>834</v>
      </c>
      <c r="G553" s="26"/>
      <c r="H553" s="26"/>
      <c r="I553" s="26"/>
      <c r="J553" s="27"/>
      <c r="K553" s="122"/>
      <c r="L553" s="123"/>
      <c r="M553" s="44"/>
      <c r="N553" s="44"/>
      <c r="O553" s="44"/>
      <c r="P553" s="44"/>
      <c r="Q553" s="44"/>
      <c r="R553" s="45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R553" s="15" t="s">
        <v>125</v>
      </c>
      <c r="AS553" s="15" t="s">
        <v>66</v>
      </c>
    </row>
    <row r="554" spans="1:63" s="2" customFormat="1" ht="49.15" customHeight="1">
      <c r="A554" s="26"/>
      <c r="B554" s="108"/>
      <c r="C554" s="109" t="s">
        <v>479</v>
      </c>
      <c r="D554" s="109" t="s">
        <v>119</v>
      </c>
      <c r="E554" s="110" t="s">
        <v>836</v>
      </c>
      <c r="F554" s="111" t="s">
        <v>837</v>
      </c>
      <c r="G554" s="112" t="s">
        <v>122</v>
      </c>
      <c r="H554" s="113">
        <v>4900</v>
      </c>
      <c r="I554" s="111" t="s">
        <v>123</v>
      </c>
      <c r="J554" s="27"/>
      <c r="K554" s="114" t="s">
        <v>1</v>
      </c>
      <c r="L554" s="115" t="s">
        <v>31</v>
      </c>
      <c r="M554" s="116">
        <v>0</v>
      </c>
      <c r="N554" s="116">
        <f>M554*H554</f>
        <v>0</v>
      </c>
      <c r="O554" s="116">
        <v>0</v>
      </c>
      <c r="P554" s="116">
        <f>O554*H554</f>
        <v>0</v>
      </c>
      <c r="Q554" s="116">
        <v>0</v>
      </c>
      <c r="R554" s="117">
        <f>Q554*H554</f>
        <v>0</v>
      </c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P554" s="118" t="s">
        <v>124</v>
      </c>
      <c r="AR554" s="118" t="s">
        <v>119</v>
      </c>
      <c r="AS554" s="118" t="s">
        <v>66</v>
      </c>
      <c r="AW554" s="15" t="s">
        <v>117</v>
      </c>
      <c r="BC554" s="119" t="e">
        <f>IF(L554="základní",#REF!,0)</f>
        <v>#REF!</v>
      </c>
      <c r="BD554" s="119">
        <f>IF(L554="snížená",#REF!,0)</f>
        <v>0</v>
      </c>
      <c r="BE554" s="119">
        <f>IF(L554="zákl. přenesená",#REF!,0)</f>
        <v>0</v>
      </c>
      <c r="BF554" s="119">
        <f>IF(L554="sníž. přenesená",#REF!,0)</f>
        <v>0</v>
      </c>
      <c r="BG554" s="119">
        <f>IF(L554="nulová",#REF!,0)</f>
        <v>0</v>
      </c>
      <c r="BH554" s="15" t="s">
        <v>64</v>
      </c>
      <c r="BI554" s="119" t="e">
        <f>ROUND(#REF!*H554,2)</f>
        <v>#REF!</v>
      </c>
      <c r="BJ554" s="15" t="s">
        <v>124</v>
      </c>
      <c r="BK554" s="118" t="s">
        <v>838</v>
      </c>
    </row>
    <row r="555" spans="1:45" s="2" customFormat="1" ht="29.25">
      <c r="A555" s="26"/>
      <c r="B555" s="27"/>
      <c r="C555" s="26"/>
      <c r="D555" s="120" t="s">
        <v>125</v>
      </c>
      <c r="E555" s="26"/>
      <c r="F555" s="121" t="s">
        <v>837</v>
      </c>
      <c r="G555" s="26"/>
      <c r="H555" s="26"/>
      <c r="I555" s="26"/>
      <c r="J555" s="27"/>
      <c r="K555" s="122"/>
      <c r="L555" s="123"/>
      <c r="M555" s="44"/>
      <c r="N555" s="44"/>
      <c r="O555" s="44"/>
      <c r="P555" s="44"/>
      <c r="Q555" s="44"/>
      <c r="R555" s="45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R555" s="15" t="s">
        <v>125</v>
      </c>
      <c r="AS555" s="15" t="s">
        <v>66</v>
      </c>
    </row>
    <row r="556" spans="1:63" s="2" customFormat="1" ht="44.25" customHeight="1">
      <c r="A556" s="26"/>
      <c r="B556" s="108"/>
      <c r="C556" s="109" t="s">
        <v>839</v>
      </c>
      <c r="D556" s="109" t="s">
        <v>119</v>
      </c>
      <c r="E556" s="110" t="s">
        <v>840</v>
      </c>
      <c r="F556" s="111" t="s">
        <v>841</v>
      </c>
      <c r="G556" s="112" t="s">
        <v>122</v>
      </c>
      <c r="H556" s="113">
        <v>700</v>
      </c>
      <c r="I556" s="111" t="s">
        <v>123</v>
      </c>
      <c r="J556" s="27"/>
      <c r="K556" s="114" t="s">
        <v>1</v>
      </c>
      <c r="L556" s="115" t="s">
        <v>31</v>
      </c>
      <c r="M556" s="116">
        <v>0.102</v>
      </c>
      <c r="N556" s="116">
        <f>M556*H556</f>
        <v>71.39999999999999</v>
      </c>
      <c r="O556" s="116">
        <v>0</v>
      </c>
      <c r="P556" s="116">
        <f>O556*H556</f>
        <v>0</v>
      </c>
      <c r="Q556" s="116">
        <v>0</v>
      </c>
      <c r="R556" s="117">
        <f>Q556*H556</f>
        <v>0</v>
      </c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P556" s="118" t="s">
        <v>124</v>
      </c>
      <c r="AR556" s="118" t="s">
        <v>119</v>
      </c>
      <c r="AS556" s="118" t="s">
        <v>66</v>
      </c>
      <c r="AW556" s="15" t="s">
        <v>117</v>
      </c>
      <c r="BC556" s="119" t="e">
        <f>IF(L556="základní",#REF!,0)</f>
        <v>#REF!</v>
      </c>
      <c r="BD556" s="119">
        <f>IF(L556="snížená",#REF!,0)</f>
        <v>0</v>
      </c>
      <c r="BE556" s="119">
        <f>IF(L556="zákl. přenesená",#REF!,0)</f>
        <v>0</v>
      </c>
      <c r="BF556" s="119">
        <f>IF(L556="sníž. přenesená",#REF!,0)</f>
        <v>0</v>
      </c>
      <c r="BG556" s="119">
        <f>IF(L556="nulová",#REF!,0)</f>
        <v>0</v>
      </c>
      <c r="BH556" s="15" t="s">
        <v>64</v>
      </c>
      <c r="BI556" s="119" t="e">
        <f>ROUND(#REF!*H556,2)</f>
        <v>#REF!</v>
      </c>
      <c r="BJ556" s="15" t="s">
        <v>124</v>
      </c>
      <c r="BK556" s="118" t="s">
        <v>842</v>
      </c>
    </row>
    <row r="557" spans="1:45" s="2" customFormat="1" ht="29.25">
      <c r="A557" s="26"/>
      <c r="B557" s="27"/>
      <c r="C557" s="26"/>
      <c r="D557" s="120" t="s">
        <v>125</v>
      </c>
      <c r="E557" s="26"/>
      <c r="F557" s="121" t="s">
        <v>841</v>
      </c>
      <c r="G557" s="26"/>
      <c r="H557" s="26"/>
      <c r="I557" s="26"/>
      <c r="J557" s="27"/>
      <c r="K557" s="122"/>
      <c r="L557" s="123"/>
      <c r="M557" s="44"/>
      <c r="N557" s="44"/>
      <c r="O557" s="44"/>
      <c r="P557" s="44"/>
      <c r="Q557" s="44"/>
      <c r="R557" s="45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R557" s="15" t="s">
        <v>125</v>
      </c>
      <c r="AS557" s="15" t="s">
        <v>66</v>
      </c>
    </row>
    <row r="558" spans="1:63" s="2" customFormat="1" ht="37.9" customHeight="1">
      <c r="A558" s="26"/>
      <c r="B558" s="108"/>
      <c r="C558" s="109" t="s">
        <v>482</v>
      </c>
      <c r="D558" s="109" t="s">
        <v>119</v>
      </c>
      <c r="E558" s="110" t="s">
        <v>843</v>
      </c>
      <c r="F558" s="111" t="s">
        <v>844</v>
      </c>
      <c r="G558" s="112" t="s">
        <v>199</v>
      </c>
      <c r="H558" s="113">
        <v>2500</v>
      </c>
      <c r="I558" s="111" t="s">
        <v>123</v>
      </c>
      <c r="J558" s="27"/>
      <c r="K558" s="114" t="s">
        <v>1</v>
      </c>
      <c r="L558" s="115" t="s">
        <v>31</v>
      </c>
      <c r="M558" s="116">
        <v>0.098</v>
      </c>
      <c r="N558" s="116">
        <f>M558*H558</f>
        <v>245</v>
      </c>
      <c r="O558" s="116">
        <v>0</v>
      </c>
      <c r="P558" s="116">
        <f>O558*H558</f>
        <v>0</v>
      </c>
      <c r="Q558" s="116">
        <v>0</v>
      </c>
      <c r="R558" s="117">
        <f>Q558*H558</f>
        <v>0</v>
      </c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P558" s="118" t="s">
        <v>124</v>
      </c>
      <c r="AR558" s="118" t="s">
        <v>119</v>
      </c>
      <c r="AS558" s="118" t="s">
        <v>66</v>
      </c>
      <c r="AW558" s="15" t="s">
        <v>117</v>
      </c>
      <c r="BC558" s="119" t="e">
        <f>IF(L558="základní",#REF!,0)</f>
        <v>#REF!</v>
      </c>
      <c r="BD558" s="119">
        <f>IF(L558="snížená",#REF!,0)</f>
        <v>0</v>
      </c>
      <c r="BE558" s="119">
        <f>IF(L558="zákl. přenesená",#REF!,0)</f>
        <v>0</v>
      </c>
      <c r="BF558" s="119">
        <f>IF(L558="sníž. přenesená",#REF!,0)</f>
        <v>0</v>
      </c>
      <c r="BG558" s="119">
        <f>IF(L558="nulová",#REF!,0)</f>
        <v>0</v>
      </c>
      <c r="BH558" s="15" t="s">
        <v>64</v>
      </c>
      <c r="BI558" s="119" t="e">
        <f>ROUND(#REF!*H558,2)</f>
        <v>#REF!</v>
      </c>
      <c r="BJ558" s="15" t="s">
        <v>124</v>
      </c>
      <c r="BK558" s="118" t="s">
        <v>845</v>
      </c>
    </row>
    <row r="559" spans="1:45" s="2" customFormat="1" ht="19.5">
      <c r="A559" s="26"/>
      <c r="B559" s="27"/>
      <c r="C559" s="26"/>
      <c r="D559" s="120" t="s">
        <v>125</v>
      </c>
      <c r="E559" s="26"/>
      <c r="F559" s="121" t="s">
        <v>844</v>
      </c>
      <c r="G559" s="26"/>
      <c r="H559" s="26"/>
      <c r="I559" s="26"/>
      <c r="J559" s="27"/>
      <c r="K559" s="122"/>
      <c r="L559" s="123"/>
      <c r="M559" s="44"/>
      <c r="N559" s="44"/>
      <c r="O559" s="44"/>
      <c r="P559" s="44"/>
      <c r="Q559" s="44"/>
      <c r="R559" s="45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R559" s="15" t="s">
        <v>125</v>
      </c>
      <c r="AS559" s="15" t="s">
        <v>66</v>
      </c>
    </row>
    <row r="560" spans="1:63" s="2" customFormat="1" ht="37.9" customHeight="1">
      <c r="A560" s="26"/>
      <c r="B560" s="108"/>
      <c r="C560" s="109" t="s">
        <v>846</v>
      </c>
      <c r="D560" s="109" t="s">
        <v>119</v>
      </c>
      <c r="E560" s="110" t="s">
        <v>847</v>
      </c>
      <c r="F560" s="111" t="s">
        <v>848</v>
      </c>
      <c r="G560" s="112" t="s">
        <v>199</v>
      </c>
      <c r="H560" s="113">
        <v>25000</v>
      </c>
      <c r="I560" s="111" t="s">
        <v>123</v>
      </c>
      <c r="J560" s="27"/>
      <c r="K560" s="114" t="s">
        <v>1</v>
      </c>
      <c r="L560" s="115" t="s">
        <v>31</v>
      </c>
      <c r="M560" s="116">
        <v>0</v>
      </c>
      <c r="N560" s="116">
        <f>M560*H560</f>
        <v>0</v>
      </c>
      <c r="O560" s="116">
        <v>0</v>
      </c>
      <c r="P560" s="116">
        <f>O560*H560</f>
        <v>0</v>
      </c>
      <c r="Q560" s="116">
        <v>0</v>
      </c>
      <c r="R560" s="117">
        <f>Q560*H560</f>
        <v>0</v>
      </c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P560" s="118" t="s">
        <v>124</v>
      </c>
      <c r="AR560" s="118" t="s">
        <v>119</v>
      </c>
      <c r="AS560" s="118" t="s">
        <v>66</v>
      </c>
      <c r="AW560" s="15" t="s">
        <v>117</v>
      </c>
      <c r="BC560" s="119" t="e">
        <f>IF(L560="základní",#REF!,0)</f>
        <v>#REF!</v>
      </c>
      <c r="BD560" s="119">
        <f>IF(L560="snížená",#REF!,0)</f>
        <v>0</v>
      </c>
      <c r="BE560" s="119">
        <f>IF(L560="zákl. přenesená",#REF!,0)</f>
        <v>0</v>
      </c>
      <c r="BF560" s="119">
        <f>IF(L560="sníž. přenesená",#REF!,0)</f>
        <v>0</v>
      </c>
      <c r="BG560" s="119">
        <f>IF(L560="nulová",#REF!,0)</f>
        <v>0</v>
      </c>
      <c r="BH560" s="15" t="s">
        <v>64</v>
      </c>
      <c r="BI560" s="119" t="e">
        <f>ROUND(#REF!*H560,2)</f>
        <v>#REF!</v>
      </c>
      <c r="BJ560" s="15" t="s">
        <v>124</v>
      </c>
      <c r="BK560" s="118" t="s">
        <v>849</v>
      </c>
    </row>
    <row r="561" spans="1:45" s="2" customFormat="1" ht="29.25">
      <c r="A561" s="26"/>
      <c r="B561" s="27"/>
      <c r="C561" s="26"/>
      <c r="D561" s="120" t="s">
        <v>125</v>
      </c>
      <c r="E561" s="26"/>
      <c r="F561" s="121" t="s">
        <v>848</v>
      </c>
      <c r="G561" s="26"/>
      <c r="H561" s="26"/>
      <c r="I561" s="26"/>
      <c r="J561" s="27"/>
      <c r="K561" s="122"/>
      <c r="L561" s="123"/>
      <c r="M561" s="44"/>
      <c r="N561" s="44"/>
      <c r="O561" s="44"/>
      <c r="P561" s="44"/>
      <c r="Q561" s="44"/>
      <c r="R561" s="45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R561" s="15" t="s">
        <v>125</v>
      </c>
      <c r="AS561" s="15" t="s">
        <v>66</v>
      </c>
    </row>
    <row r="562" spans="1:63" s="2" customFormat="1" ht="37.9" customHeight="1">
      <c r="A562" s="26"/>
      <c r="B562" s="108"/>
      <c r="C562" s="109" t="s">
        <v>486</v>
      </c>
      <c r="D562" s="109" t="s">
        <v>119</v>
      </c>
      <c r="E562" s="110" t="s">
        <v>850</v>
      </c>
      <c r="F562" s="111" t="s">
        <v>851</v>
      </c>
      <c r="G562" s="112" t="s">
        <v>199</v>
      </c>
      <c r="H562" s="113">
        <v>2500</v>
      </c>
      <c r="I562" s="111" t="s">
        <v>123</v>
      </c>
      <c r="J562" s="27"/>
      <c r="K562" s="114" t="s">
        <v>1</v>
      </c>
      <c r="L562" s="115" t="s">
        <v>31</v>
      </c>
      <c r="M562" s="116">
        <v>0.06</v>
      </c>
      <c r="N562" s="116">
        <f>M562*H562</f>
        <v>150</v>
      </c>
      <c r="O562" s="116">
        <v>0</v>
      </c>
      <c r="P562" s="116">
        <f>O562*H562</f>
        <v>0</v>
      </c>
      <c r="Q562" s="116">
        <v>0</v>
      </c>
      <c r="R562" s="117">
        <f>Q562*H562</f>
        <v>0</v>
      </c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P562" s="118" t="s">
        <v>124</v>
      </c>
      <c r="AR562" s="118" t="s">
        <v>119</v>
      </c>
      <c r="AS562" s="118" t="s">
        <v>66</v>
      </c>
      <c r="AW562" s="15" t="s">
        <v>117</v>
      </c>
      <c r="BC562" s="119" t="e">
        <f>IF(L562="základní",#REF!,0)</f>
        <v>#REF!</v>
      </c>
      <c r="BD562" s="119">
        <f>IF(L562="snížená",#REF!,0)</f>
        <v>0</v>
      </c>
      <c r="BE562" s="119">
        <f>IF(L562="zákl. přenesená",#REF!,0)</f>
        <v>0</v>
      </c>
      <c r="BF562" s="119">
        <f>IF(L562="sníž. přenesená",#REF!,0)</f>
        <v>0</v>
      </c>
      <c r="BG562" s="119">
        <f>IF(L562="nulová",#REF!,0)</f>
        <v>0</v>
      </c>
      <c r="BH562" s="15" t="s">
        <v>64</v>
      </c>
      <c r="BI562" s="119" t="e">
        <f>ROUND(#REF!*H562,2)</f>
        <v>#REF!</v>
      </c>
      <c r="BJ562" s="15" t="s">
        <v>124</v>
      </c>
      <c r="BK562" s="118" t="s">
        <v>852</v>
      </c>
    </row>
    <row r="563" spans="1:45" s="2" customFormat="1" ht="19.5">
      <c r="A563" s="26"/>
      <c r="B563" s="27"/>
      <c r="C563" s="26"/>
      <c r="D563" s="120" t="s">
        <v>125</v>
      </c>
      <c r="E563" s="26"/>
      <c r="F563" s="121" t="s">
        <v>851</v>
      </c>
      <c r="G563" s="26"/>
      <c r="H563" s="26"/>
      <c r="I563" s="26"/>
      <c r="J563" s="27"/>
      <c r="K563" s="122"/>
      <c r="L563" s="123"/>
      <c r="M563" s="44"/>
      <c r="N563" s="44"/>
      <c r="O563" s="44"/>
      <c r="P563" s="44"/>
      <c r="Q563" s="44"/>
      <c r="R563" s="45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R563" s="15" t="s">
        <v>125</v>
      </c>
      <c r="AS563" s="15" t="s">
        <v>66</v>
      </c>
    </row>
    <row r="564" spans="1:63" s="2" customFormat="1" ht="44.25" customHeight="1">
      <c r="A564" s="26"/>
      <c r="B564" s="108"/>
      <c r="C564" s="109" t="s">
        <v>853</v>
      </c>
      <c r="D564" s="109" t="s">
        <v>119</v>
      </c>
      <c r="E564" s="110" t="s">
        <v>854</v>
      </c>
      <c r="F564" s="111" t="s">
        <v>855</v>
      </c>
      <c r="G564" s="112" t="s">
        <v>122</v>
      </c>
      <c r="H564" s="113">
        <v>250</v>
      </c>
      <c r="I564" s="111" t="s">
        <v>123</v>
      </c>
      <c r="J564" s="27"/>
      <c r="K564" s="114" t="s">
        <v>1</v>
      </c>
      <c r="L564" s="115" t="s">
        <v>31</v>
      </c>
      <c r="M564" s="116">
        <v>0.092</v>
      </c>
      <c r="N564" s="116">
        <f>M564*H564</f>
        <v>23</v>
      </c>
      <c r="O564" s="116">
        <v>0</v>
      </c>
      <c r="P564" s="116">
        <f>O564*H564</f>
        <v>0</v>
      </c>
      <c r="Q564" s="116">
        <v>0</v>
      </c>
      <c r="R564" s="117">
        <f>Q564*H564</f>
        <v>0</v>
      </c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P564" s="118" t="s">
        <v>124</v>
      </c>
      <c r="AR564" s="118" t="s">
        <v>119</v>
      </c>
      <c r="AS564" s="118" t="s">
        <v>66</v>
      </c>
      <c r="AW564" s="15" t="s">
        <v>117</v>
      </c>
      <c r="BC564" s="119" t="e">
        <f>IF(L564="základní",#REF!,0)</f>
        <v>#REF!</v>
      </c>
      <c r="BD564" s="119">
        <f>IF(L564="snížená",#REF!,0)</f>
        <v>0</v>
      </c>
      <c r="BE564" s="119">
        <f>IF(L564="zákl. přenesená",#REF!,0)</f>
        <v>0</v>
      </c>
      <c r="BF564" s="119">
        <f>IF(L564="sníž. přenesená",#REF!,0)</f>
        <v>0</v>
      </c>
      <c r="BG564" s="119">
        <f>IF(L564="nulová",#REF!,0)</f>
        <v>0</v>
      </c>
      <c r="BH564" s="15" t="s">
        <v>64</v>
      </c>
      <c r="BI564" s="119" t="e">
        <f>ROUND(#REF!*H564,2)</f>
        <v>#REF!</v>
      </c>
      <c r="BJ564" s="15" t="s">
        <v>124</v>
      </c>
      <c r="BK564" s="118" t="s">
        <v>856</v>
      </c>
    </row>
    <row r="565" spans="1:45" s="2" customFormat="1" ht="29.25">
      <c r="A565" s="26"/>
      <c r="B565" s="27"/>
      <c r="C565" s="26"/>
      <c r="D565" s="120" t="s">
        <v>125</v>
      </c>
      <c r="E565" s="26"/>
      <c r="F565" s="121" t="s">
        <v>855</v>
      </c>
      <c r="G565" s="26"/>
      <c r="H565" s="26"/>
      <c r="I565" s="26"/>
      <c r="J565" s="27"/>
      <c r="K565" s="122"/>
      <c r="L565" s="123"/>
      <c r="M565" s="44"/>
      <c r="N565" s="44"/>
      <c r="O565" s="44"/>
      <c r="P565" s="44"/>
      <c r="Q565" s="44"/>
      <c r="R565" s="45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R565" s="15" t="s">
        <v>125</v>
      </c>
      <c r="AS565" s="15" t="s">
        <v>66</v>
      </c>
    </row>
    <row r="566" spans="1:63" s="2" customFormat="1" ht="37.9" customHeight="1">
      <c r="A566" s="26"/>
      <c r="B566" s="108"/>
      <c r="C566" s="109" t="s">
        <v>489</v>
      </c>
      <c r="D566" s="109" t="s">
        <v>119</v>
      </c>
      <c r="E566" s="110" t="s">
        <v>857</v>
      </c>
      <c r="F566" s="111" t="s">
        <v>858</v>
      </c>
      <c r="G566" s="112" t="s">
        <v>122</v>
      </c>
      <c r="H566" s="113">
        <v>2500</v>
      </c>
      <c r="I566" s="111" t="s">
        <v>123</v>
      </c>
      <c r="J566" s="27"/>
      <c r="K566" s="114" t="s">
        <v>1</v>
      </c>
      <c r="L566" s="115" t="s">
        <v>31</v>
      </c>
      <c r="M566" s="116">
        <v>0</v>
      </c>
      <c r="N566" s="116">
        <f>M566*H566</f>
        <v>0</v>
      </c>
      <c r="O566" s="116">
        <v>0</v>
      </c>
      <c r="P566" s="116">
        <f>O566*H566</f>
        <v>0</v>
      </c>
      <c r="Q566" s="116">
        <v>0</v>
      </c>
      <c r="R566" s="117">
        <f>Q566*H566</f>
        <v>0</v>
      </c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P566" s="118" t="s">
        <v>124</v>
      </c>
      <c r="AR566" s="118" t="s">
        <v>119</v>
      </c>
      <c r="AS566" s="118" t="s">
        <v>66</v>
      </c>
      <c r="AW566" s="15" t="s">
        <v>117</v>
      </c>
      <c r="BC566" s="119" t="e">
        <f>IF(L566="základní",#REF!,0)</f>
        <v>#REF!</v>
      </c>
      <c r="BD566" s="119">
        <f>IF(L566="snížená",#REF!,0)</f>
        <v>0</v>
      </c>
      <c r="BE566" s="119">
        <f>IF(L566="zákl. přenesená",#REF!,0)</f>
        <v>0</v>
      </c>
      <c r="BF566" s="119">
        <f>IF(L566="sníž. přenesená",#REF!,0)</f>
        <v>0</v>
      </c>
      <c r="BG566" s="119">
        <f>IF(L566="nulová",#REF!,0)</f>
        <v>0</v>
      </c>
      <c r="BH566" s="15" t="s">
        <v>64</v>
      </c>
      <c r="BI566" s="119" t="e">
        <f>ROUND(#REF!*H566,2)</f>
        <v>#REF!</v>
      </c>
      <c r="BJ566" s="15" t="s">
        <v>124</v>
      </c>
      <c r="BK566" s="118" t="s">
        <v>859</v>
      </c>
    </row>
    <row r="567" spans="1:45" s="2" customFormat="1" ht="19.5">
      <c r="A567" s="26"/>
      <c r="B567" s="27"/>
      <c r="C567" s="26"/>
      <c r="D567" s="120" t="s">
        <v>125</v>
      </c>
      <c r="E567" s="26"/>
      <c r="F567" s="121" t="s">
        <v>858</v>
      </c>
      <c r="G567" s="26"/>
      <c r="H567" s="26"/>
      <c r="I567" s="26"/>
      <c r="J567" s="27"/>
      <c r="K567" s="122"/>
      <c r="L567" s="123"/>
      <c r="M567" s="44"/>
      <c r="N567" s="44"/>
      <c r="O567" s="44"/>
      <c r="P567" s="44"/>
      <c r="Q567" s="44"/>
      <c r="R567" s="45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R567" s="15" t="s">
        <v>125</v>
      </c>
      <c r="AS567" s="15" t="s">
        <v>66</v>
      </c>
    </row>
    <row r="568" spans="1:63" s="2" customFormat="1" ht="44.25" customHeight="1">
      <c r="A568" s="26"/>
      <c r="B568" s="108"/>
      <c r="C568" s="109" t="s">
        <v>860</v>
      </c>
      <c r="D568" s="109" t="s">
        <v>119</v>
      </c>
      <c r="E568" s="110" t="s">
        <v>861</v>
      </c>
      <c r="F568" s="111" t="s">
        <v>862</v>
      </c>
      <c r="G568" s="112" t="s">
        <v>122</v>
      </c>
      <c r="H568" s="113">
        <v>250</v>
      </c>
      <c r="I568" s="111" t="s">
        <v>123</v>
      </c>
      <c r="J568" s="27"/>
      <c r="K568" s="114" t="s">
        <v>1</v>
      </c>
      <c r="L568" s="115" t="s">
        <v>31</v>
      </c>
      <c r="M568" s="116">
        <v>0.066</v>
      </c>
      <c r="N568" s="116">
        <f>M568*H568</f>
        <v>16.5</v>
      </c>
      <c r="O568" s="116">
        <v>0</v>
      </c>
      <c r="P568" s="116">
        <f>O568*H568</f>
        <v>0</v>
      </c>
      <c r="Q568" s="116">
        <v>0</v>
      </c>
      <c r="R568" s="117">
        <f>Q568*H568</f>
        <v>0</v>
      </c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P568" s="118" t="s">
        <v>124</v>
      </c>
      <c r="AR568" s="118" t="s">
        <v>119</v>
      </c>
      <c r="AS568" s="118" t="s">
        <v>66</v>
      </c>
      <c r="AW568" s="15" t="s">
        <v>117</v>
      </c>
      <c r="BC568" s="119" t="e">
        <f>IF(L568="základní",#REF!,0)</f>
        <v>#REF!</v>
      </c>
      <c r="BD568" s="119">
        <f>IF(L568="snížená",#REF!,0)</f>
        <v>0</v>
      </c>
      <c r="BE568" s="119">
        <f>IF(L568="zákl. přenesená",#REF!,0)</f>
        <v>0</v>
      </c>
      <c r="BF568" s="119">
        <f>IF(L568="sníž. přenesená",#REF!,0)</f>
        <v>0</v>
      </c>
      <c r="BG568" s="119">
        <f>IF(L568="nulová",#REF!,0)</f>
        <v>0</v>
      </c>
      <c r="BH568" s="15" t="s">
        <v>64</v>
      </c>
      <c r="BI568" s="119" t="e">
        <f>ROUND(#REF!*H568,2)</f>
        <v>#REF!</v>
      </c>
      <c r="BJ568" s="15" t="s">
        <v>124</v>
      </c>
      <c r="BK568" s="118" t="s">
        <v>863</v>
      </c>
    </row>
    <row r="569" spans="1:45" s="2" customFormat="1" ht="29.25">
      <c r="A569" s="26"/>
      <c r="B569" s="27"/>
      <c r="C569" s="26"/>
      <c r="D569" s="120" t="s">
        <v>125</v>
      </c>
      <c r="E569" s="26"/>
      <c r="F569" s="121" t="s">
        <v>862</v>
      </c>
      <c r="G569" s="26"/>
      <c r="H569" s="26"/>
      <c r="I569" s="26"/>
      <c r="J569" s="27"/>
      <c r="K569" s="122"/>
      <c r="L569" s="123"/>
      <c r="M569" s="44"/>
      <c r="N569" s="44"/>
      <c r="O569" s="44"/>
      <c r="P569" s="44"/>
      <c r="Q569" s="44"/>
      <c r="R569" s="45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R569" s="15" t="s">
        <v>125</v>
      </c>
      <c r="AS569" s="15" t="s">
        <v>66</v>
      </c>
    </row>
    <row r="570" spans="1:63" s="2" customFormat="1" ht="33" customHeight="1">
      <c r="A570" s="26"/>
      <c r="B570" s="108"/>
      <c r="C570" s="109" t="s">
        <v>493</v>
      </c>
      <c r="D570" s="109" t="s">
        <v>119</v>
      </c>
      <c r="E570" s="110" t="s">
        <v>864</v>
      </c>
      <c r="F570" s="111" t="s">
        <v>865</v>
      </c>
      <c r="G570" s="112" t="s">
        <v>191</v>
      </c>
      <c r="H570" s="113">
        <v>50</v>
      </c>
      <c r="I570" s="111" t="s">
        <v>123</v>
      </c>
      <c r="J570" s="27"/>
      <c r="K570" s="114" t="s">
        <v>1</v>
      </c>
      <c r="L570" s="115" t="s">
        <v>31</v>
      </c>
      <c r="M570" s="116">
        <v>1.15</v>
      </c>
      <c r="N570" s="116">
        <f>M570*H570</f>
        <v>57.49999999999999</v>
      </c>
      <c r="O570" s="116">
        <v>0</v>
      </c>
      <c r="P570" s="116">
        <f>O570*H570</f>
        <v>0</v>
      </c>
      <c r="Q570" s="116">
        <v>0</v>
      </c>
      <c r="R570" s="117">
        <f>Q570*H570</f>
        <v>0</v>
      </c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P570" s="118" t="s">
        <v>124</v>
      </c>
      <c r="AR570" s="118" t="s">
        <v>119</v>
      </c>
      <c r="AS570" s="118" t="s">
        <v>66</v>
      </c>
      <c r="AW570" s="15" t="s">
        <v>117</v>
      </c>
      <c r="BC570" s="119" t="e">
        <f>IF(L570="základní",#REF!,0)</f>
        <v>#REF!</v>
      </c>
      <c r="BD570" s="119">
        <f>IF(L570="snížená",#REF!,0)</f>
        <v>0</v>
      </c>
      <c r="BE570" s="119">
        <f>IF(L570="zákl. přenesená",#REF!,0)</f>
        <v>0</v>
      </c>
      <c r="BF570" s="119">
        <f>IF(L570="sníž. přenesená",#REF!,0)</f>
        <v>0</v>
      </c>
      <c r="BG570" s="119">
        <f>IF(L570="nulová",#REF!,0)</f>
        <v>0</v>
      </c>
      <c r="BH570" s="15" t="s">
        <v>64</v>
      </c>
      <c r="BI570" s="119" t="e">
        <f>ROUND(#REF!*H570,2)</f>
        <v>#REF!</v>
      </c>
      <c r="BJ570" s="15" t="s">
        <v>124</v>
      </c>
      <c r="BK570" s="118" t="s">
        <v>866</v>
      </c>
    </row>
    <row r="571" spans="1:45" s="2" customFormat="1" ht="19.5">
      <c r="A571" s="26"/>
      <c r="B571" s="27"/>
      <c r="C571" s="26"/>
      <c r="D571" s="120" t="s">
        <v>125</v>
      </c>
      <c r="E571" s="26"/>
      <c r="F571" s="121" t="s">
        <v>865</v>
      </c>
      <c r="G571" s="26"/>
      <c r="H571" s="26"/>
      <c r="I571" s="26"/>
      <c r="J571" s="27"/>
      <c r="K571" s="122"/>
      <c r="L571" s="123"/>
      <c r="M571" s="44"/>
      <c r="N571" s="44"/>
      <c r="O571" s="44"/>
      <c r="P571" s="44"/>
      <c r="Q571" s="44"/>
      <c r="R571" s="45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R571" s="15" t="s">
        <v>125</v>
      </c>
      <c r="AS571" s="15" t="s">
        <v>66</v>
      </c>
    </row>
    <row r="572" spans="1:63" s="2" customFormat="1" ht="44.25" customHeight="1">
      <c r="A572" s="26"/>
      <c r="B572" s="108"/>
      <c r="C572" s="109" t="s">
        <v>867</v>
      </c>
      <c r="D572" s="109" t="s">
        <v>119</v>
      </c>
      <c r="E572" s="110" t="s">
        <v>868</v>
      </c>
      <c r="F572" s="111" t="s">
        <v>869</v>
      </c>
      <c r="G572" s="112" t="s">
        <v>145</v>
      </c>
      <c r="H572" s="113">
        <v>60</v>
      </c>
      <c r="I572" s="111" t="s">
        <v>123</v>
      </c>
      <c r="J572" s="27"/>
      <c r="K572" s="114" t="s">
        <v>1</v>
      </c>
      <c r="L572" s="115" t="s">
        <v>31</v>
      </c>
      <c r="M572" s="116">
        <v>4.65</v>
      </c>
      <c r="N572" s="116">
        <f>M572*H572</f>
        <v>279</v>
      </c>
      <c r="O572" s="116">
        <v>0</v>
      </c>
      <c r="P572" s="116">
        <f>O572*H572</f>
        <v>0</v>
      </c>
      <c r="Q572" s="116">
        <v>0</v>
      </c>
      <c r="R572" s="117">
        <f>Q572*H572</f>
        <v>0</v>
      </c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P572" s="118" t="s">
        <v>124</v>
      </c>
      <c r="AR572" s="118" t="s">
        <v>119</v>
      </c>
      <c r="AS572" s="118" t="s">
        <v>66</v>
      </c>
      <c r="AW572" s="15" t="s">
        <v>117</v>
      </c>
      <c r="BC572" s="119" t="e">
        <f>IF(L572="základní",#REF!,0)</f>
        <v>#REF!</v>
      </c>
      <c r="BD572" s="119">
        <f>IF(L572="snížená",#REF!,0)</f>
        <v>0</v>
      </c>
      <c r="BE572" s="119">
        <f>IF(L572="zákl. přenesená",#REF!,0)</f>
        <v>0</v>
      </c>
      <c r="BF572" s="119">
        <f>IF(L572="sníž. přenesená",#REF!,0)</f>
        <v>0</v>
      </c>
      <c r="BG572" s="119">
        <f>IF(L572="nulová",#REF!,0)</f>
        <v>0</v>
      </c>
      <c r="BH572" s="15" t="s">
        <v>64</v>
      </c>
      <c r="BI572" s="119" t="e">
        <f>ROUND(#REF!*H572,2)</f>
        <v>#REF!</v>
      </c>
      <c r="BJ572" s="15" t="s">
        <v>124</v>
      </c>
      <c r="BK572" s="118" t="s">
        <v>870</v>
      </c>
    </row>
    <row r="573" spans="1:45" s="2" customFormat="1" ht="29.25">
      <c r="A573" s="26"/>
      <c r="B573" s="27"/>
      <c r="C573" s="26"/>
      <c r="D573" s="120" t="s">
        <v>125</v>
      </c>
      <c r="E573" s="26"/>
      <c r="F573" s="121" t="s">
        <v>869</v>
      </c>
      <c r="G573" s="26"/>
      <c r="H573" s="26"/>
      <c r="I573" s="26"/>
      <c r="J573" s="27"/>
      <c r="K573" s="122"/>
      <c r="L573" s="123"/>
      <c r="M573" s="44"/>
      <c r="N573" s="44"/>
      <c r="O573" s="44"/>
      <c r="P573" s="44"/>
      <c r="Q573" s="44"/>
      <c r="R573" s="45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R573" s="15" t="s">
        <v>125</v>
      </c>
      <c r="AS573" s="15" t="s">
        <v>66</v>
      </c>
    </row>
    <row r="574" spans="1:63" s="2" customFormat="1" ht="49.15" customHeight="1">
      <c r="A574" s="26"/>
      <c r="B574" s="108"/>
      <c r="C574" s="109" t="s">
        <v>496</v>
      </c>
      <c r="D574" s="109" t="s">
        <v>119</v>
      </c>
      <c r="E574" s="110" t="s">
        <v>871</v>
      </c>
      <c r="F574" s="111" t="s">
        <v>872</v>
      </c>
      <c r="G574" s="112" t="s">
        <v>145</v>
      </c>
      <c r="H574" s="113">
        <v>120</v>
      </c>
      <c r="I574" s="111" t="s">
        <v>123</v>
      </c>
      <c r="J574" s="27"/>
      <c r="K574" s="114" t="s">
        <v>1</v>
      </c>
      <c r="L574" s="115" t="s">
        <v>31</v>
      </c>
      <c r="M574" s="116">
        <v>0</v>
      </c>
      <c r="N574" s="116">
        <f>M574*H574</f>
        <v>0</v>
      </c>
      <c r="O574" s="116">
        <v>0</v>
      </c>
      <c r="P574" s="116">
        <f>O574*H574</f>
        <v>0</v>
      </c>
      <c r="Q574" s="116">
        <v>0</v>
      </c>
      <c r="R574" s="117">
        <f>Q574*H574</f>
        <v>0</v>
      </c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P574" s="118" t="s">
        <v>124</v>
      </c>
      <c r="AR574" s="118" t="s">
        <v>119</v>
      </c>
      <c r="AS574" s="118" t="s">
        <v>66</v>
      </c>
      <c r="AW574" s="15" t="s">
        <v>117</v>
      </c>
      <c r="BC574" s="119" t="e">
        <f>IF(L574="základní",#REF!,0)</f>
        <v>#REF!</v>
      </c>
      <c r="BD574" s="119">
        <f>IF(L574="snížená",#REF!,0)</f>
        <v>0</v>
      </c>
      <c r="BE574" s="119">
        <f>IF(L574="zákl. přenesená",#REF!,0)</f>
        <v>0</v>
      </c>
      <c r="BF574" s="119">
        <f>IF(L574="sníž. přenesená",#REF!,0)</f>
        <v>0</v>
      </c>
      <c r="BG574" s="119">
        <f>IF(L574="nulová",#REF!,0)</f>
        <v>0</v>
      </c>
      <c r="BH574" s="15" t="s">
        <v>64</v>
      </c>
      <c r="BI574" s="119" t="e">
        <f>ROUND(#REF!*H574,2)</f>
        <v>#REF!</v>
      </c>
      <c r="BJ574" s="15" t="s">
        <v>124</v>
      </c>
      <c r="BK574" s="118" t="s">
        <v>873</v>
      </c>
    </row>
    <row r="575" spans="1:45" s="2" customFormat="1" ht="29.25">
      <c r="A575" s="26"/>
      <c r="B575" s="27"/>
      <c r="C575" s="26"/>
      <c r="D575" s="120" t="s">
        <v>125</v>
      </c>
      <c r="E575" s="26"/>
      <c r="F575" s="121" t="s">
        <v>872</v>
      </c>
      <c r="G575" s="26"/>
      <c r="H575" s="26"/>
      <c r="I575" s="26"/>
      <c r="J575" s="27"/>
      <c r="K575" s="122"/>
      <c r="L575" s="123"/>
      <c r="M575" s="44"/>
      <c r="N575" s="44"/>
      <c r="O575" s="44"/>
      <c r="P575" s="44"/>
      <c r="Q575" s="44"/>
      <c r="R575" s="45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R575" s="15" t="s">
        <v>125</v>
      </c>
      <c r="AS575" s="15" t="s">
        <v>66</v>
      </c>
    </row>
    <row r="576" spans="1:63" s="2" customFormat="1" ht="44.25" customHeight="1">
      <c r="A576" s="26"/>
      <c r="B576" s="108"/>
      <c r="C576" s="109" t="s">
        <v>874</v>
      </c>
      <c r="D576" s="109" t="s">
        <v>119</v>
      </c>
      <c r="E576" s="110" t="s">
        <v>875</v>
      </c>
      <c r="F576" s="111" t="s">
        <v>876</v>
      </c>
      <c r="G576" s="112" t="s">
        <v>145</v>
      </c>
      <c r="H576" s="113">
        <v>60</v>
      </c>
      <c r="I576" s="111" t="s">
        <v>123</v>
      </c>
      <c r="J576" s="27"/>
      <c r="K576" s="114" t="s">
        <v>1</v>
      </c>
      <c r="L576" s="115" t="s">
        <v>31</v>
      </c>
      <c r="M576" s="116">
        <v>2.632</v>
      </c>
      <c r="N576" s="116">
        <f>M576*H576</f>
        <v>157.92000000000002</v>
      </c>
      <c r="O576" s="116">
        <v>0</v>
      </c>
      <c r="P576" s="116">
        <f>O576*H576</f>
        <v>0</v>
      </c>
      <c r="Q576" s="116">
        <v>0</v>
      </c>
      <c r="R576" s="117">
        <f>Q576*H576</f>
        <v>0</v>
      </c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P576" s="118" t="s">
        <v>124</v>
      </c>
      <c r="AR576" s="118" t="s">
        <v>119</v>
      </c>
      <c r="AS576" s="118" t="s">
        <v>66</v>
      </c>
      <c r="AW576" s="15" t="s">
        <v>117</v>
      </c>
      <c r="BC576" s="119" t="e">
        <f>IF(L576="základní",#REF!,0)</f>
        <v>#REF!</v>
      </c>
      <c r="BD576" s="119">
        <f>IF(L576="snížená",#REF!,0)</f>
        <v>0</v>
      </c>
      <c r="BE576" s="119">
        <f>IF(L576="zákl. přenesená",#REF!,0)</f>
        <v>0</v>
      </c>
      <c r="BF576" s="119">
        <f>IF(L576="sníž. přenesená",#REF!,0)</f>
        <v>0</v>
      </c>
      <c r="BG576" s="119">
        <f>IF(L576="nulová",#REF!,0)</f>
        <v>0</v>
      </c>
      <c r="BH576" s="15" t="s">
        <v>64</v>
      </c>
      <c r="BI576" s="119" t="e">
        <f>ROUND(#REF!*H576,2)</f>
        <v>#REF!</v>
      </c>
      <c r="BJ576" s="15" t="s">
        <v>124</v>
      </c>
      <c r="BK576" s="118" t="s">
        <v>877</v>
      </c>
    </row>
    <row r="577" spans="1:45" s="2" customFormat="1" ht="29.25">
      <c r="A577" s="26"/>
      <c r="B577" s="27"/>
      <c r="C577" s="26"/>
      <c r="D577" s="120" t="s">
        <v>125</v>
      </c>
      <c r="E577" s="26"/>
      <c r="F577" s="121" t="s">
        <v>876</v>
      </c>
      <c r="G577" s="26"/>
      <c r="H577" s="26"/>
      <c r="I577" s="26"/>
      <c r="J577" s="27"/>
      <c r="K577" s="122"/>
      <c r="L577" s="123"/>
      <c r="M577" s="44"/>
      <c r="N577" s="44"/>
      <c r="O577" s="44"/>
      <c r="P577" s="44"/>
      <c r="Q577" s="44"/>
      <c r="R577" s="45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R577" s="15" t="s">
        <v>125</v>
      </c>
      <c r="AS577" s="15" t="s">
        <v>66</v>
      </c>
    </row>
    <row r="578" spans="1:63" s="2" customFormat="1" ht="37.9" customHeight="1">
      <c r="A578" s="26"/>
      <c r="B578" s="108"/>
      <c r="C578" s="109" t="s">
        <v>500</v>
      </c>
      <c r="D578" s="109" t="s">
        <v>119</v>
      </c>
      <c r="E578" s="110" t="s">
        <v>878</v>
      </c>
      <c r="F578" s="111" t="s">
        <v>879</v>
      </c>
      <c r="G578" s="112" t="s">
        <v>122</v>
      </c>
      <c r="H578" s="113">
        <v>40</v>
      </c>
      <c r="I578" s="111" t="s">
        <v>123</v>
      </c>
      <c r="J578" s="27"/>
      <c r="K578" s="114" t="s">
        <v>1</v>
      </c>
      <c r="L578" s="115" t="s">
        <v>31</v>
      </c>
      <c r="M578" s="116">
        <v>0.105</v>
      </c>
      <c r="N578" s="116">
        <f>M578*H578</f>
        <v>4.2</v>
      </c>
      <c r="O578" s="116">
        <v>0.00013</v>
      </c>
      <c r="P578" s="116">
        <f>O578*H578</f>
        <v>0.0052</v>
      </c>
      <c r="Q578" s="116">
        <v>0</v>
      </c>
      <c r="R578" s="117">
        <f>Q578*H578</f>
        <v>0</v>
      </c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P578" s="118" t="s">
        <v>124</v>
      </c>
      <c r="AR578" s="118" t="s">
        <v>119</v>
      </c>
      <c r="AS578" s="118" t="s">
        <v>66</v>
      </c>
      <c r="AW578" s="15" t="s">
        <v>117</v>
      </c>
      <c r="BC578" s="119" t="e">
        <f>IF(L578="základní",#REF!,0)</f>
        <v>#REF!</v>
      </c>
      <c r="BD578" s="119">
        <f>IF(L578="snížená",#REF!,0)</f>
        <v>0</v>
      </c>
      <c r="BE578" s="119">
        <f>IF(L578="zákl. přenesená",#REF!,0)</f>
        <v>0</v>
      </c>
      <c r="BF578" s="119">
        <f>IF(L578="sníž. přenesená",#REF!,0)</f>
        <v>0</v>
      </c>
      <c r="BG578" s="119">
        <f>IF(L578="nulová",#REF!,0)</f>
        <v>0</v>
      </c>
      <c r="BH578" s="15" t="s">
        <v>64</v>
      </c>
      <c r="BI578" s="119" t="e">
        <f>ROUND(#REF!*H578,2)</f>
        <v>#REF!</v>
      </c>
      <c r="BJ578" s="15" t="s">
        <v>124</v>
      </c>
      <c r="BK578" s="118" t="s">
        <v>880</v>
      </c>
    </row>
    <row r="579" spans="1:45" s="2" customFormat="1" ht="19.5">
      <c r="A579" s="26"/>
      <c r="B579" s="27"/>
      <c r="C579" s="26"/>
      <c r="D579" s="120" t="s">
        <v>125</v>
      </c>
      <c r="E579" s="26"/>
      <c r="F579" s="121" t="s">
        <v>879</v>
      </c>
      <c r="G579" s="26"/>
      <c r="H579" s="26"/>
      <c r="I579" s="26"/>
      <c r="J579" s="27"/>
      <c r="K579" s="122"/>
      <c r="L579" s="123"/>
      <c r="M579" s="44"/>
      <c r="N579" s="44"/>
      <c r="O579" s="44"/>
      <c r="P579" s="44"/>
      <c r="Q579" s="44"/>
      <c r="R579" s="45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R579" s="15" t="s">
        <v>125</v>
      </c>
      <c r="AS579" s="15" t="s">
        <v>66</v>
      </c>
    </row>
    <row r="580" spans="1:45" s="2" customFormat="1" ht="19.5">
      <c r="A580" s="26"/>
      <c r="B580" s="27"/>
      <c r="C580" s="26"/>
      <c r="D580" s="120" t="s">
        <v>356</v>
      </c>
      <c r="E580" s="26"/>
      <c r="F580" s="132" t="s">
        <v>404</v>
      </c>
      <c r="G580" s="26"/>
      <c r="H580" s="26"/>
      <c r="I580" s="26"/>
      <c r="J580" s="27"/>
      <c r="K580" s="122"/>
      <c r="L580" s="123"/>
      <c r="M580" s="44"/>
      <c r="N580" s="44"/>
      <c r="O580" s="44"/>
      <c r="P580" s="44"/>
      <c r="Q580" s="44"/>
      <c r="R580" s="45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R580" s="15" t="s">
        <v>356</v>
      </c>
      <c r="AS580" s="15" t="s">
        <v>66</v>
      </c>
    </row>
    <row r="581" spans="1:63" s="2" customFormat="1" ht="37.9" customHeight="1">
      <c r="A581" s="26"/>
      <c r="B581" s="108"/>
      <c r="C581" s="109" t="s">
        <v>881</v>
      </c>
      <c r="D581" s="109" t="s">
        <v>119</v>
      </c>
      <c r="E581" s="110" t="s">
        <v>882</v>
      </c>
      <c r="F581" s="111" t="s">
        <v>883</v>
      </c>
      <c r="G581" s="112" t="s">
        <v>122</v>
      </c>
      <c r="H581" s="113">
        <v>20</v>
      </c>
      <c r="I581" s="111" t="s">
        <v>123</v>
      </c>
      <c r="J581" s="27"/>
      <c r="K581" s="114" t="s">
        <v>1</v>
      </c>
      <c r="L581" s="115" t="s">
        <v>31</v>
      </c>
      <c r="M581" s="116">
        <v>0.126</v>
      </c>
      <c r="N581" s="116">
        <f>M581*H581</f>
        <v>2.52</v>
      </c>
      <c r="O581" s="116">
        <v>0.00021</v>
      </c>
      <c r="P581" s="116">
        <f>O581*H581</f>
        <v>0.004200000000000001</v>
      </c>
      <c r="Q581" s="116">
        <v>0</v>
      </c>
      <c r="R581" s="117">
        <f>Q581*H581</f>
        <v>0</v>
      </c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P581" s="118" t="s">
        <v>124</v>
      </c>
      <c r="AR581" s="118" t="s">
        <v>119</v>
      </c>
      <c r="AS581" s="118" t="s">
        <v>66</v>
      </c>
      <c r="AW581" s="15" t="s">
        <v>117</v>
      </c>
      <c r="BC581" s="119" t="e">
        <f>IF(L581="základní",#REF!,0)</f>
        <v>#REF!</v>
      </c>
      <c r="BD581" s="119">
        <f>IF(L581="snížená",#REF!,0)</f>
        <v>0</v>
      </c>
      <c r="BE581" s="119">
        <f>IF(L581="zákl. přenesená",#REF!,0)</f>
        <v>0</v>
      </c>
      <c r="BF581" s="119">
        <f>IF(L581="sníž. přenesená",#REF!,0)</f>
        <v>0</v>
      </c>
      <c r="BG581" s="119">
        <f>IF(L581="nulová",#REF!,0)</f>
        <v>0</v>
      </c>
      <c r="BH581" s="15" t="s">
        <v>64</v>
      </c>
      <c r="BI581" s="119" t="e">
        <f>ROUND(#REF!*H581,2)</f>
        <v>#REF!</v>
      </c>
      <c r="BJ581" s="15" t="s">
        <v>124</v>
      </c>
      <c r="BK581" s="118" t="s">
        <v>884</v>
      </c>
    </row>
    <row r="582" spans="1:45" s="2" customFormat="1" ht="19.5">
      <c r="A582" s="26"/>
      <c r="B582" s="27"/>
      <c r="C582" s="26"/>
      <c r="D582" s="120" t="s">
        <v>125</v>
      </c>
      <c r="E582" s="26"/>
      <c r="F582" s="121" t="s">
        <v>883</v>
      </c>
      <c r="G582" s="26"/>
      <c r="H582" s="26"/>
      <c r="I582" s="26"/>
      <c r="J582" s="27"/>
      <c r="K582" s="122"/>
      <c r="L582" s="123"/>
      <c r="M582" s="44"/>
      <c r="N582" s="44"/>
      <c r="O582" s="44"/>
      <c r="P582" s="44"/>
      <c r="Q582" s="44"/>
      <c r="R582" s="45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R582" s="15" t="s">
        <v>125</v>
      </c>
      <c r="AS582" s="15" t="s">
        <v>66</v>
      </c>
    </row>
    <row r="583" spans="1:63" s="2" customFormat="1" ht="24.2" customHeight="1">
      <c r="A583" s="26"/>
      <c r="B583" s="108"/>
      <c r="C583" s="109" t="s">
        <v>504</v>
      </c>
      <c r="D583" s="109" t="s">
        <v>119</v>
      </c>
      <c r="E583" s="110" t="s">
        <v>885</v>
      </c>
      <c r="F583" s="111" t="s">
        <v>886</v>
      </c>
      <c r="G583" s="112" t="s">
        <v>199</v>
      </c>
      <c r="H583" s="113">
        <v>150</v>
      </c>
      <c r="I583" s="111" t="s">
        <v>123</v>
      </c>
      <c r="J583" s="27"/>
      <c r="K583" s="114" t="s">
        <v>1</v>
      </c>
      <c r="L583" s="115" t="s">
        <v>31</v>
      </c>
      <c r="M583" s="116">
        <v>4.38</v>
      </c>
      <c r="N583" s="116">
        <f>M583*H583</f>
        <v>657</v>
      </c>
      <c r="O583" s="116">
        <v>0</v>
      </c>
      <c r="P583" s="116">
        <f>O583*H583</f>
        <v>0</v>
      </c>
      <c r="Q583" s="116">
        <v>0.001</v>
      </c>
      <c r="R583" s="117">
        <f>Q583*H583</f>
        <v>0.15</v>
      </c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P583" s="118" t="s">
        <v>124</v>
      </c>
      <c r="AR583" s="118" t="s">
        <v>119</v>
      </c>
      <c r="AS583" s="118" t="s">
        <v>66</v>
      </c>
      <c r="AW583" s="15" t="s">
        <v>117</v>
      </c>
      <c r="BC583" s="119" t="e">
        <f>IF(L583="základní",#REF!,0)</f>
        <v>#REF!</v>
      </c>
      <c r="BD583" s="119">
        <f>IF(L583="snížená",#REF!,0)</f>
        <v>0</v>
      </c>
      <c r="BE583" s="119">
        <f>IF(L583="zákl. přenesená",#REF!,0)</f>
        <v>0</v>
      </c>
      <c r="BF583" s="119">
        <f>IF(L583="sníž. přenesená",#REF!,0)</f>
        <v>0</v>
      </c>
      <c r="BG583" s="119">
        <f>IF(L583="nulová",#REF!,0)</f>
        <v>0</v>
      </c>
      <c r="BH583" s="15" t="s">
        <v>64</v>
      </c>
      <c r="BI583" s="119" t="e">
        <f>ROUND(#REF!*H583,2)</f>
        <v>#REF!</v>
      </c>
      <c r="BJ583" s="15" t="s">
        <v>124</v>
      </c>
      <c r="BK583" s="118" t="s">
        <v>887</v>
      </c>
    </row>
    <row r="584" spans="1:45" s="2" customFormat="1" ht="19.5">
      <c r="A584" s="26"/>
      <c r="B584" s="27"/>
      <c r="C584" s="26"/>
      <c r="D584" s="120" t="s">
        <v>125</v>
      </c>
      <c r="E584" s="26"/>
      <c r="F584" s="121" t="s">
        <v>886</v>
      </c>
      <c r="G584" s="26"/>
      <c r="H584" s="26"/>
      <c r="I584" s="26"/>
      <c r="J584" s="27"/>
      <c r="K584" s="122"/>
      <c r="L584" s="123"/>
      <c r="M584" s="44"/>
      <c r="N584" s="44"/>
      <c r="O584" s="44"/>
      <c r="P584" s="44"/>
      <c r="Q584" s="44"/>
      <c r="R584" s="45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R584" s="15" t="s">
        <v>125</v>
      </c>
      <c r="AS584" s="15" t="s">
        <v>66</v>
      </c>
    </row>
    <row r="585" spans="1:63" s="2" customFormat="1" ht="24.2" customHeight="1">
      <c r="A585" s="26"/>
      <c r="B585" s="108"/>
      <c r="C585" s="109" t="s">
        <v>888</v>
      </c>
      <c r="D585" s="109" t="s">
        <v>119</v>
      </c>
      <c r="E585" s="110" t="s">
        <v>889</v>
      </c>
      <c r="F585" s="111" t="s">
        <v>890</v>
      </c>
      <c r="G585" s="112" t="s">
        <v>199</v>
      </c>
      <c r="H585" s="113">
        <v>100</v>
      </c>
      <c r="I585" s="111" t="s">
        <v>123</v>
      </c>
      <c r="J585" s="27"/>
      <c r="K585" s="114" t="s">
        <v>1</v>
      </c>
      <c r="L585" s="115" t="s">
        <v>31</v>
      </c>
      <c r="M585" s="116">
        <v>3.64</v>
      </c>
      <c r="N585" s="116">
        <f>M585*H585</f>
        <v>364</v>
      </c>
      <c r="O585" s="116">
        <v>0</v>
      </c>
      <c r="P585" s="116">
        <f>O585*H585</f>
        <v>0</v>
      </c>
      <c r="Q585" s="116">
        <v>0.0015</v>
      </c>
      <c r="R585" s="117">
        <f>Q585*H585</f>
        <v>0.15</v>
      </c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P585" s="118" t="s">
        <v>124</v>
      </c>
      <c r="AR585" s="118" t="s">
        <v>119</v>
      </c>
      <c r="AS585" s="118" t="s">
        <v>66</v>
      </c>
      <c r="AW585" s="15" t="s">
        <v>117</v>
      </c>
      <c r="BC585" s="119" t="e">
        <f>IF(L585="základní",#REF!,0)</f>
        <v>#REF!</v>
      </c>
      <c r="BD585" s="119">
        <f>IF(L585="snížená",#REF!,0)</f>
        <v>0</v>
      </c>
      <c r="BE585" s="119">
        <f>IF(L585="zákl. přenesená",#REF!,0)</f>
        <v>0</v>
      </c>
      <c r="BF585" s="119">
        <f>IF(L585="sníž. přenesená",#REF!,0)</f>
        <v>0</v>
      </c>
      <c r="BG585" s="119">
        <f>IF(L585="nulová",#REF!,0)</f>
        <v>0</v>
      </c>
      <c r="BH585" s="15" t="s">
        <v>64</v>
      </c>
      <c r="BI585" s="119" t="e">
        <f>ROUND(#REF!*H585,2)</f>
        <v>#REF!</v>
      </c>
      <c r="BJ585" s="15" t="s">
        <v>124</v>
      </c>
      <c r="BK585" s="118" t="s">
        <v>891</v>
      </c>
    </row>
    <row r="586" spans="1:45" s="2" customFormat="1" ht="19.5">
      <c r="A586" s="26"/>
      <c r="B586" s="27"/>
      <c r="C586" s="26"/>
      <c r="D586" s="120" t="s">
        <v>125</v>
      </c>
      <c r="E586" s="26"/>
      <c r="F586" s="121" t="s">
        <v>890</v>
      </c>
      <c r="G586" s="26"/>
      <c r="H586" s="26"/>
      <c r="I586" s="26"/>
      <c r="J586" s="27"/>
      <c r="K586" s="122"/>
      <c r="L586" s="123"/>
      <c r="M586" s="44"/>
      <c r="N586" s="44"/>
      <c r="O586" s="44"/>
      <c r="P586" s="44"/>
      <c r="Q586" s="44"/>
      <c r="R586" s="45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R586" s="15" t="s">
        <v>125</v>
      </c>
      <c r="AS586" s="15" t="s">
        <v>66</v>
      </c>
    </row>
    <row r="587" spans="1:63" s="2" customFormat="1" ht="16.5" customHeight="1">
      <c r="A587" s="26"/>
      <c r="B587" s="108"/>
      <c r="C587" s="109" t="s">
        <v>508</v>
      </c>
      <c r="D587" s="109" t="s">
        <v>119</v>
      </c>
      <c r="E587" s="110" t="s">
        <v>892</v>
      </c>
      <c r="F587" s="111" t="s">
        <v>893</v>
      </c>
      <c r="G587" s="112" t="s">
        <v>187</v>
      </c>
      <c r="H587" s="113">
        <v>900</v>
      </c>
      <c r="I587" s="111" t="s">
        <v>123</v>
      </c>
      <c r="J587" s="27"/>
      <c r="K587" s="114" t="s">
        <v>1</v>
      </c>
      <c r="L587" s="115" t="s">
        <v>31</v>
      </c>
      <c r="M587" s="116">
        <v>0.287</v>
      </c>
      <c r="N587" s="116">
        <f>M587*H587</f>
        <v>258.29999999999995</v>
      </c>
      <c r="O587" s="116">
        <v>0</v>
      </c>
      <c r="P587" s="116">
        <f>O587*H587</f>
        <v>0</v>
      </c>
      <c r="Q587" s="116">
        <v>0.0005</v>
      </c>
      <c r="R587" s="117">
        <f>Q587*H587</f>
        <v>0.45</v>
      </c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P587" s="118" t="s">
        <v>124</v>
      </c>
      <c r="AR587" s="118" t="s">
        <v>119</v>
      </c>
      <c r="AS587" s="118" t="s">
        <v>66</v>
      </c>
      <c r="AW587" s="15" t="s">
        <v>117</v>
      </c>
      <c r="BC587" s="119" t="e">
        <f>IF(L587="základní",#REF!,0)</f>
        <v>#REF!</v>
      </c>
      <c r="BD587" s="119">
        <f>IF(L587="snížená",#REF!,0)</f>
        <v>0</v>
      </c>
      <c r="BE587" s="119">
        <f>IF(L587="zákl. přenesená",#REF!,0)</f>
        <v>0</v>
      </c>
      <c r="BF587" s="119">
        <f>IF(L587="sníž. přenesená",#REF!,0)</f>
        <v>0</v>
      </c>
      <c r="BG587" s="119">
        <f>IF(L587="nulová",#REF!,0)</f>
        <v>0</v>
      </c>
      <c r="BH587" s="15" t="s">
        <v>64</v>
      </c>
      <c r="BI587" s="119" t="e">
        <f>ROUND(#REF!*H587,2)</f>
        <v>#REF!</v>
      </c>
      <c r="BJ587" s="15" t="s">
        <v>124</v>
      </c>
      <c r="BK587" s="118" t="s">
        <v>894</v>
      </c>
    </row>
    <row r="588" spans="1:45" s="2" customFormat="1" ht="12">
      <c r="A588" s="26"/>
      <c r="B588" s="27"/>
      <c r="C588" s="26"/>
      <c r="D588" s="120" t="s">
        <v>125</v>
      </c>
      <c r="E588" s="26"/>
      <c r="F588" s="121" t="s">
        <v>893</v>
      </c>
      <c r="G588" s="26"/>
      <c r="H588" s="26"/>
      <c r="I588" s="26"/>
      <c r="J588" s="27"/>
      <c r="K588" s="122"/>
      <c r="L588" s="123"/>
      <c r="M588" s="44"/>
      <c r="N588" s="44"/>
      <c r="O588" s="44"/>
      <c r="P588" s="44"/>
      <c r="Q588" s="44"/>
      <c r="R588" s="45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R588" s="15" t="s">
        <v>125</v>
      </c>
      <c r="AS588" s="15" t="s">
        <v>66</v>
      </c>
    </row>
    <row r="589" spans="1:63" s="2" customFormat="1" ht="24.2" customHeight="1">
      <c r="A589" s="26"/>
      <c r="B589" s="108"/>
      <c r="C589" s="109" t="s">
        <v>895</v>
      </c>
      <c r="D589" s="109" t="s">
        <v>119</v>
      </c>
      <c r="E589" s="110" t="s">
        <v>896</v>
      </c>
      <c r="F589" s="111" t="s">
        <v>897</v>
      </c>
      <c r="G589" s="112" t="s">
        <v>187</v>
      </c>
      <c r="H589" s="113">
        <v>600</v>
      </c>
      <c r="I589" s="111" t="s">
        <v>123</v>
      </c>
      <c r="J589" s="27"/>
      <c r="K589" s="114" t="s">
        <v>1</v>
      </c>
      <c r="L589" s="115" t="s">
        <v>31</v>
      </c>
      <c r="M589" s="116">
        <v>0.67</v>
      </c>
      <c r="N589" s="116">
        <f>M589*H589</f>
        <v>402</v>
      </c>
      <c r="O589" s="116">
        <v>0</v>
      </c>
      <c r="P589" s="116">
        <f>O589*H589</f>
        <v>0</v>
      </c>
      <c r="Q589" s="116">
        <v>0.0005</v>
      </c>
      <c r="R589" s="117">
        <f>Q589*H589</f>
        <v>0.3</v>
      </c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P589" s="118" t="s">
        <v>124</v>
      </c>
      <c r="AR589" s="118" t="s">
        <v>119</v>
      </c>
      <c r="AS589" s="118" t="s">
        <v>66</v>
      </c>
      <c r="AW589" s="15" t="s">
        <v>117</v>
      </c>
      <c r="BC589" s="119" t="e">
        <f>IF(L589="základní",#REF!,0)</f>
        <v>#REF!</v>
      </c>
      <c r="BD589" s="119">
        <f>IF(L589="snížená",#REF!,0)</f>
        <v>0</v>
      </c>
      <c r="BE589" s="119">
        <f>IF(L589="zákl. přenesená",#REF!,0)</f>
        <v>0</v>
      </c>
      <c r="BF589" s="119">
        <f>IF(L589="sníž. přenesená",#REF!,0)</f>
        <v>0</v>
      </c>
      <c r="BG589" s="119">
        <f>IF(L589="nulová",#REF!,0)</f>
        <v>0</v>
      </c>
      <c r="BH589" s="15" t="s">
        <v>64</v>
      </c>
      <c r="BI589" s="119" t="e">
        <f>ROUND(#REF!*H589,2)</f>
        <v>#REF!</v>
      </c>
      <c r="BJ589" s="15" t="s">
        <v>124</v>
      </c>
      <c r="BK589" s="118" t="s">
        <v>898</v>
      </c>
    </row>
    <row r="590" spans="1:45" s="2" customFormat="1" ht="12">
      <c r="A590" s="26"/>
      <c r="B590" s="27"/>
      <c r="C590" s="26"/>
      <c r="D590" s="120" t="s">
        <v>125</v>
      </c>
      <c r="E590" s="26"/>
      <c r="F590" s="121" t="s">
        <v>897</v>
      </c>
      <c r="G590" s="26"/>
      <c r="H590" s="26"/>
      <c r="I590" s="26"/>
      <c r="J590" s="27"/>
      <c r="K590" s="122"/>
      <c r="L590" s="123"/>
      <c r="M590" s="44"/>
      <c r="N590" s="44"/>
      <c r="O590" s="44"/>
      <c r="P590" s="44"/>
      <c r="Q590" s="44"/>
      <c r="R590" s="45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R590" s="15" t="s">
        <v>125</v>
      </c>
      <c r="AS590" s="15" t="s">
        <v>66</v>
      </c>
    </row>
    <row r="591" spans="1:63" s="2" customFormat="1" ht="24.2" customHeight="1">
      <c r="A591" s="26"/>
      <c r="B591" s="108"/>
      <c r="C591" s="109" t="s">
        <v>511</v>
      </c>
      <c r="D591" s="109" t="s">
        <v>119</v>
      </c>
      <c r="E591" s="110" t="s">
        <v>899</v>
      </c>
      <c r="F591" s="111" t="s">
        <v>900</v>
      </c>
      <c r="G591" s="112" t="s">
        <v>199</v>
      </c>
      <c r="H591" s="113">
        <v>20</v>
      </c>
      <c r="I591" s="111" t="s">
        <v>123</v>
      </c>
      <c r="J591" s="27"/>
      <c r="K591" s="114" t="s">
        <v>1</v>
      </c>
      <c r="L591" s="115" t="s">
        <v>31</v>
      </c>
      <c r="M591" s="116">
        <v>1.102</v>
      </c>
      <c r="N591" s="116">
        <f>M591*H591</f>
        <v>22.040000000000003</v>
      </c>
      <c r="O591" s="116">
        <v>0</v>
      </c>
      <c r="P591" s="116">
        <f>O591*H591</f>
        <v>0</v>
      </c>
      <c r="Q591" s="116">
        <v>0.001</v>
      </c>
      <c r="R591" s="117">
        <f>Q591*H591</f>
        <v>0.02</v>
      </c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P591" s="118" t="s">
        <v>124</v>
      </c>
      <c r="AR591" s="118" t="s">
        <v>119</v>
      </c>
      <c r="AS591" s="118" t="s">
        <v>66</v>
      </c>
      <c r="AW591" s="15" t="s">
        <v>117</v>
      </c>
      <c r="BC591" s="119" t="e">
        <f>IF(L591="základní",#REF!,0)</f>
        <v>#REF!</v>
      </c>
      <c r="BD591" s="119">
        <f>IF(L591="snížená",#REF!,0)</f>
        <v>0</v>
      </c>
      <c r="BE591" s="119">
        <f>IF(L591="zákl. přenesená",#REF!,0)</f>
        <v>0</v>
      </c>
      <c r="BF591" s="119">
        <f>IF(L591="sníž. přenesená",#REF!,0)</f>
        <v>0</v>
      </c>
      <c r="BG591" s="119">
        <f>IF(L591="nulová",#REF!,0)</f>
        <v>0</v>
      </c>
      <c r="BH591" s="15" t="s">
        <v>64</v>
      </c>
      <c r="BI591" s="119" t="e">
        <f>ROUND(#REF!*H591,2)</f>
        <v>#REF!</v>
      </c>
      <c r="BJ591" s="15" t="s">
        <v>124</v>
      </c>
      <c r="BK591" s="118" t="s">
        <v>901</v>
      </c>
    </row>
    <row r="592" spans="1:45" s="2" customFormat="1" ht="12">
      <c r="A592" s="26"/>
      <c r="B592" s="27"/>
      <c r="C592" s="26"/>
      <c r="D592" s="120" t="s">
        <v>125</v>
      </c>
      <c r="E592" s="26"/>
      <c r="F592" s="121" t="s">
        <v>900</v>
      </c>
      <c r="G592" s="26"/>
      <c r="H592" s="26"/>
      <c r="I592" s="26"/>
      <c r="J592" s="27"/>
      <c r="K592" s="122"/>
      <c r="L592" s="123"/>
      <c r="M592" s="44"/>
      <c r="N592" s="44"/>
      <c r="O592" s="44"/>
      <c r="P592" s="44"/>
      <c r="Q592" s="44"/>
      <c r="R592" s="45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R592" s="15" t="s">
        <v>125</v>
      </c>
      <c r="AS592" s="15" t="s">
        <v>66</v>
      </c>
    </row>
    <row r="593" spans="1:45" s="2" customFormat="1" ht="29.25">
      <c r="A593" s="26"/>
      <c r="B593" s="27"/>
      <c r="C593" s="26"/>
      <c r="D593" s="120" t="s">
        <v>356</v>
      </c>
      <c r="E593" s="26"/>
      <c r="F593" s="132" t="s">
        <v>902</v>
      </c>
      <c r="G593" s="26"/>
      <c r="H593" s="26"/>
      <c r="I593" s="26"/>
      <c r="J593" s="27"/>
      <c r="K593" s="122"/>
      <c r="L593" s="123"/>
      <c r="M593" s="44"/>
      <c r="N593" s="44"/>
      <c r="O593" s="44"/>
      <c r="P593" s="44"/>
      <c r="Q593" s="44"/>
      <c r="R593" s="45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R593" s="15" t="s">
        <v>356</v>
      </c>
      <c r="AS593" s="15" t="s">
        <v>66</v>
      </c>
    </row>
    <row r="594" spans="1:63" s="2" customFormat="1" ht="24.2" customHeight="1">
      <c r="A594" s="26"/>
      <c r="B594" s="108"/>
      <c r="C594" s="109" t="s">
        <v>903</v>
      </c>
      <c r="D594" s="109" t="s">
        <v>119</v>
      </c>
      <c r="E594" s="110" t="s">
        <v>904</v>
      </c>
      <c r="F594" s="111" t="s">
        <v>905</v>
      </c>
      <c r="G594" s="112" t="s">
        <v>199</v>
      </c>
      <c r="H594" s="113">
        <v>130</v>
      </c>
      <c r="I594" s="111" t="s">
        <v>123</v>
      </c>
      <c r="J594" s="27"/>
      <c r="K594" s="114" t="s">
        <v>1</v>
      </c>
      <c r="L594" s="115" t="s">
        <v>31</v>
      </c>
      <c r="M594" s="116">
        <v>4.599</v>
      </c>
      <c r="N594" s="116">
        <f>M594*H594</f>
        <v>597.87</v>
      </c>
      <c r="O594" s="116">
        <v>0</v>
      </c>
      <c r="P594" s="116">
        <f>O594*H594</f>
        <v>0</v>
      </c>
      <c r="Q594" s="116">
        <v>0.001</v>
      </c>
      <c r="R594" s="117">
        <f>Q594*H594</f>
        <v>0.13</v>
      </c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P594" s="118" t="s">
        <v>124</v>
      </c>
      <c r="AR594" s="118" t="s">
        <v>119</v>
      </c>
      <c r="AS594" s="118" t="s">
        <v>66</v>
      </c>
      <c r="AW594" s="15" t="s">
        <v>117</v>
      </c>
      <c r="BC594" s="119" t="e">
        <f>IF(L594="základní",#REF!,0)</f>
        <v>#REF!</v>
      </c>
      <c r="BD594" s="119">
        <f>IF(L594="snížená",#REF!,0)</f>
        <v>0</v>
      </c>
      <c r="BE594" s="119">
        <f>IF(L594="zákl. přenesená",#REF!,0)</f>
        <v>0</v>
      </c>
      <c r="BF594" s="119">
        <f>IF(L594="sníž. přenesená",#REF!,0)</f>
        <v>0</v>
      </c>
      <c r="BG594" s="119">
        <f>IF(L594="nulová",#REF!,0)</f>
        <v>0</v>
      </c>
      <c r="BH594" s="15" t="s">
        <v>64</v>
      </c>
      <c r="BI594" s="119" t="e">
        <f>ROUND(#REF!*H594,2)</f>
        <v>#REF!</v>
      </c>
      <c r="BJ594" s="15" t="s">
        <v>124</v>
      </c>
      <c r="BK594" s="118" t="s">
        <v>906</v>
      </c>
    </row>
    <row r="595" spans="1:45" s="2" customFormat="1" ht="12">
      <c r="A595" s="26"/>
      <c r="B595" s="27"/>
      <c r="C595" s="26"/>
      <c r="D595" s="120" t="s">
        <v>125</v>
      </c>
      <c r="E595" s="26"/>
      <c r="F595" s="121" t="s">
        <v>905</v>
      </c>
      <c r="G595" s="26"/>
      <c r="H595" s="26"/>
      <c r="I595" s="26"/>
      <c r="J595" s="27"/>
      <c r="K595" s="122"/>
      <c r="L595" s="123"/>
      <c r="M595" s="44"/>
      <c r="N595" s="44"/>
      <c r="O595" s="44"/>
      <c r="P595" s="44"/>
      <c r="Q595" s="44"/>
      <c r="R595" s="45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R595" s="15" t="s">
        <v>125</v>
      </c>
      <c r="AS595" s="15" t="s">
        <v>66</v>
      </c>
    </row>
    <row r="596" spans="1:45" s="2" customFormat="1" ht="29.25">
      <c r="A596" s="26"/>
      <c r="B596" s="27"/>
      <c r="C596" s="26"/>
      <c r="D596" s="120" t="s">
        <v>356</v>
      </c>
      <c r="E596" s="26"/>
      <c r="F596" s="132" t="s">
        <v>902</v>
      </c>
      <c r="G596" s="26"/>
      <c r="H596" s="26"/>
      <c r="I596" s="26"/>
      <c r="J596" s="27"/>
      <c r="K596" s="122"/>
      <c r="L596" s="123"/>
      <c r="M596" s="44"/>
      <c r="N596" s="44"/>
      <c r="O596" s="44"/>
      <c r="P596" s="44"/>
      <c r="Q596" s="44"/>
      <c r="R596" s="45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R596" s="15" t="s">
        <v>356</v>
      </c>
      <c r="AS596" s="15" t="s">
        <v>66</v>
      </c>
    </row>
    <row r="597" spans="1:63" s="2" customFormat="1" ht="24.2" customHeight="1">
      <c r="A597" s="26"/>
      <c r="B597" s="108"/>
      <c r="C597" s="109" t="s">
        <v>515</v>
      </c>
      <c r="D597" s="109" t="s">
        <v>119</v>
      </c>
      <c r="E597" s="110" t="s">
        <v>907</v>
      </c>
      <c r="F597" s="111" t="s">
        <v>908</v>
      </c>
      <c r="G597" s="112" t="s">
        <v>199</v>
      </c>
      <c r="H597" s="113">
        <v>210</v>
      </c>
      <c r="I597" s="111" t="s">
        <v>123</v>
      </c>
      <c r="J597" s="27"/>
      <c r="K597" s="114" t="s">
        <v>1</v>
      </c>
      <c r="L597" s="115" t="s">
        <v>31</v>
      </c>
      <c r="M597" s="116">
        <v>2.976</v>
      </c>
      <c r="N597" s="116">
        <f>M597*H597</f>
        <v>624.96</v>
      </c>
      <c r="O597" s="116">
        <v>0.12</v>
      </c>
      <c r="P597" s="116">
        <f>O597*H597</f>
        <v>25.2</v>
      </c>
      <c r="Q597" s="116">
        <v>2.49</v>
      </c>
      <c r="R597" s="117">
        <f>Q597*H597</f>
        <v>522.9000000000001</v>
      </c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P597" s="118" t="s">
        <v>124</v>
      </c>
      <c r="AR597" s="118" t="s">
        <v>119</v>
      </c>
      <c r="AS597" s="118" t="s">
        <v>66</v>
      </c>
      <c r="AW597" s="15" t="s">
        <v>117</v>
      </c>
      <c r="BC597" s="119" t="e">
        <f>IF(L597="základní",#REF!,0)</f>
        <v>#REF!</v>
      </c>
      <c r="BD597" s="119">
        <f>IF(L597="snížená",#REF!,0)</f>
        <v>0</v>
      </c>
      <c r="BE597" s="119">
        <f>IF(L597="zákl. přenesená",#REF!,0)</f>
        <v>0</v>
      </c>
      <c r="BF597" s="119">
        <f>IF(L597="sníž. přenesená",#REF!,0)</f>
        <v>0</v>
      </c>
      <c r="BG597" s="119">
        <f>IF(L597="nulová",#REF!,0)</f>
        <v>0</v>
      </c>
      <c r="BH597" s="15" t="s">
        <v>64</v>
      </c>
      <c r="BI597" s="119" t="e">
        <f>ROUND(#REF!*H597,2)</f>
        <v>#REF!</v>
      </c>
      <c r="BJ597" s="15" t="s">
        <v>124</v>
      </c>
      <c r="BK597" s="118" t="s">
        <v>909</v>
      </c>
    </row>
    <row r="598" spans="1:45" s="2" customFormat="1" ht="12">
      <c r="A598" s="26"/>
      <c r="B598" s="27"/>
      <c r="C598" s="26"/>
      <c r="D598" s="120" t="s">
        <v>125</v>
      </c>
      <c r="E598" s="26"/>
      <c r="F598" s="121" t="s">
        <v>908</v>
      </c>
      <c r="G598" s="26"/>
      <c r="H598" s="26"/>
      <c r="I598" s="26"/>
      <c r="J598" s="27"/>
      <c r="K598" s="122"/>
      <c r="L598" s="123"/>
      <c r="M598" s="44"/>
      <c r="N598" s="44"/>
      <c r="O598" s="44"/>
      <c r="P598" s="44"/>
      <c r="Q598" s="44"/>
      <c r="R598" s="45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R598" s="15" t="s">
        <v>125</v>
      </c>
      <c r="AS598" s="15" t="s">
        <v>66</v>
      </c>
    </row>
    <row r="599" spans="1:63" s="2" customFormat="1" ht="24.2" customHeight="1">
      <c r="A599" s="26"/>
      <c r="B599" s="108"/>
      <c r="C599" s="109" t="s">
        <v>910</v>
      </c>
      <c r="D599" s="109" t="s">
        <v>119</v>
      </c>
      <c r="E599" s="110" t="s">
        <v>911</v>
      </c>
      <c r="F599" s="111" t="s">
        <v>912</v>
      </c>
      <c r="G599" s="112" t="s">
        <v>199</v>
      </c>
      <c r="H599" s="113">
        <v>30</v>
      </c>
      <c r="I599" s="111" t="s">
        <v>123</v>
      </c>
      <c r="J599" s="27"/>
      <c r="K599" s="114" t="s">
        <v>1</v>
      </c>
      <c r="L599" s="115" t="s">
        <v>31</v>
      </c>
      <c r="M599" s="116">
        <v>5.236</v>
      </c>
      <c r="N599" s="116">
        <f>M599*H599</f>
        <v>157.07999999999998</v>
      </c>
      <c r="O599" s="116">
        <v>0.12</v>
      </c>
      <c r="P599" s="116">
        <f>O599*H599</f>
        <v>3.5999999999999996</v>
      </c>
      <c r="Q599" s="116">
        <v>2.2</v>
      </c>
      <c r="R599" s="117">
        <f>Q599*H599</f>
        <v>66</v>
      </c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P599" s="118" t="s">
        <v>124</v>
      </c>
      <c r="AR599" s="118" t="s">
        <v>119</v>
      </c>
      <c r="AS599" s="118" t="s">
        <v>66</v>
      </c>
      <c r="AW599" s="15" t="s">
        <v>117</v>
      </c>
      <c r="BC599" s="119" t="e">
        <f>IF(L599="základní",#REF!,0)</f>
        <v>#REF!</v>
      </c>
      <c r="BD599" s="119">
        <f>IF(L599="snížená",#REF!,0)</f>
        <v>0</v>
      </c>
      <c r="BE599" s="119">
        <f>IF(L599="zákl. přenesená",#REF!,0)</f>
        <v>0</v>
      </c>
      <c r="BF599" s="119">
        <f>IF(L599="sníž. přenesená",#REF!,0)</f>
        <v>0</v>
      </c>
      <c r="BG599" s="119">
        <f>IF(L599="nulová",#REF!,0)</f>
        <v>0</v>
      </c>
      <c r="BH599" s="15" t="s">
        <v>64</v>
      </c>
      <c r="BI599" s="119" t="e">
        <f>ROUND(#REF!*H599,2)</f>
        <v>#REF!</v>
      </c>
      <c r="BJ599" s="15" t="s">
        <v>124</v>
      </c>
      <c r="BK599" s="118" t="s">
        <v>913</v>
      </c>
    </row>
    <row r="600" spans="1:45" s="2" customFormat="1" ht="12">
      <c r="A600" s="26"/>
      <c r="B600" s="27"/>
      <c r="C600" s="26"/>
      <c r="D600" s="120" t="s">
        <v>125</v>
      </c>
      <c r="E600" s="26"/>
      <c r="F600" s="121" t="s">
        <v>912</v>
      </c>
      <c r="G600" s="26"/>
      <c r="H600" s="26"/>
      <c r="I600" s="26"/>
      <c r="J600" s="27"/>
      <c r="K600" s="122"/>
      <c r="L600" s="123"/>
      <c r="M600" s="44"/>
      <c r="N600" s="44"/>
      <c r="O600" s="44"/>
      <c r="P600" s="44"/>
      <c r="Q600" s="44"/>
      <c r="R600" s="45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R600" s="15" t="s">
        <v>125</v>
      </c>
      <c r="AS600" s="15" t="s">
        <v>66</v>
      </c>
    </row>
    <row r="601" spans="1:63" s="2" customFormat="1" ht="24.2" customHeight="1">
      <c r="A601" s="26"/>
      <c r="B601" s="108"/>
      <c r="C601" s="109" t="s">
        <v>518</v>
      </c>
      <c r="D601" s="109" t="s">
        <v>119</v>
      </c>
      <c r="E601" s="110" t="s">
        <v>914</v>
      </c>
      <c r="F601" s="111" t="s">
        <v>915</v>
      </c>
      <c r="G601" s="112" t="s">
        <v>199</v>
      </c>
      <c r="H601" s="113">
        <v>20</v>
      </c>
      <c r="I601" s="111" t="s">
        <v>123</v>
      </c>
      <c r="J601" s="27"/>
      <c r="K601" s="114" t="s">
        <v>1</v>
      </c>
      <c r="L601" s="115" t="s">
        <v>31</v>
      </c>
      <c r="M601" s="116">
        <v>16.374</v>
      </c>
      <c r="N601" s="116">
        <f>M601*H601</f>
        <v>327.47999999999996</v>
      </c>
      <c r="O601" s="116">
        <v>0.12171</v>
      </c>
      <c r="P601" s="116">
        <f>O601*H601</f>
        <v>2.4342</v>
      </c>
      <c r="Q601" s="116">
        <v>2.4</v>
      </c>
      <c r="R601" s="117">
        <f>Q601*H601</f>
        <v>48</v>
      </c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P601" s="118" t="s">
        <v>124</v>
      </c>
      <c r="AR601" s="118" t="s">
        <v>119</v>
      </c>
      <c r="AS601" s="118" t="s">
        <v>66</v>
      </c>
      <c r="AW601" s="15" t="s">
        <v>117</v>
      </c>
      <c r="BC601" s="119" t="e">
        <f>IF(L601="základní",#REF!,0)</f>
        <v>#REF!</v>
      </c>
      <c r="BD601" s="119">
        <f>IF(L601="snížená",#REF!,0)</f>
        <v>0</v>
      </c>
      <c r="BE601" s="119">
        <f>IF(L601="zákl. přenesená",#REF!,0)</f>
        <v>0</v>
      </c>
      <c r="BF601" s="119">
        <f>IF(L601="sníž. přenesená",#REF!,0)</f>
        <v>0</v>
      </c>
      <c r="BG601" s="119">
        <f>IF(L601="nulová",#REF!,0)</f>
        <v>0</v>
      </c>
      <c r="BH601" s="15" t="s">
        <v>64</v>
      </c>
      <c r="BI601" s="119" t="e">
        <f>ROUND(#REF!*H601,2)</f>
        <v>#REF!</v>
      </c>
      <c r="BJ601" s="15" t="s">
        <v>124</v>
      </c>
      <c r="BK601" s="118" t="s">
        <v>916</v>
      </c>
    </row>
    <row r="602" spans="1:45" s="2" customFormat="1" ht="12">
      <c r="A602" s="26"/>
      <c r="B602" s="27"/>
      <c r="C602" s="26"/>
      <c r="D602" s="120" t="s">
        <v>125</v>
      </c>
      <c r="E602" s="26"/>
      <c r="F602" s="121" t="s">
        <v>915</v>
      </c>
      <c r="G602" s="26"/>
      <c r="H602" s="26"/>
      <c r="I602" s="26"/>
      <c r="J602" s="27"/>
      <c r="K602" s="122"/>
      <c r="L602" s="123"/>
      <c r="M602" s="44"/>
      <c r="N602" s="44"/>
      <c r="O602" s="44"/>
      <c r="P602" s="44"/>
      <c r="Q602" s="44"/>
      <c r="R602" s="45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R602" s="15" t="s">
        <v>125</v>
      </c>
      <c r="AS602" s="15" t="s">
        <v>66</v>
      </c>
    </row>
    <row r="603" spans="1:63" s="2" customFormat="1" ht="24.2" customHeight="1">
      <c r="A603" s="26"/>
      <c r="B603" s="108"/>
      <c r="C603" s="109" t="s">
        <v>917</v>
      </c>
      <c r="D603" s="109" t="s">
        <v>119</v>
      </c>
      <c r="E603" s="110" t="s">
        <v>918</v>
      </c>
      <c r="F603" s="111" t="s">
        <v>919</v>
      </c>
      <c r="G603" s="112" t="s">
        <v>187</v>
      </c>
      <c r="H603" s="113">
        <v>90</v>
      </c>
      <c r="I603" s="111" t="s">
        <v>123</v>
      </c>
      <c r="J603" s="27"/>
      <c r="K603" s="114" t="s">
        <v>1</v>
      </c>
      <c r="L603" s="115" t="s">
        <v>31</v>
      </c>
      <c r="M603" s="116">
        <v>0.48</v>
      </c>
      <c r="N603" s="116">
        <f>M603*H603</f>
        <v>43.199999999999996</v>
      </c>
      <c r="O603" s="116">
        <v>4E-05</v>
      </c>
      <c r="P603" s="116">
        <f>O603*H603</f>
        <v>0.0036000000000000003</v>
      </c>
      <c r="Q603" s="116">
        <v>0.001</v>
      </c>
      <c r="R603" s="117">
        <f>Q603*H603</f>
        <v>0.09</v>
      </c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P603" s="118" t="s">
        <v>124</v>
      </c>
      <c r="AR603" s="118" t="s">
        <v>119</v>
      </c>
      <c r="AS603" s="118" t="s">
        <v>66</v>
      </c>
      <c r="AW603" s="15" t="s">
        <v>117</v>
      </c>
      <c r="BC603" s="119" t="e">
        <f>IF(L603="základní",#REF!,0)</f>
        <v>#REF!</v>
      </c>
      <c r="BD603" s="119">
        <f>IF(L603="snížená",#REF!,0)</f>
        <v>0</v>
      </c>
      <c r="BE603" s="119">
        <f>IF(L603="zákl. přenesená",#REF!,0)</f>
        <v>0</v>
      </c>
      <c r="BF603" s="119">
        <f>IF(L603="sníž. přenesená",#REF!,0)</f>
        <v>0</v>
      </c>
      <c r="BG603" s="119">
        <f>IF(L603="nulová",#REF!,0)</f>
        <v>0</v>
      </c>
      <c r="BH603" s="15" t="s">
        <v>64</v>
      </c>
      <c r="BI603" s="119" t="e">
        <f>ROUND(#REF!*H603,2)</f>
        <v>#REF!</v>
      </c>
      <c r="BJ603" s="15" t="s">
        <v>124</v>
      </c>
      <c r="BK603" s="118" t="s">
        <v>920</v>
      </c>
    </row>
    <row r="604" spans="1:45" s="2" customFormat="1" ht="19.5">
      <c r="A604" s="26"/>
      <c r="B604" s="27"/>
      <c r="C604" s="26"/>
      <c r="D604" s="120" t="s">
        <v>125</v>
      </c>
      <c r="E604" s="26"/>
      <c r="F604" s="121" t="s">
        <v>919</v>
      </c>
      <c r="G604" s="26"/>
      <c r="H604" s="26"/>
      <c r="I604" s="26"/>
      <c r="J604" s="27"/>
      <c r="K604" s="122"/>
      <c r="L604" s="123"/>
      <c r="M604" s="44"/>
      <c r="N604" s="44"/>
      <c r="O604" s="44"/>
      <c r="P604" s="44"/>
      <c r="Q604" s="44"/>
      <c r="R604" s="45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R604" s="15" t="s">
        <v>125</v>
      </c>
      <c r="AS604" s="15" t="s">
        <v>66</v>
      </c>
    </row>
    <row r="605" spans="1:63" s="2" customFormat="1" ht="24.2" customHeight="1">
      <c r="A605" s="26"/>
      <c r="B605" s="108"/>
      <c r="C605" s="109" t="s">
        <v>522</v>
      </c>
      <c r="D605" s="109" t="s">
        <v>119</v>
      </c>
      <c r="E605" s="110" t="s">
        <v>921</v>
      </c>
      <c r="F605" s="111" t="s">
        <v>922</v>
      </c>
      <c r="G605" s="112" t="s">
        <v>122</v>
      </c>
      <c r="H605" s="113">
        <v>950</v>
      </c>
      <c r="I605" s="111" t="s">
        <v>123</v>
      </c>
      <c r="J605" s="27"/>
      <c r="K605" s="114" t="s">
        <v>1</v>
      </c>
      <c r="L605" s="115" t="s">
        <v>31</v>
      </c>
      <c r="M605" s="116">
        <v>0.03</v>
      </c>
      <c r="N605" s="116">
        <f>M605*H605</f>
        <v>28.5</v>
      </c>
      <c r="O605" s="116">
        <v>0</v>
      </c>
      <c r="P605" s="116">
        <f>O605*H605</f>
        <v>0</v>
      </c>
      <c r="Q605" s="116">
        <v>0.002</v>
      </c>
      <c r="R605" s="117">
        <f>Q605*H605</f>
        <v>1.9000000000000001</v>
      </c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P605" s="118" t="s">
        <v>124</v>
      </c>
      <c r="AR605" s="118" t="s">
        <v>119</v>
      </c>
      <c r="AS605" s="118" t="s">
        <v>66</v>
      </c>
      <c r="AW605" s="15" t="s">
        <v>117</v>
      </c>
      <c r="BC605" s="119" t="e">
        <f>IF(L605="základní",#REF!,0)</f>
        <v>#REF!</v>
      </c>
      <c r="BD605" s="119">
        <f>IF(L605="snížená",#REF!,0)</f>
        <v>0</v>
      </c>
      <c r="BE605" s="119">
        <f>IF(L605="zákl. přenesená",#REF!,0)</f>
        <v>0</v>
      </c>
      <c r="BF605" s="119">
        <f>IF(L605="sníž. přenesená",#REF!,0)</f>
        <v>0</v>
      </c>
      <c r="BG605" s="119">
        <f>IF(L605="nulová",#REF!,0)</f>
        <v>0</v>
      </c>
      <c r="BH605" s="15" t="s">
        <v>64</v>
      </c>
      <c r="BI605" s="119" t="e">
        <f>ROUND(#REF!*H605,2)</f>
        <v>#REF!</v>
      </c>
      <c r="BJ605" s="15" t="s">
        <v>124</v>
      </c>
      <c r="BK605" s="118" t="s">
        <v>923</v>
      </c>
    </row>
    <row r="606" spans="1:45" s="2" customFormat="1" ht="12">
      <c r="A606" s="26"/>
      <c r="B606" s="27"/>
      <c r="C606" s="26"/>
      <c r="D606" s="120" t="s">
        <v>125</v>
      </c>
      <c r="E606" s="26"/>
      <c r="F606" s="121" t="s">
        <v>922</v>
      </c>
      <c r="G606" s="26"/>
      <c r="H606" s="26"/>
      <c r="I606" s="26"/>
      <c r="J606" s="27"/>
      <c r="K606" s="122"/>
      <c r="L606" s="123"/>
      <c r="M606" s="44"/>
      <c r="N606" s="44"/>
      <c r="O606" s="44"/>
      <c r="P606" s="44"/>
      <c r="Q606" s="44"/>
      <c r="R606" s="45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R606" s="15" t="s">
        <v>125</v>
      </c>
      <c r="AS606" s="15" t="s">
        <v>66</v>
      </c>
    </row>
    <row r="607" spans="1:63" s="2" customFormat="1" ht="24.2" customHeight="1">
      <c r="A607" s="26"/>
      <c r="B607" s="108"/>
      <c r="C607" s="109" t="s">
        <v>924</v>
      </c>
      <c r="D607" s="109" t="s">
        <v>119</v>
      </c>
      <c r="E607" s="110" t="s">
        <v>925</v>
      </c>
      <c r="F607" s="111" t="s">
        <v>926</v>
      </c>
      <c r="G607" s="112" t="s">
        <v>122</v>
      </c>
      <c r="H607" s="113">
        <v>300</v>
      </c>
      <c r="I607" s="111" t="s">
        <v>123</v>
      </c>
      <c r="J607" s="27"/>
      <c r="K607" s="114" t="s">
        <v>1</v>
      </c>
      <c r="L607" s="115" t="s">
        <v>31</v>
      </c>
      <c r="M607" s="116">
        <v>0.07</v>
      </c>
      <c r="N607" s="116">
        <f>M607*H607</f>
        <v>21.000000000000004</v>
      </c>
      <c r="O607" s="116">
        <v>0</v>
      </c>
      <c r="P607" s="116">
        <f>O607*H607</f>
        <v>0</v>
      </c>
      <c r="Q607" s="116">
        <v>0.005</v>
      </c>
      <c r="R607" s="117">
        <f>Q607*H607</f>
        <v>1.5</v>
      </c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P607" s="118" t="s">
        <v>124</v>
      </c>
      <c r="AR607" s="118" t="s">
        <v>119</v>
      </c>
      <c r="AS607" s="118" t="s">
        <v>66</v>
      </c>
      <c r="AW607" s="15" t="s">
        <v>117</v>
      </c>
      <c r="BC607" s="119" t="e">
        <f>IF(L607="základní",#REF!,0)</f>
        <v>#REF!</v>
      </c>
      <c r="BD607" s="119">
        <f>IF(L607="snížená",#REF!,0)</f>
        <v>0</v>
      </c>
      <c r="BE607" s="119">
        <f>IF(L607="zákl. přenesená",#REF!,0)</f>
        <v>0</v>
      </c>
      <c r="BF607" s="119">
        <f>IF(L607="sníž. přenesená",#REF!,0)</f>
        <v>0</v>
      </c>
      <c r="BG607" s="119">
        <f>IF(L607="nulová",#REF!,0)</f>
        <v>0</v>
      </c>
      <c r="BH607" s="15" t="s">
        <v>64</v>
      </c>
      <c r="BI607" s="119" t="e">
        <f>ROUND(#REF!*H607,2)</f>
        <v>#REF!</v>
      </c>
      <c r="BJ607" s="15" t="s">
        <v>124</v>
      </c>
      <c r="BK607" s="118" t="s">
        <v>927</v>
      </c>
    </row>
    <row r="608" spans="1:45" s="2" customFormat="1" ht="12">
      <c r="A608" s="26"/>
      <c r="B608" s="27"/>
      <c r="C608" s="26"/>
      <c r="D608" s="120" t="s">
        <v>125</v>
      </c>
      <c r="E608" s="26"/>
      <c r="F608" s="121" t="s">
        <v>926</v>
      </c>
      <c r="G608" s="26"/>
      <c r="H608" s="26"/>
      <c r="I608" s="26"/>
      <c r="J608" s="27"/>
      <c r="K608" s="122"/>
      <c r="L608" s="123"/>
      <c r="M608" s="44"/>
      <c r="N608" s="44"/>
      <c r="O608" s="44"/>
      <c r="P608" s="44"/>
      <c r="Q608" s="44"/>
      <c r="R608" s="45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R608" s="15" t="s">
        <v>125</v>
      </c>
      <c r="AS608" s="15" t="s">
        <v>66</v>
      </c>
    </row>
    <row r="609" spans="1:63" s="2" customFormat="1" ht="24.2" customHeight="1">
      <c r="A609" s="26"/>
      <c r="B609" s="108"/>
      <c r="C609" s="109" t="s">
        <v>525</v>
      </c>
      <c r="D609" s="109" t="s">
        <v>119</v>
      </c>
      <c r="E609" s="110" t="s">
        <v>928</v>
      </c>
      <c r="F609" s="111" t="s">
        <v>929</v>
      </c>
      <c r="G609" s="112" t="s">
        <v>122</v>
      </c>
      <c r="H609" s="113">
        <v>650</v>
      </c>
      <c r="I609" s="111" t="s">
        <v>123</v>
      </c>
      <c r="J609" s="27"/>
      <c r="K609" s="114" t="s">
        <v>1</v>
      </c>
      <c r="L609" s="115" t="s">
        <v>31</v>
      </c>
      <c r="M609" s="116">
        <v>0.04</v>
      </c>
      <c r="N609" s="116">
        <f>M609*H609</f>
        <v>26</v>
      </c>
      <c r="O609" s="116">
        <v>0</v>
      </c>
      <c r="P609" s="116">
        <f>O609*H609</f>
        <v>0</v>
      </c>
      <c r="Q609" s="116">
        <v>0.002</v>
      </c>
      <c r="R609" s="117">
        <f>Q609*H609</f>
        <v>1.3</v>
      </c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P609" s="118" t="s">
        <v>124</v>
      </c>
      <c r="AR609" s="118" t="s">
        <v>119</v>
      </c>
      <c r="AS609" s="118" t="s">
        <v>66</v>
      </c>
      <c r="AW609" s="15" t="s">
        <v>117</v>
      </c>
      <c r="BC609" s="119" t="e">
        <f>IF(L609="základní",#REF!,0)</f>
        <v>#REF!</v>
      </c>
      <c r="BD609" s="119">
        <f>IF(L609="snížená",#REF!,0)</f>
        <v>0</v>
      </c>
      <c r="BE609" s="119">
        <f>IF(L609="zákl. přenesená",#REF!,0)</f>
        <v>0</v>
      </c>
      <c r="BF609" s="119">
        <f>IF(L609="sníž. přenesená",#REF!,0)</f>
        <v>0</v>
      </c>
      <c r="BG609" s="119">
        <f>IF(L609="nulová",#REF!,0)</f>
        <v>0</v>
      </c>
      <c r="BH609" s="15" t="s">
        <v>64</v>
      </c>
      <c r="BI609" s="119" t="e">
        <f>ROUND(#REF!*H609,2)</f>
        <v>#REF!</v>
      </c>
      <c r="BJ609" s="15" t="s">
        <v>124</v>
      </c>
      <c r="BK609" s="118" t="s">
        <v>930</v>
      </c>
    </row>
    <row r="610" spans="1:45" s="2" customFormat="1" ht="12">
      <c r="A610" s="26"/>
      <c r="B610" s="27"/>
      <c r="C610" s="26"/>
      <c r="D610" s="120" t="s">
        <v>125</v>
      </c>
      <c r="E610" s="26"/>
      <c r="F610" s="121" t="s">
        <v>929</v>
      </c>
      <c r="G610" s="26"/>
      <c r="H610" s="26"/>
      <c r="I610" s="26"/>
      <c r="J610" s="27"/>
      <c r="K610" s="122"/>
      <c r="L610" s="123"/>
      <c r="M610" s="44"/>
      <c r="N610" s="44"/>
      <c r="O610" s="44"/>
      <c r="P610" s="44"/>
      <c r="Q610" s="44"/>
      <c r="R610" s="45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R610" s="15" t="s">
        <v>125</v>
      </c>
      <c r="AS610" s="15" t="s">
        <v>66</v>
      </c>
    </row>
    <row r="611" spans="1:63" s="2" customFormat="1" ht="24.2" customHeight="1">
      <c r="A611" s="26"/>
      <c r="B611" s="108"/>
      <c r="C611" s="109" t="s">
        <v>931</v>
      </c>
      <c r="D611" s="109" t="s">
        <v>119</v>
      </c>
      <c r="E611" s="110" t="s">
        <v>932</v>
      </c>
      <c r="F611" s="111" t="s">
        <v>933</v>
      </c>
      <c r="G611" s="112" t="s">
        <v>122</v>
      </c>
      <c r="H611" s="113">
        <v>250</v>
      </c>
      <c r="I611" s="111" t="s">
        <v>123</v>
      </c>
      <c r="J611" s="27"/>
      <c r="K611" s="114" t="s">
        <v>1</v>
      </c>
      <c r="L611" s="115" t="s">
        <v>31</v>
      </c>
      <c r="M611" s="116">
        <v>0.09</v>
      </c>
      <c r="N611" s="116">
        <f>M611*H611</f>
        <v>22.5</v>
      </c>
      <c r="O611" s="116">
        <v>0</v>
      </c>
      <c r="P611" s="116">
        <f>O611*H611</f>
        <v>0</v>
      </c>
      <c r="Q611" s="116">
        <v>0.005</v>
      </c>
      <c r="R611" s="117">
        <f>Q611*H611</f>
        <v>1.25</v>
      </c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P611" s="118" t="s">
        <v>124</v>
      </c>
      <c r="AR611" s="118" t="s">
        <v>119</v>
      </c>
      <c r="AS611" s="118" t="s">
        <v>66</v>
      </c>
      <c r="AW611" s="15" t="s">
        <v>117</v>
      </c>
      <c r="BC611" s="119" t="e">
        <f>IF(L611="základní",#REF!,0)</f>
        <v>#REF!</v>
      </c>
      <c r="BD611" s="119">
        <f>IF(L611="snížená",#REF!,0)</f>
        <v>0</v>
      </c>
      <c r="BE611" s="119">
        <f>IF(L611="zákl. přenesená",#REF!,0)</f>
        <v>0</v>
      </c>
      <c r="BF611" s="119">
        <f>IF(L611="sníž. přenesená",#REF!,0)</f>
        <v>0</v>
      </c>
      <c r="BG611" s="119">
        <f>IF(L611="nulová",#REF!,0)</f>
        <v>0</v>
      </c>
      <c r="BH611" s="15" t="s">
        <v>64</v>
      </c>
      <c r="BI611" s="119" t="e">
        <f>ROUND(#REF!*H611,2)</f>
        <v>#REF!</v>
      </c>
      <c r="BJ611" s="15" t="s">
        <v>124</v>
      </c>
      <c r="BK611" s="118" t="s">
        <v>934</v>
      </c>
    </row>
    <row r="612" spans="1:45" s="2" customFormat="1" ht="12">
      <c r="A612" s="26"/>
      <c r="B612" s="27"/>
      <c r="C612" s="26"/>
      <c r="D612" s="120" t="s">
        <v>125</v>
      </c>
      <c r="E612" s="26"/>
      <c r="F612" s="121" t="s">
        <v>933</v>
      </c>
      <c r="G612" s="26"/>
      <c r="H612" s="26"/>
      <c r="I612" s="26"/>
      <c r="J612" s="27"/>
      <c r="K612" s="122"/>
      <c r="L612" s="123"/>
      <c r="M612" s="44"/>
      <c r="N612" s="44"/>
      <c r="O612" s="44"/>
      <c r="P612" s="44"/>
      <c r="Q612" s="44"/>
      <c r="R612" s="45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R612" s="15" t="s">
        <v>125</v>
      </c>
      <c r="AS612" s="15" t="s">
        <v>66</v>
      </c>
    </row>
    <row r="613" spans="1:63" s="2" customFormat="1" ht="24.2" customHeight="1">
      <c r="A613" s="26"/>
      <c r="B613" s="108"/>
      <c r="C613" s="109" t="s">
        <v>529</v>
      </c>
      <c r="D613" s="109" t="s">
        <v>119</v>
      </c>
      <c r="E613" s="110" t="s">
        <v>935</v>
      </c>
      <c r="F613" s="111" t="s">
        <v>936</v>
      </c>
      <c r="G613" s="112" t="s">
        <v>122</v>
      </c>
      <c r="H613" s="113">
        <v>400</v>
      </c>
      <c r="I613" s="111" t="s">
        <v>123</v>
      </c>
      <c r="J613" s="27"/>
      <c r="K613" s="114" t="s">
        <v>1</v>
      </c>
      <c r="L613" s="115" t="s">
        <v>31</v>
      </c>
      <c r="M613" s="116">
        <v>0.499</v>
      </c>
      <c r="N613" s="116">
        <f>M613*H613</f>
        <v>199.6</v>
      </c>
      <c r="O613" s="116">
        <v>0</v>
      </c>
      <c r="P613" s="116">
        <f>O613*H613</f>
        <v>0</v>
      </c>
      <c r="Q613" s="116">
        <v>0.022</v>
      </c>
      <c r="R613" s="117">
        <f>Q613*H613</f>
        <v>8.799999999999999</v>
      </c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P613" s="118" t="s">
        <v>124</v>
      </c>
      <c r="AR613" s="118" t="s">
        <v>119</v>
      </c>
      <c r="AS613" s="118" t="s">
        <v>66</v>
      </c>
      <c r="AW613" s="15" t="s">
        <v>117</v>
      </c>
      <c r="BC613" s="119" t="e">
        <f>IF(L613="základní",#REF!,0)</f>
        <v>#REF!</v>
      </c>
      <c r="BD613" s="119">
        <f>IF(L613="snížená",#REF!,0)</f>
        <v>0</v>
      </c>
      <c r="BE613" s="119">
        <f>IF(L613="zákl. přenesená",#REF!,0)</f>
        <v>0</v>
      </c>
      <c r="BF613" s="119">
        <f>IF(L613="sníž. přenesená",#REF!,0)</f>
        <v>0</v>
      </c>
      <c r="BG613" s="119">
        <f>IF(L613="nulová",#REF!,0)</f>
        <v>0</v>
      </c>
      <c r="BH613" s="15" t="s">
        <v>64</v>
      </c>
      <c r="BI613" s="119" t="e">
        <f>ROUND(#REF!*H613,2)</f>
        <v>#REF!</v>
      </c>
      <c r="BJ613" s="15" t="s">
        <v>124</v>
      </c>
      <c r="BK613" s="118" t="s">
        <v>937</v>
      </c>
    </row>
    <row r="614" spans="1:45" s="2" customFormat="1" ht="12">
      <c r="A614" s="26"/>
      <c r="B614" s="27"/>
      <c r="C614" s="26"/>
      <c r="D614" s="120" t="s">
        <v>125</v>
      </c>
      <c r="E614" s="26"/>
      <c r="F614" s="121" t="s">
        <v>936</v>
      </c>
      <c r="G614" s="26"/>
      <c r="H614" s="26"/>
      <c r="I614" s="26"/>
      <c r="J614" s="27"/>
      <c r="K614" s="122"/>
      <c r="L614" s="123"/>
      <c r="M614" s="44"/>
      <c r="N614" s="44"/>
      <c r="O614" s="44"/>
      <c r="P614" s="44"/>
      <c r="Q614" s="44"/>
      <c r="R614" s="45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R614" s="15" t="s">
        <v>125</v>
      </c>
      <c r="AS614" s="15" t="s">
        <v>66</v>
      </c>
    </row>
    <row r="615" spans="1:45" s="2" customFormat="1" ht="19.5">
      <c r="A615" s="26"/>
      <c r="B615" s="27"/>
      <c r="C615" s="26"/>
      <c r="D615" s="120" t="s">
        <v>356</v>
      </c>
      <c r="E615" s="26"/>
      <c r="F615" s="132" t="s">
        <v>404</v>
      </c>
      <c r="G615" s="26"/>
      <c r="H615" s="26"/>
      <c r="I615" s="26"/>
      <c r="J615" s="27"/>
      <c r="K615" s="122"/>
      <c r="L615" s="123"/>
      <c r="M615" s="44"/>
      <c r="N615" s="44"/>
      <c r="O615" s="44"/>
      <c r="P615" s="44"/>
      <c r="Q615" s="44"/>
      <c r="R615" s="45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R615" s="15" t="s">
        <v>356</v>
      </c>
      <c r="AS615" s="15" t="s">
        <v>66</v>
      </c>
    </row>
    <row r="616" spans="1:63" s="2" customFormat="1" ht="24.2" customHeight="1">
      <c r="A616" s="26"/>
      <c r="B616" s="108"/>
      <c r="C616" s="109" t="s">
        <v>938</v>
      </c>
      <c r="D616" s="109" t="s">
        <v>119</v>
      </c>
      <c r="E616" s="110" t="s">
        <v>939</v>
      </c>
      <c r="F616" s="111" t="s">
        <v>940</v>
      </c>
      <c r="G616" s="112" t="s">
        <v>122</v>
      </c>
      <c r="H616" s="113">
        <v>60</v>
      </c>
      <c r="I616" s="111" t="s">
        <v>123</v>
      </c>
      <c r="J616" s="27"/>
      <c r="K616" s="114" t="s">
        <v>1</v>
      </c>
      <c r="L616" s="115" t="s">
        <v>31</v>
      </c>
      <c r="M616" s="116">
        <v>0.715</v>
      </c>
      <c r="N616" s="116">
        <f>M616*H616</f>
        <v>42.9</v>
      </c>
      <c r="O616" s="116">
        <v>0</v>
      </c>
      <c r="P616" s="116">
        <f>O616*H616</f>
        <v>0</v>
      </c>
      <c r="Q616" s="116">
        <v>0.066</v>
      </c>
      <c r="R616" s="117">
        <f>Q616*H616</f>
        <v>3.96</v>
      </c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P616" s="118" t="s">
        <v>124</v>
      </c>
      <c r="AR616" s="118" t="s">
        <v>119</v>
      </c>
      <c r="AS616" s="118" t="s">
        <v>66</v>
      </c>
      <c r="AW616" s="15" t="s">
        <v>117</v>
      </c>
      <c r="BC616" s="119" t="e">
        <f>IF(L616="základní",#REF!,0)</f>
        <v>#REF!</v>
      </c>
      <c r="BD616" s="119">
        <f>IF(L616="snížená",#REF!,0)</f>
        <v>0</v>
      </c>
      <c r="BE616" s="119">
        <f>IF(L616="zákl. přenesená",#REF!,0)</f>
        <v>0</v>
      </c>
      <c r="BF616" s="119">
        <f>IF(L616="sníž. přenesená",#REF!,0)</f>
        <v>0</v>
      </c>
      <c r="BG616" s="119">
        <f>IF(L616="nulová",#REF!,0)</f>
        <v>0</v>
      </c>
      <c r="BH616" s="15" t="s">
        <v>64</v>
      </c>
      <c r="BI616" s="119" t="e">
        <f>ROUND(#REF!*H616,2)</f>
        <v>#REF!</v>
      </c>
      <c r="BJ616" s="15" t="s">
        <v>124</v>
      </c>
      <c r="BK616" s="118" t="s">
        <v>941</v>
      </c>
    </row>
    <row r="617" spans="1:45" s="2" customFormat="1" ht="12">
      <c r="A617" s="26"/>
      <c r="B617" s="27"/>
      <c r="C617" s="26"/>
      <c r="D617" s="120" t="s">
        <v>125</v>
      </c>
      <c r="E617" s="26"/>
      <c r="F617" s="121" t="s">
        <v>940</v>
      </c>
      <c r="G617" s="26"/>
      <c r="H617" s="26"/>
      <c r="I617" s="26"/>
      <c r="J617" s="27"/>
      <c r="K617" s="122"/>
      <c r="L617" s="123"/>
      <c r="M617" s="44"/>
      <c r="N617" s="44"/>
      <c r="O617" s="44"/>
      <c r="P617" s="44"/>
      <c r="Q617" s="44"/>
      <c r="R617" s="45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R617" s="15" t="s">
        <v>125</v>
      </c>
      <c r="AS617" s="15" t="s">
        <v>66</v>
      </c>
    </row>
    <row r="618" spans="1:63" s="2" customFormat="1" ht="24.2" customHeight="1">
      <c r="A618" s="26"/>
      <c r="B618" s="108"/>
      <c r="C618" s="109" t="s">
        <v>532</v>
      </c>
      <c r="D618" s="109" t="s">
        <v>119</v>
      </c>
      <c r="E618" s="110" t="s">
        <v>942</v>
      </c>
      <c r="F618" s="111" t="s">
        <v>943</v>
      </c>
      <c r="G618" s="112" t="s">
        <v>122</v>
      </c>
      <c r="H618" s="113">
        <v>50</v>
      </c>
      <c r="I618" s="111" t="s">
        <v>123</v>
      </c>
      <c r="J618" s="27"/>
      <c r="K618" s="114" t="s">
        <v>1</v>
      </c>
      <c r="L618" s="115" t="s">
        <v>31</v>
      </c>
      <c r="M618" s="116">
        <v>0.774</v>
      </c>
      <c r="N618" s="116">
        <f>M618*H618</f>
        <v>38.7</v>
      </c>
      <c r="O618" s="116">
        <v>0</v>
      </c>
      <c r="P618" s="116">
        <f>O618*H618</f>
        <v>0</v>
      </c>
      <c r="Q618" s="116">
        <v>0.022</v>
      </c>
      <c r="R618" s="117">
        <f>Q618*H618</f>
        <v>1.0999999999999999</v>
      </c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P618" s="118" t="s">
        <v>124</v>
      </c>
      <c r="AR618" s="118" t="s">
        <v>119</v>
      </c>
      <c r="AS618" s="118" t="s">
        <v>66</v>
      </c>
      <c r="AW618" s="15" t="s">
        <v>117</v>
      </c>
      <c r="BC618" s="119" t="e">
        <f>IF(L618="základní",#REF!,0)</f>
        <v>#REF!</v>
      </c>
      <c r="BD618" s="119">
        <f>IF(L618="snížená",#REF!,0)</f>
        <v>0</v>
      </c>
      <c r="BE618" s="119">
        <f>IF(L618="zákl. přenesená",#REF!,0)</f>
        <v>0</v>
      </c>
      <c r="BF618" s="119">
        <f>IF(L618="sníž. přenesená",#REF!,0)</f>
        <v>0</v>
      </c>
      <c r="BG618" s="119">
        <f>IF(L618="nulová",#REF!,0)</f>
        <v>0</v>
      </c>
      <c r="BH618" s="15" t="s">
        <v>64</v>
      </c>
      <c r="BI618" s="119" t="e">
        <f>ROUND(#REF!*H618,2)</f>
        <v>#REF!</v>
      </c>
      <c r="BJ618" s="15" t="s">
        <v>124</v>
      </c>
      <c r="BK618" s="118" t="s">
        <v>944</v>
      </c>
    </row>
    <row r="619" spans="1:45" s="2" customFormat="1" ht="19.5">
      <c r="A619" s="26"/>
      <c r="B619" s="27"/>
      <c r="C619" s="26"/>
      <c r="D619" s="120" t="s">
        <v>125</v>
      </c>
      <c r="E619" s="26"/>
      <c r="F619" s="121" t="s">
        <v>943</v>
      </c>
      <c r="G619" s="26"/>
      <c r="H619" s="26"/>
      <c r="I619" s="26"/>
      <c r="J619" s="27"/>
      <c r="K619" s="122"/>
      <c r="L619" s="123"/>
      <c r="M619" s="44"/>
      <c r="N619" s="44"/>
      <c r="O619" s="44"/>
      <c r="P619" s="44"/>
      <c r="Q619" s="44"/>
      <c r="R619" s="45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R619" s="15" t="s">
        <v>125</v>
      </c>
      <c r="AS619" s="15" t="s">
        <v>66</v>
      </c>
    </row>
    <row r="620" spans="1:63" s="2" customFormat="1" ht="24.2" customHeight="1">
      <c r="A620" s="26"/>
      <c r="B620" s="108"/>
      <c r="C620" s="109" t="s">
        <v>945</v>
      </c>
      <c r="D620" s="109" t="s">
        <v>119</v>
      </c>
      <c r="E620" s="110" t="s">
        <v>946</v>
      </c>
      <c r="F620" s="111" t="s">
        <v>947</v>
      </c>
      <c r="G620" s="112" t="s">
        <v>122</v>
      </c>
      <c r="H620" s="113">
        <v>32</v>
      </c>
      <c r="I620" s="111" t="s">
        <v>123</v>
      </c>
      <c r="J620" s="27"/>
      <c r="K620" s="114" t="s">
        <v>1</v>
      </c>
      <c r="L620" s="115" t="s">
        <v>31</v>
      </c>
      <c r="M620" s="116">
        <v>0.915</v>
      </c>
      <c r="N620" s="116">
        <f>M620*H620</f>
        <v>29.28</v>
      </c>
      <c r="O620" s="116">
        <v>0</v>
      </c>
      <c r="P620" s="116">
        <f>O620*H620</f>
        <v>0</v>
      </c>
      <c r="Q620" s="116">
        <v>0.066</v>
      </c>
      <c r="R620" s="117">
        <f>Q620*H620</f>
        <v>2.112</v>
      </c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P620" s="118" t="s">
        <v>124</v>
      </c>
      <c r="AR620" s="118" t="s">
        <v>119</v>
      </c>
      <c r="AS620" s="118" t="s">
        <v>66</v>
      </c>
      <c r="AW620" s="15" t="s">
        <v>117</v>
      </c>
      <c r="BC620" s="119" t="e">
        <f>IF(L620="základní",#REF!,0)</f>
        <v>#REF!</v>
      </c>
      <c r="BD620" s="119">
        <f>IF(L620="snížená",#REF!,0)</f>
        <v>0</v>
      </c>
      <c r="BE620" s="119">
        <f>IF(L620="zákl. přenesená",#REF!,0)</f>
        <v>0</v>
      </c>
      <c r="BF620" s="119">
        <f>IF(L620="sníž. přenesená",#REF!,0)</f>
        <v>0</v>
      </c>
      <c r="BG620" s="119">
        <f>IF(L620="nulová",#REF!,0)</f>
        <v>0</v>
      </c>
      <c r="BH620" s="15" t="s">
        <v>64</v>
      </c>
      <c r="BI620" s="119" t="e">
        <f>ROUND(#REF!*H620,2)</f>
        <v>#REF!</v>
      </c>
      <c r="BJ620" s="15" t="s">
        <v>124</v>
      </c>
      <c r="BK620" s="118" t="s">
        <v>948</v>
      </c>
    </row>
    <row r="621" spans="1:45" s="2" customFormat="1" ht="19.5">
      <c r="A621" s="26"/>
      <c r="B621" s="27"/>
      <c r="C621" s="26"/>
      <c r="D621" s="120" t="s">
        <v>125</v>
      </c>
      <c r="E621" s="26"/>
      <c r="F621" s="121" t="s">
        <v>947</v>
      </c>
      <c r="G621" s="26"/>
      <c r="H621" s="26"/>
      <c r="I621" s="26"/>
      <c r="J621" s="27"/>
      <c r="K621" s="122"/>
      <c r="L621" s="123"/>
      <c r="M621" s="44"/>
      <c r="N621" s="44"/>
      <c r="O621" s="44"/>
      <c r="P621" s="44"/>
      <c r="Q621" s="44"/>
      <c r="R621" s="45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R621" s="15" t="s">
        <v>125</v>
      </c>
      <c r="AS621" s="15" t="s">
        <v>66</v>
      </c>
    </row>
    <row r="622" spans="1:63" s="2" customFormat="1" ht="24.2" customHeight="1">
      <c r="A622" s="26"/>
      <c r="B622" s="108"/>
      <c r="C622" s="109" t="s">
        <v>536</v>
      </c>
      <c r="D622" s="109" t="s">
        <v>119</v>
      </c>
      <c r="E622" s="110" t="s">
        <v>949</v>
      </c>
      <c r="F622" s="111" t="s">
        <v>950</v>
      </c>
      <c r="G622" s="112" t="s">
        <v>122</v>
      </c>
      <c r="H622" s="113">
        <v>20</v>
      </c>
      <c r="I622" s="111" t="s">
        <v>123</v>
      </c>
      <c r="J622" s="27"/>
      <c r="K622" s="114" t="s">
        <v>1</v>
      </c>
      <c r="L622" s="115" t="s">
        <v>31</v>
      </c>
      <c r="M622" s="116">
        <v>0.083</v>
      </c>
      <c r="N622" s="116">
        <f>M622*H622</f>
        <v>1.6600000000000001</v>
      </c>
      <c r="O622" s="116">
        <v>0</v>
      </c>
      <c r="P622" s="116">
        <f>O622*H622</f>
        <v>0</v>
      </c>
      <c r="Q622" s="116">
        <v>0</v>
      </c>
      <c r="R622" s="117">
        <f>Q622*H622</f>
        <v>0</v>
      </c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P622" s="118" t="s">
        <v>124</v>
      </c>
      <c r="AR622" s="118" t="s">
        <v>119</v>
      </c>
      <c r="AS622" s="118" t="s">
        <v>66</v>
      </c>
      <c r="AW622" s="15" t="s">
        <v>117</v>
      </c>
      <c r="BC622" s="119" t="e">
        <f>IF(L622="základní",#REF!,0)</f>
        <v>#REF!</v>
      </c>
      <c r="BD622" s="119">
        <f>IF(L622="snížená",#REF!,0)</f>
        <v>0</v>
      </c>
      <c r="BE622" s="119">
        <f>IF(L622="zákl. přenesená",#REF!,0)</f>
        <v>0</v>
      </c>
      <c r="BF622" s="119">
        <f>IF(L622="sníž. přenesená",#REF!,0)</f>
        <v>0</v>
      </c>
      <c r="BG622" s="119">
        <f>IF(L622="nulová",#REF!,0)</f>
        <v>0</v>
      </c>
      <c r="BH622" s="15" t="s">
        <v>64</v>
      </c>
      <c r="BI622" s="119" t="e">
        <f>ROUND(#REF!*H622,2)</f>
        <v>#REF!</v>
      </c>
      <c r="BJ622" s="15" t="s">
        <v>124</v>
      </c>
      <c r="BK622" s="118" t="s">
        <v>951</v>
      </c>
    </row>
    <row r="623" spans="1:45" s="2" customFormat="1" ht="19.5">
      <c r="A623" s="26"/>
      <c r="B623" s="27"/>
      <c r="C623" s="26"/>
      <c r="D623" s="120" t="s">
        <v>125</v>
      </c>
      <c r="E623" s="26"/>
      <c r="F623" s="121" t="s">
        <v>950</v>
      </c>
      <c r="G623" s="26"/>
      <c r="H623" s="26"/>
      <c r="I623" s="26"/>
      <c r="J623" s="27"/>
      <c r="K623" s="122"/>
      <c r="L623" s="123"/>
      <c r="M623" s="44"/>
      <c r="N623" s="44"/>
      <c r="O623" s="44"/>
      <c r="P623" s="44"/>
      <c r="Q623" s="44"/>
      <c r="R623" s="45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R623" s="15" t="s">
        <v>125</v>
      </c>
      <c r="AS623" s="15" t="s">
        <v>66</v>
      </c>
    </row>
    <row r="624" spans="1:63" s="2" customFormat="1" ht="24.2" customHeight="1">
      <c r="A624" s="26"/>
      <c r="B624" s="108"/>
      <c r="C624" s="109" t="s">
        <v>952</v>
      </c>
      <c r="D624" s="109" t="s">
        <v>119</v>
      </c>
      <c r="E624" s="110" t="s">
        <v>953</v>
      </c>
      <c r="F624" s="111" t="s">
        <v>954</v>
      </c>
      <c r="G624" s="112" t="s">
        <v>122</v>
      </c>
      <c r="H624" s="113">
        <v>250</v>
      </c>
      <c r="I624" s="111" t="s">
        <v>123</v>
      </c>
      <c r="J624" s="27"/>
      <c r="K624" s="114" t="s">
        <v>1</v>
      </c>
      <c r="L624" s="115" t="s">
        <v>31</v>
      </c>
      <c r="M624" s="116">
        <v>0.51</v>
      </c>
      <c r="N624" s="116">
        <f>M624*H624</f>
        <v>127.5</v>
      </c>
      <c r="O624" s="116">
        <v>0</v>
      </c>
      <c r="P624" s="116">
        <f>O624*H624</f>
        <v>0</v>
      </c>
      <c r="Q624" s="116">
        <v>0</v>
      </c>
      <c r="R624" s="117">
        <f>Q624*H624</f>
        <v>0</v>
      </c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P624" s="118" t="s">
        <v>124</v>
      </c>
      <c r="AR624" s="118" t="s">
        <v>119</v>
      </c>
      <c r="AS624" s="118" t="s">
        <v>66</v>
      </c>
      <c r="AW624" s="15" t="s">
        <v>117</v>
      </c>
      <c r="BC624" s="119" t="e">
        <f>IF(L624="základní",#REF!,0)</f>
        <v>#REF!</v>
      </c>
      <c r="BD624" s="119">
        <f>IF(L624="snížená",#REF!,0)</f>
        <v>0</v>
      </c>
      <c r="BE624" s="119">
        <f>IF(L624="zákl. přenesená",#REF!,0)</f>
        <v>0</v>
      </c>
      <c r="BF624" s="119">
        <f>IF(L624="sníž. přenesená",#REF!,0)</f>
        <v>0</v>
      </c>
      <c r="BG624" s="119">
        <f>IF(L624="nulová",#REF!,0)</f>
        <v>0</v>
      </c>
      <c r="BH624" s="15" t="s">
        <v>64</v>
      </c>
      <c r="BI624" s="119" t="e">
        <f>ROUND(#REF!*H624,2)</f>
        <v>#REF!</v>
      </c>
      <c r="BJ624" s="15" t="s">
        <v>124</v>
      </c>
      <c r="BK624" s="118" t="s">
        <v>955</v>
      </c>
    </row>
    <row r="625" spans="1:45" s="2" customFormat="1" ht="19.5">
      <c r="A625" s="26"/>
      <c r="B625" s="27"/>
      <c r="C625" s="26"/>
      <c r="D625" s="120" t="s">
        <v>125</v>
      </c>
      <c r="E625" s="26"/>
      <c r="F625" s="121" t="s">
        <v>954</v>
      </c>
      <c r="G625" s="26"/>
      <c r="H625" s="26"/>
      <c r="I625" s="26"/>
      <c r="J625" s="27"/>
      <c r="K625" s="122"/>
      <c r="L625" s="123"/>
      <c r="M625" s="44"/>
      <c r="N625" s="44"/>
      <c r="O625" s="44"/>
      <c r="P625" s="44"/>
      <c r="Q625" s="44"/>
      <c r="R625" s="45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R625" s="15" t="s">
        <v>125</v>
      </c>
      <c r="AS625" s="15" t="s">
        <v>66</v>
      </c>
    </row>
    <row r="626" spans="1:63" s="2" customFormat="1" ht="24.2" customHeight="1">
      <c r="A626" s="26"/>
      <c r="B626" s="108"/>
      <c r="C626" s="109" t="s">
        <v>539</v>
      </c>
      <c r="D626" s="109" t="s">
        <v>119</v>
      </c>
      <c r="E626" s="110" t="s">
        <v>956</v>
      </c>
      <c r="F626" s="111" t="s">
        <v>957</v>
      </c>
      <c r="G626" s="112" t="s">
        <v>122</v>
      </c>
      <c r="H626" s="113">
        <v>20</v>
      </c>
      <c r="I626" s="111" t="s">
        <v>123</v>
      </c>
      <c r="J626" s="27"/>
      <c r="K626" s="114" t="s">
        <v>1</v>
      </c>
      <c r="L626" s="115" t="s">
        <v>31</v>
      </c>
      <c r="M626" s="116">
        <v>0.08</v>
      </c>
      <c r="N626" s="116">
        <f>M626*H626</f>
        <v>1.6</v>
      </c>
      <c r="O626" s="116">
        <v>0</v>
      </c>
      <c r="P626" s="116">
        <f>O626*H626</f>
        <v>0</v>
      </c>
      <c r="Q626" s="116">
        <v>0</v>
      </c>
      <c r="R626" s="117">
        <f>Q626*H626</f>
        <v>0</v>
      </c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P626" s="118" t="s">
        <v>124</v>
      </c>
      <c r="AR626" s="118" t="s">
        <v>119</v>
      </c>
      <c r="AS626" s="118" t="s">
        <v>66</v>
      </c>
      <c r="AW626" s="15" t="s">
        <v>117</v>
      </c>
      <c r="BC626" s="119" t="e">
        <f>IF(L626="základní",#REF!,0)</f>
        <v>#REF!</v>
      </c>
      <c r="BD626" s="119">
        <f>IF(L626="snížená",#REF!,0)</f>
        <v>0</v>
      </c>
      <c r="BE626" s="119">
        <f>IF(L626="zákl. přenesená",#REF!,0)</f>
        <v>0</v>
      </c>
      <c r="BF626" s="119">
        <f>IF(L626="sníž. přenesená",#REF!,0)</f>
        <v>0</v>
      </c>
      <c r="BG626" s="119">
        <f>IF(L626="nulová",#REF!,0)</f>
        <v>0</v>
      </c>
      <c r="BH626" s="15" t="s">
        <v>64</v>
      </c>
      <c r="BI626" s="119" t="e">
        <f>ROUND(#REF!*H626,2)</f>
        <v>#REF!</v>
      </c>
      <c r="BJ626" s="15" t="s">
        <v>124</v>
      </c>
      <c r="BK626" s="118" t="s">
        <v>958</v>
      </c>
    </row>
    <row r="627" spans="1:45" s="2" customFormat="1" ht="12">
      <c r="A627" s="26"/>
      <c r="B627" s="27"/>
      <c r="C627" s="26"/>
      <c r="D627" s="120" t="s">
        <v>125</v>
      </c>
      <c r="E627" s="26"/>
      <c r="F627" s="121" t="s">
        <v>957</v>
      </c>
      <c r="G627" s="26"/>
      <c r="H627" s="26"/>
      <c r="I627" s="26"/>
      <c r="J627" s="27"/>
      <c r="K627" s="122"/>
      <c r="L627" s="123"/>
      <c r="M627" s="44"/>
      <c r="N627" s="44"/>
      <c r="O627" s="44"/>
      <c r="P627" s="44"/>
      <c r="Q627" s="44"/>
      <c r="R627" s="45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R627" s="15" t="s">
        <v>125</v>
      </c>
      <c r="AS627" s="15" t="s">
        <v>66</v>
      </c>
    </row>
    <row r="628" spans="1:63" s="2" customFormat="1" ht="24.2" customHeight="1">
      <c r="A628" s="26"/>
      <c r="B628" s="108"/>
      <c r="C628" s="109" t="s">
        <v>959</v>
      </c>
      <c r="D628" s="109" t="s">
        <v>119</v>
      </c>
      <c r="E628" s="110" t="s">
        <v>960</v>
      </c>
      <c r="F628" s="111" t="s">
        <v>961</v>
      </c>
      <c r="G628" s="112" t="s">
        <v>122</v>
      </c>
      <c r="H628" s="113">
        <v>450</v>
      </c>
      <c r="I628" s="111" t="s">
        <v>123</v>
      </c>
      <c r="J628" s="27"/>
      <c r="K628" s="114" t="s">
        <v>1</v>
      </c>
      <c r="L628" s="115" t="s">
        <v>31</v>
      </c>
      <c r="M628" s="116">
        <v>0.273</v>
      </c>
      <c r="N628" s="116">
        <f>M628*H628</f>
        <v>122.85000000000001</v>
      </c>
      <c r="O628" s="116">
        <v>0</v>
      </c>
      <c r="P628" s="116">
        <f>O628*H628</f>
        <v>0</v>
      </c>
      <c r="Q628" s="116">
        <v>0</v>
      </c>
      <c r="R628" s="117">
        <f>Q628*H628</f>
        <v>0</v>
      </c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P628" s="118" t="s">
        <v>124</v>
      </c>
      <c r="AR628" s="118" t="s">
        <v>119</v>
      </c>
      <c r="AS628" s="118" t="s">
        <v>66</v>
      </c>
      <c r="AW628" s="15" t="s">
        <v>117</v>
      </c>
      <c r="BC628" s="119" t="e">
        <f>IF(L628="základní",#REF!,0)</f>
        <v>#REF!</v>
      </c>
      <c r="BD628" s="119">
        <f>IF(L628="snížená",#REF!,0)</f>
        <v>0</v>
      </c>
      <c r="BE628" s="119">
        <f>IF(L628="zákl. přenesená",#REF!,0)</f>
        <v>0</v>
      </c>
      <c r="BF628" s="119">
        <f>IF(L628="sníž. přenesená",#REF!,0)</f>
        <v>0</v>
      </c>
      <c r="BG628" s="119">
        <f>IF(L628="nulová",#REF!,0)</f>
        <v>0</v>
      </c>
      <c r="BH628" s="15" t="s">
        <v>64</v>
      </c>
      <c r="BI628" s="119" t="e">
        <f>ROUND(#REF!*H628,2)</f>
        <v>#REF!</v>
      </c>
      <c r="BJ628" s="15" t="s">
        <v>124</v>
      </c>
      <c r="BK628" s="118" t="s">
        <v>962</v>
      </c>
    </row>
    <row r="629" spans="1:45" s="2" customFormat="1" ht="12">
      <c r="A629" s="26"/>
      <c r="B629" s="27"/>
      <c r="C629" s="26"/>
      <c r="D629" s="120" t="s">
        <v>125</v>
      </c>
      <c r="E629" s="26"/>
      <c r="F629" s="121" t="s">
        <v>961</v>
      </c>
      <c r="G629" s="26"/>
      <c r="H629" s="26"/>
      <c r="I629" s="26"/>
      <c r="J629" s="27"/>
      <c r="K629" s="122"/>
      <c r="L629" s="123"/>
      <c r="M629" s="44"/>
      <c r="N629" s="44"/>
      <c r="O629" s="44"/>
      <c r="P629" s="44"/>
      <c r="Q629" s="44"/>
      <c r="R629" s="45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R629" s="15" t="s">
        <v>125</v>
      </c>
      <c r="AS629" s="15" t="s">
        <v>66</v>
      </c>
    </row>
    <row r="630" spans="1:63" s="2" customFormat="1" ht="21.75" customHeight="1">
      <c r="A630" s="26"/>
      <c r="B630" s="108"/>
      <c r="C630" s="109" t="s">
        <v>543</v>
      </c>
      <c r="D630" s="109" t="s">
        <v>119</v>
      </c>
      <c r="E630" s="110" t="s">
        <v>963</v>
      </c>
      <c r="F630" s="111" t="s">
        <v>964</v>
      </c>
      <c r="G630" s="112" t="s">
        <v>122</v>
      </c>
      <c r="H630" s="113">
        <v>350</v>
      </c>
      <c r="I630" s="111" t="s">
        <v>123</v>
      </c>
      <c r="J630" s="27"/>
      <c r="K630" s="114" t="s">
        <v>1</v>
      </c>
      <c r="L630" s="115" t="s">
        <v>31</v>
      </c>
      <c r="M630" s="116">
        <v>0.335</v>
      </c>
      <c r="N630" s="116">
        <f>M630*H630</f>
        <v>117.25</v>
      </c>
      <c r="O630" s="116">
        <v>0</v>
      </c>
      <c r="P630" s="116">
        <f>O630*H630</f>
        <v>0</v>
      </c>
      <c r="Q630" s="116">
        <v>0</v>
      </c>
      <c r="R630" s="117">
        <f>Q630*H630</f>
        <v>0</v>
      </c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P630" s="118" t="s">
        <v>124</v>
      </c>
      <c r="AR630" s="118" t="s">
        <v>119</v>
      </c>
      <c r="AS630" s="118" t="s">
        <v>66</v>
      </c>
      <c r="AW630" s="15" t="s">
        <v>117</v>
      </c>
      <c r="BC630" s="119" t="e">
        <f>IF(L630="základní",#REF!,0)</f>
        <v>#REF!</v>
      </c>
      <c r="BD630" s="119">
        <f>IF(L630="snížená",#REF!,0)</f>
        <v>0</v>
      </c>
      <c r="BE630" s="119">
        <f>IF(L630="zákl. přenesená",#REF!,0)</f>
        <v>0</v>
      </c>
      <c r="BF630" s="119">
        <f>IF(L630="sníž. přenesená",#REF!,0)</f>
        <v>0</v>
      </c>
      <c r="BG630" s="119">
        <f>IF(L630="nulová",#REF!,0)</f>
        <v>0</v>
      </c>
      <c r="BH630" s="15" t="s">
        <v>64</v>
      </c>
      <c r="BI630" s="119" t="e">
        <f>ROUND(#REF!*H630,2)</f>
        <v>#REF!</v>
      </c>
      <c r="BJ630" s="15" t="s">
        <v>124</v>
      </c>
      <c r="BK630" s="118" t="s">
        <v>965</v>
      </c>
    </row>
    <row r="631" spans="1:45" s="2" customFormat="1" ht="12">
      <c r="A631" s="26"/>
      <c r="B631" s="27"/>
      <c r="C631" s="26"/>
      <c r="D631" s="120" t="s">
        <v>125</v>
      </c>
      <c r="E631" s="26"/>
      <c r="F631" s="121" t="s">
        <v>964</v>
      </c>
      <c r="G631" s="26"/>
      <c r="H631" s="26"/>
      <c r="I631" s="26"/>
      <c r="J631" s="27"/>
      <c r="K631" s="122"/>
      <c r="L631" s="123"/>
      <c r="M631" s="44"/>
      <c r="N631" s="44"/>
      <c r="O631" s="44"/>
      <c r="P631" s="44"/>
      <c r="Q631" s="44"/>
      <c r="R631" s="45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R631" s="15" t="s">
        <v>125</v>
      </c>
      <c r="AS631" s="15" t="s">
        <v>66</v>
      </c>
    </row>
    <row r="632" spans="1:63" s="2" customFormat="1" ht="24.2" customHeight="1">
      <c r="A632" s="26"/>
      <c r="B632" s="108"/>
      <c r="C632" s="109" t="s">
        <v>966</v>
      </c>
      <c r="D632" s="109" t="s">
        <v>119</v>
      </c>
      <c r="E632" s="110" t="s">
        <v>967</v>
      </c>
      <c r="F632" s="111" t="s">
        <v>968</v>
      </c>
      <c r="G632" s="112" t="s">
        <v>122</v>
      </c>
      <c r="H632" s="113">
        <v>1600</v>
      </c>
      <c r="I632" s="111" t="s">
        <v>123</v>
      </c>
      <c r="J632" s="27"/>
      <c r="K632" s="114" t="s">
        <v>1</v>
      </c>
      <c r="L632" s="115" t="s">
        <v>31</v>
      </c>
      <c r="M632" s="116">
        <v>0.329</v>
      </c>
      <c r="N632" s="116">
        <f>M632*H632</f>
        <v>526.4</v>
      </c>
      <c r="O632" s="116">
        <v>0.00506</v>
      </c>
      <c r="P632" s="116">
        <f>O632*H632</f>
        <v>8.096</v>
      </c>
      <c r="Q632" s="116">
        <v>0.005</v>
      </c>
      <c r="R632" s="117">
        <f>Q632*H632</f>
        <v>8</v>
      </c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P632" s="118" t="s">
        <v>124</v>
      </c>
      <c r="AR632" s="118" t="s">
        <v>119</v>
      </c>
      <c r="AS632" s="118" t="s">
        <v>66</v>
      </c>
      <c r="AW632" s="15" t="s">
        <v>117</v>
      </c>
      <c r="BC632" s="119" t="e">
        <f>IF(L632="základní",#REF!,0)</f>
        <v>#REF!</v>
      </c>
      <c r="BD632" s="119">
        <f>IF(L632="snížená",#REF!,0)</f>
        <v>0</v>
      </c>
      <c r="BE632" s="119">
        <f>IF(L632="zákl. přenesená",#REF!,0)</f>
        <v>0</v>
      </c>
      <c r="BF632" s="119">
        <f>IF(L632="sníž. přenesená",#REF!,0)</f>
        <v>0</v>
      </c>
      <c r="BG632" s="119">
        <f>IF(L632="nulová",#REF!,0)</f>
        <v>0</v>
      </c>
      <c r="BH632" s="15" t="s">
        <v>64</v>
      </c>
      <c r="BI632" s="119" t="e">
        <f>ROUND(#REF!*H632,2)</f>
        <v>#REF!</v>
      </c>
      <c r="BJ632" s="15" t="s">
        <v>124</v>
      </c>
      <c r="BK632" s="118" t="s">
        <v>969</v>
      </c>
    </row>
    <row r="633" spans="1:45" s="2" customFormat="1" ht="19.5">
      <c r="A633" s="26"/>
      <c r="B633" s="27"/>
      <c r="C633" s="26"/>
      <c r="D633" s="120" t="s">
        <v>125</v>
      </c>
      <c r="E633" s="26"/>
      <c r="F633" s="121" t="s">
        <v>968</v>
      </c>
      <c r="G633" s="26"/>
      <c r="H633" s="26"/>
      <c r="I633" s="26"/>
      <c r="J633" s="27"/>
      <c r="K633" s="122"/>
      <c r="L633" s="123"/>
      <c r="M633" s="44"/>
      <c r="N633" s="44"/>
      <c r="O633" s="44"/>
      <c r="P633" s="44"/>
      <c r="Q633" s="44"/>
      <c r="R633" s="45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R633" s="15" t="s">
        <v>125</v>
      </c>
      <c r="AS633" s="15" t="s">
        <v>66</v>
      </c>
    </row>
    <row r="634" spans="1:63" s="2" customFormat="1" ht="24.2" customHeight="1">
      <c r="A634" s="26"/>
      <c r="B634" s="108"/>
      <c r="C634" s="109" t="s">
        <v>546</v>
      </c>
      <c r="D634" s="109" t="s">
        <v>119</v>
      </c>
      <c r="E634" s="110" t="s">
        <v>970</v>
      </c>
      <c r="F634" s="111" t="s">
        <v>971</v>
      </c>
      <c r="G634" s="112" t="s">
        <v>122</v>
      </c>
      <c r="H634" s="113">
        <v>500</v>
      </c>
      <c r="I634" s="111" t="s">
        <v>123</v>
      </c>
      <c r="J634" s="27"/>
      <c r="K634" s="114" t="s">
        <v>1</v>
      </c>
      <c r="L634" s="115" t="s">
        <v>31</v>
      </c>
      <c r="M634" s="116">
        <v>0.397</v>
      </c>
      <c r="N634" s="116">
        <f>M634*H634</f>
        <v>198.5</v>
      </c>
      <c r="O634" s="116">
        <v>0.00506</v>
      </c>
      <c r="P634" s="116">
        <f>O634*H634</f>
        <v>2.5300000000000002</v>
      </c>
      <c r="Q634" s="116">
        <v>0.005</v>
      </c>
      <c r="R634" s="117">
        <f>Q634*H634</f>
        <v>2.5</v>
      </c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P634" s="118" t="s">
        <v>124</v>
      </c>
      <c r="AR634" s="118" t="s">
        <v>119</v>
      </c>
      <c r="AS634" s="118" t="s">
        <v>66</v>
      </c>
      <c r="AW634" s="15" t="s">
        <v>117</v>
      </c>
      <c r="BC634" s="119" t="e">
        <f>IF(L634="základní",#REF!,0)</f>
        <v>#REF!</v>
      </c>
      <c r="BD634" s="119">
        <f>IF(L634="snížená",#REF!,0)</f>
        <v>0</v>
      </c>
      <c r="BE634" s="119">
        <f>IF(L634="zákl. přenesená",#REF!,0)</f>
        <v>0</v>
      </c>
      <c r="BF634" s="119">
        <f>IF(L634="sníž. přenesená",#REF!,0)</f>
        <v>0</v>
      </c>
      <c r="BG634" s="119">
        <f>IF(L634="nulová",#REF!,0)</f>
        <v>0</v>
      </c>
      <c r="BH634" s="15" t="s">
        <v>64</v>
      </c>
      <c r="BI634" s="119" t="e">
        <f>ROUND(#REF!*H634,2)</f>
        <v>#REF!</v>
      </c>
      <c r="BJ634" s="15" t="s">
        <v>124</v>
      </c>
      <c r="BK634" s="118" t="s">
        <v>972</v>
      </c>
    </row>
    <row r="635" spans="1:45" s="2" customFormat="1" ht="19.5">
      <c r="A635" s="26"/>
      <c r="B635" s="27"/>
      <c r="C635" s="26"/>
      <c r="D635" s="120" t="s">
        <v>125</v>
      </c>
      <c r="E635" s="26"/>
      <c r="F635" s="121" t="s">
        <v>971</v>
      </c>
      <c r="G635" s="26"/>
      <c r="H635" s="26"/>
      <c r="I635" s="26"/>
      <c r="J635" s="27"/>
      <c r="K635" s="122"/>
      <c r="L635" s="123"/>
      <c r="M635" s="44"/>
      <c r="N635" s="44"/>
      <c r="O635" s="44"/>
      <c r="P635" s="44"/>
      <c r="Q635" s="44"/>
      <c r="R635" s="45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R635" s="15" t="s">
        <v>125</v>
      </c>
      <c r="AS635" s="15" t="s">
        <v>66</v>
      </c>
    </row>
    <row r="636" spans="1:63" s="2" customFormat="1" ht="37.9" customHeight="1">
      <c r="A636" s="26"/>
      <c r="B636" s="108"/>
      <c r="C636" s="109" t="s">
        <v>973</v>
      </c>
      <c r="D636" s="109" t="s">
        <v>119</v>
      </c>
      <c r="E636" s="110" t="s">
        <v>974</v>
      </c>
      <c r="F636" s="111" t="s">
        <v>975</v>
      </c>
      <c r="G636" s="112" t="s">
        <v>122</v>
      </c>
      <c r="H636" s="113">
        <v>110</v>
      </c>
      <c r="I636" s="111" t="s">
        <v>123</v>
      </c>
      <c r="J636" s="27"/>
      <c r="K636" s="114" t="s">
        <v>1</v>
      </c>
      <c r="L636" s="115" t="s">
        <v>31</v>
      </c>
      <c r="M636" s="116">
        <v>0.822</v>
      </c>
      <c r="N636" s="116">
        <f>M636*H636</f>
        <v>90.42</v>
      </c>
      <c r="O636" s="116">
        <v>0</v>
      </c>
      <c r="P636" s="116">
        <f>O636*H636</f>
        <v>0</v>
      </c>
      <c r="Q636" s="116">
        <v>0.0106</v>
      </c>
      <c r="R636" s="117">
        <f>Q636*H636</f>
        <v>1.166</v>
      </c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P636" s="118" t="s">
        <v>124</v>
      </c>
      <c r="AR636" s="118" t="s">
        <v>119</v>
      </c>
      <c r="AS636" s="118" t="s">
        <v>66</v>
      </c>
      <c r="AW636" s="15" t="s">
        <v>117</v>
      </c>
      <c r="BC636" s="119" t="e">
        <f>IF(L636="základní",#REF!,0)</f>
        <v>#REF!</v>
      </c>
      <c r="BD636" s="119">
        <f>IF(L636="snížená",#REF!,0)</f>
        <v>0</v>
      </c>
      <c r="BE636" s="119">
        <f>IF(L636="zákl. přenesená",#REF!,0)</f>
        <v>0</v>
      </c>
      <c r="BF636" s="119">
        <f>IF(L636="sníž. přenesená",#REF!,0)</f>
        <v>0</v>
      </c>
      <c r="BG636" s="119">
        <f>IF(L636="nulová",#REF!,0)</f>
        <v>0</v>
      </c>
      <c r="BH636" s="15" t="s">
        <v>64</v>
      </c>
      <c r="BI636" s="119" t="e">
        <f>ROUND(#REF!*H636,2)</f>
        <v>#REF!</v>
      </c>
      <c r="BJ636" s="15" t="s">
        <v>124</v>
      </c>
      <c r="BK636" s="118" t="s">
        <v>976</v>
      </c>
    </row>
    <row r="637" spans="1:45" s="2" customFormat="1" ht="19.5">
      <c r="A637" s="26"/>
      <c r="B637" s="27"/>
      <c r="C637" s="26"/>
      <c r="D637" s="120" t="s">
        <v>125</v>
      </c>
      <c r="E637" s="26"/>
      <c r="F637" s="121" t="s">
        <v>975</v>
      </c>
      <c r="G637" s="26"/>
      <c r="H637" s="26"/>
      <c r="I637" s="26"/>
      <c r="J637" s="27"/>
      <c r="K637" s="122"/>
      <c r="L637" s="123"/>
      <c r="M637" s="44"/>
      <c r="N637" s="44"/>
      <c r="O637" s="44"/>
      <c r="P637" s="44"/>
      <c r="Q637" s="44"/>
      <c r="R637" s="45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R637" s="15" t="s">
        <v>125</v>
      </c>
      <c r="AS637" s="15" t="s">
        <v>66</v>
      </c>
    </row>
    <row r="638" spans="1:63" s="2" customFormat="1" ht="37.9" customHeight="1">
      <c r="A638" s="26"/>
      <c r="B638" s="108"/>
      <c r="C638" s="109" t="s">
        <v>550</v>
      </c>
      <c r="D638" s="109" t="s">
        <v>119</v>
      </c>
      <c r="E638" s="110" t="s">
        <v>977</v>
      </c>
      <c r="F638" s="111" t="s">
        <v>978</v>
      </c>
      <c r="G638" s="112" t="s">
        <v>122</v>
      </c>
      <c r="H638" s="113">
        <v>400</v>
      </c>
      <c r="I638" s="111" t="s">
        <v>123</v>
      </c>
      <c r="J638" s="27"/>
      <c r="K638" s="114" t="s">
        <v>1</v>
      </c>
      <c r="L638" s="115" t="s">
        <v>31</v>
      </c>
      <c r="M638" s="116">
        <v>1.037</v>
      </c>
      <c r="N638" s="116">
        <f>M638*H638</f>
        <v>414.79999999999995</v>
      </c>
      <c r="O638" s="116">
        <v>0</v>
      </c>
      <c r="P638" s="116">
        <f>O638*H638</f>
        <v>0</v>
      </c>
      <c r="Q638" s="116">
        <v>0.0233</v>
      </c>
      <c r="R638" s="117">
        <f>Q638*H638</f>
        <v>9.32</v>
      </c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P638" s="118" t="s">
        <v>124</v>
      </c>
      <c r="AR638" s="118" t="s">
        <v>119</v>
      </c>
      <c r="AS638" s="118" t="s">
        <v>66</v>
      </c>
      <c r="AW638" s="15" t="s">
        <v>117</v>
      </c>
      <c r="BC638" s="119" t="e">
        <f>IF(L638="základní",#REF!,0)</f>
        <v>#REF!</v>
      </c>
      <c r="BD638" s="119">
        <f>IF(L638="snížená",#REF!,0)</f>
        <v>0</v>
      </c>
      <c r="BE638" s="119">
        <f>IF(L638="zákl. přenesená",#REF!,0)</f>
        <v>0</v>
      </c>
      <c r="BF638" s="119">
        <f>IF(L638="sníž. přenesená",#REF!,0)</f>
        <v>0</v>
      </c>
      <c r="BG638" s="119">
        <f>IF(L638="nulová",#REF!,0)</f>
        <v>0</v>
      </c>
      <c r="BH638" s="15" t="s">
        <v>64</v>
      </c>
      <c r="BI638" s="119" t="e">
        <f>ROUND(#REF!*H638,2)</f>
        <v>#REF!</v>
      </c>
      <c r="BJ638" s="15" t="s">
        <v>124</v>
      </c>
      <c r="BK638" s="118" t="s">
        <v>979</v>
      </c>
    </row>
    <row r="639" spans="1:45" s="2" customFormat="1" ht="29.25">
      <c r="A639" s="26"/>
      <c r="B639" s="27"/>
      <c r="C639" s="26"/>
      <c r="D639" s="120" t="s">
        <v>125</v>
      </c>
      <c r="E639" s="26"/>
      <c r="F639" s="121" t="s">
        <v>978</v>
      </c>
      <c r="G639" s="26"/>
      <c r="H639" s="26"/>
      <c r="I639" s="26"/>
      <c r="J639" s="27"/>
      <c r="K639" s="122"/>
      <c r="L639" s="123"/>
      <c r="M639" s="44"/>
      <c r="N639" s="44"/>
      <c r="O639" s="44"/>
      <c r="P639" s="44"/>
      <c r="Q639" s="44"/>
      <c r="R639" s="45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R639" s="15" t="s">
        <v>125</v>
      </c>
      <c r="AS639" s="15" t="s">
        <v>66</v>
      </c>
    </row>
    <row r="640" spans="1:63" s="2" customFormat="1" ht="37.9" customHeight="1">
      <c r="A640" s="26"/>
      <c r="B640" s="108"/>
      <c r="C640" s="109" t="s">
        <v>980</v>
      </c>
      <c r="D640" s="109" t="s">
        <v>119</v>
      </c>
      <c r="E640" s="110" t="s">
        <v>981</v>
      </c>
      <c r="F640" s="111" t="s">
        <v>982</v>
      </c>
      <c r="G640" s="112" t="s">
        <v>122</v>
      </c>
      <c r="H640" s="113">
        <v>160</v>
      </c>
      <c r="I640" s="111" t="s">
        <v>123</v>
      </c>
      <c r="J640" s="27"/>
      <c r="K640" s="114" t="s">
        <v>1</v>
      </c>
      <c r="L640" s="115" t="s">
        <v>31</v>
      </c>
      <c r="M640" s="116">
        <v>1.615</v>
      </c>
      <c r="N640" s="116">
        <f>M640*H640</f>
        <v>258.4</v>
      </c>
      <c r="O640" s="116">
        <v>0</v>
      </c>
      <c r="P640" s="116">
        <f>O640*H640</f>
        <v>0</v>
      </c>
      <c r="Q640" s="116">
        <v>0.0375</v>
      </c>
      <c r="R640" s="117">
        <f>Q640*H640</f>
        <v>6</v>
      </c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P640" s="118" t="s">
        <v>124</v>
      </c>
      <c r="AR640" s="118" t="s">
        <v>119</v>
      </c>
      <c r="AS640" s="118" t="s">
        <v>66</v>
      </c>
      <c r="AW640" s="15" t="s">
        <v>117</v>
      </c>
      <c r="BC640" s="119" t="e">
        <f>IF(L640="základní",#REF!,0)</f>
        <v>#REF!</v>
      </c>
      <c r="BD640" s="119">
        <f>IF(L640="snížená",#REF!,0)</f>
        <v>0</v>
      </c>
      <c r="BE640" s="119">
        <f>IF(L640="zákl. přenesená",#REF!,0)</f>
        <v>0</v>
      </c>
      <c r="BF640" s="119">
        <f>IF(L640="sníž. přenesená",#REF!,0)</f>
        <v>0</v>
      </c>
      <c r="BG640" s="119">
        <f>IF(L640="nulová",#REF!,0)</f>
        <v>0</v>
      </c>
      <c r="BH640" s="15" t="s">
        <v>64</v>
      </c>
      <c r="BI640" s="119" t="e">
        <f>ROUND(#REF!*H640,2)</f>
        <v>#REF!</v>
      </c>
      <c r="BJ640" s="15" t="s">
        <v>124</v>
      </c>
      <c r="BK640" s="118" t="s">
        <v>983</v>
      </c>
    </row>
    <row r="641" spans="1:45" s="2" customFormat="1" ht="19.5">
      <c r="A641" s="26"/>
      <c r="B641" s="27"/>
      <c r="C641" s="26"/>
      <c r="D641" s="120" t="s">
        <v>125</v>
      </c>
      <c r="E641" s="26"/>
      <c r="F641" s="121" t="s">
        <v>982</v>
      </c>
      <c r="G641" s="26"/>
      <c r="H641" s="26"/>
      <c r="I641" s="26"/>
      <c r="J641" s="27"/>
      <c r="K641" s="122"/>
      <c r="L641" s="123"/>
      <c r="M641" s="44"/>
      <c r="N641" s="44"/>
      <c r="O641" s="44"/>
      <c r="P641" s="44"/>
      <c r="Q641" s="44"/>
      <c r="R641" s="45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R641" s="15" t="s">
        <v>125</v>
      </c>
      <c r="AS641" s="15" t="s">
        <v>66</v>
      </c>
    </row>
    <row r="642" spans="1:63" s="2" customFormat="1" ht="37.9" customHeight="1">
      <c r="A642" s="26"/>
      <c r="B642" s="108"/>
      <c r="C642" s="109" t="s">
        <v>553</v>
      </c>
      <c r="D642" s="109" t="s">
        <v>119</v>
      </c>
      <c r="E642" s="110" t="s">
        <v>984</v>
      </c>
      <c r="F642" s="111" t="s">
        <v>985</v>
      </c>
      <c r="G642" s="112" t="s">
        <v>122</v>
      </c>
      <c r="H642" s="113">
        <v>60</v>
      </c>
      <c r="I642" s="111" t="s">
        <v>123</v>
      </c>
      <c r="J642" s="27"/>
      <c r="K642" s="114" t="s">
        <v>1</v>
      </c>
      <c r="L642" s="115" t="s">
        <v>31</v>
      </c>
      <c r="M642" s="116">
        <v>1.467</v>
      </c>
      <c r="N642" s="116">
        <f>M642*H642</f>
        <v>88.02000000000001</v>
      </c>
      <c r="O642" s="116">
        <v>0</v>
      </c>
      <c r="P642" s="116">
        <f>O642*H642</f>
        <v>0</v>
      </c>
      <c r="Q642" s="116">
        <v>0.0395</v>
      </c>
      <c r="R642" s="117">
        <f>Q642*H642</f>
        <v>2.37</v>
      </c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P642" s="118" t="s">
        <v>124</v>
      </c>
      <c r="AR642" s="118" t="s">
        <v>119</v>
      </c>
      <c r="AS642" s="118" t="s">
        <v>66</v>
      </c>
      <c r="AW642" s="15" t="s">
        <v>117</v>
      </c>
      <c r="BC642" s="119" t="e">
        <f>IF(L642="základní",#REF!,0)</f>
        <v>#REF!</v>
      </c>
      <c r="BD642" s="119">
        <f>IF(L642="snížená",#REF!,0)</f>
        <v>0</v>
      </c>
      <c r="BE642" s="119">
        <f>IF(L642="zákl. přenesená",#REF!,0)</f>
        <v>0</v>
      </c>
      <c r="BF642" s="119">
        <f>IF(L642="sníž. přenesená",#REF!,0)</f>
        <v>0</v>
      </c>
      <c r="BG642" s="119">
        <f>IF(L642="nulová",#REF!,0)</f>
        <v>0</v>
      </c>
      <c r="BH642" s="15" t="s">
        <v>64</v>
      </c>
      <c r="BI642" s="119" t="e">
        <f>ROUND(#REF!*H642,2)</f>
        <v>#REF!</v>
      </c>
      <c r="BJ642" s="15" t="s">
        <v>124</v>
      </c>
      <c r="BK642" s="118" t="s">
        <v>986</v>
      </c>
    </row>
    <row r="643" spans="1:45" s="2" customFormat="1" ht="19.5">
      <c r="A643" s="26"/>
      <c r="B643" s="27"/>
      <c r="C643" s="26"/>
      <c r="D643" s="120" t="s">
        <v>125</v>
      </c>
      <c r="E643" s="26"/>
      <c r="F643" s="121" t="s">
        <v>985</v>
      </c>
      <c r="G643" s="26"/>
      <c r="H643" s="26"/>
      <c r="I643" s="26"/>
      <c r="J643" s="27"/>
      <c r="K643" s="122"/>
      <c r="L643" s="123"/>
      <c r="M643" s="44"/>
      <c r="N643" s="44"/>
      <c r="O643" s="44"/>
      <c r="P643" s="44"/>
      <c r="Q643" s="44"/>
      <c r="R643" s="45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R643" s="15" t="s">
        <v>125</v>
      </c>
      <c r="AS643" s="15" t="s">
        <v>66</v>
      </c>
    </row>
    <row r="644" spans="1:63" s="2" customFormat="1" ht="37.9" customHeight="1">
      <c r="A644" s="26"/>
      <c r="B644" s="108"/>
      <c r="C644" s="109" t="s">
        <v>987</v>
      </c>
      <c r="D644" s="109" t="s">
        <v>119</v>
      </c>
      <c r="E644" s="110" t="s">
        <v>988</v>
      </c>
      <c r="F644" s="111" t="s">
        <v>989</v>
      </c>
      <c r="G644" s="112" t="s">
        <v>122</v>
      </c>
      <c r="H644" s="113">
        <v>300</v>
      </c>
      <c r="I644" s="111" t="s">
        <v>123</v>
      </c>
      <c r="J644" s="27"/>
      <c r="K644" s="114" t="s">
        <v>1</v>
      </c>
      <c r="L644" s="115" t="s">
        <v>31</v>
      </c>
      <c r="M644" s="116">
        <v>2.22</v>
      </c>
      <c r="N644" s="116">
        <f>M644*H644</f>
        <v>666.0000000000001</v>
      </c>
      <c r="O644" s="116">
        <v>0</v>
      </c>
      <c r="P644" s="116">
        <f>O644*H644</f>
        <v>0</v>
      </c>
      <c r="Q644" s="116">
        <v>0.0779</v>
      </c>
      <c r="R644" s="117">
        <f>Q644*H644</f>
        <v>23.369999999999997</v>
      </c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P644" s="118" t="s">
        <v>124</v>
      </c>
      <c r="AR644" s="118" t="s">
        <v>119</v>
      </c>
      <c r="AS644" s="118" t="s">
        <v>66</v>
      </c>
      <c r="AW644" s="15" t="s">
        <v>117</v>
      </c>
      <c r="BC644" s="119" t="e">
        <f>IF(L644="základní",#REF!,0)</f>
        <v>#REF!</v>
      </c>
      <c r="BD644" s="119">
        <f>IF(L644="snížená",#REF!,0)</f>
        <v>0</v>
      </c>
      <c r="BE644" s="119">
        <f>IF(L644="zákl. přenesená",#REF!,0)</f>
        <v>0</v>
      </c>
      <c r="BF644" s="119">
        <f>IF(L644="sníž. přenesená",#REF!,0)</f>
        <v>0</v>
      </c>
      <c r="BG644" s="119">
        <f>IF(L644="nulová",#REF!,0)</f>
        <v>0</v>
      </c>
      <c r="BH644" s="15" t="s">
        <v>64</v>
      </c>
      <c r="BI644" s="119" t="e">
        <f>ROUND(#REF!*H644,2)</f>
        <v>#REF!</v>
      </c>
      <c r="BJ644" s="15" t="s">
        <v>124</v>
      </c>
      <c r="BK644" s="118" t="s">
        <v>990</v>
      </c>
    </row>
    <row r="645" spans="1:45" s="2" customFormat="1" ht="29.25">
      <c r="A645" s="26"/>
      <c r="B645" s="27"/>
      <c r="C645" s="26"/>
      <c r="D645" s="120" t="s">
        <v>125</v>
      </c>
      <c r="E645" s="26"/>
      <c r="F645" s="121" t="s">
        <v>989</v>
      </c>
      <c r="G645" s="26"/>
      <c r="H645" s="26"/>
      <c r="I645" s="26"/>
      <c r="J645" s="27"/>
      <c r="K645" s="122"/>
      <c r="L645" s="123"/>
      <c r="M645" s="44"/>
      <c r="N645" s="44"/>
      <c r="O645" s="44"/>
      <c r="P645" s="44"/>
      <c r="Q645" s="44"/>
      <c r="R645" s="45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R645" s="15" t="s">
        <v>125</v>
      </c>
      <c r="AS645" s="15" t="s">
        <v>66</v>
      </c>
    </row>
    <row r="646" spans="1:63" s="2" customFormat="1" ht="37.9" customHeight="1">
      <c r="A646" s="26"/>
      <c r="B646" s="108"/>
      <c r="C646" s="109" t="s">
        <v>557</v>
      </c>
      <c r="D646" s="109" t="s">
        <v>119</v>
      </c>
      <c r="E646" s="110" t="s">
        <v>991</v>
      </c>
      <c r="F646" s="111" t="s">
        <v>992</v>
      </c>
      <c r="G646" s="112" t="s">
        <v>122</v>
      </c>
      <c r="H646" s="113">
        <v>20</v>
      </c>
      <c r="I646" s="111" t="s">
        <v>123</v>
      </c>
      <c r="J646" s="27"/>
      <c r="K646" s="114" t="s">
        <v>1</v>
      </c>
      <c r="L646" s="115" t="s">
        <v>31</v>
      </c>
      <c r="M646" s="116">
        <v>3.28</v>
      </c>
      <c r="N646" s="116">
        <f>M646*H646</f>
        <v>65.6</v>
      </c>
      <c r="O646" s="116">
        <v>0</v>
      </c>
      <c r="P646" s="116">
        <f>O646*H646</f>
        <v>0</v>
      </c>
      <c r="Q646" s="116">
        <v>0.1225</v>
      </c>
      <c r="R646" s="117">
        <f>Q646*H646</f>
        <v>2.45</v>
      </c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P646" s="118" t="s">
        <v>124</v>
      </c>
      <c r="AR646" s="118" t="s">
        <v>119</v>
      </c>
      <c r="AS646" s="118" t="s">
        <v>66</v>
      </c>
      <c r="AW646" s="15" t="s">
        <v>117</v>
      </c>
      <c r="BC646" s="119" t="e">
        <f>IF(L646="základní",#REF!,0)</f>
        <v>#REF!</v>
      </c>
      <c r="BD646" s="119">
        <f>IF(L646="snížená",#REF!,0)</f>
        <v>0</v>
      </c>
      <c r="BE646" s="119">
        <f>IF(L646="zákl. přenesená",#REF!,0)</f>
        <v>0</v>
      </c>
      <c r="BF646" s="119">
        <f>IF(L646="sníž. přenesená",#REF!,0)</f>
        <v>0</v>
      </c>
      <c r="BG646" s="119">
        <f>IF(L646="nulová",#REF!,0)</f>
        <v>0</v>
      </c>
      <c r="BH646" s="15" t="s">
        <v>64</v>
      </c>
      <c r="BI646" s="119" t="e">
        <f>ROUND(#REF!*H646,2)</f>
        <v>#REF!</v>
      </c>
      <c r="BJ646" s="15" t="s">
        <v>124</v>
      </c>
      <c r="BK646" s="118" t="s">
        <v>993</v>
      </c>
    </row>
    <row r="647" spans="1:45" s="2" customFormat="1" ht="29.25">
      <c r="A647" s="26"/>
      <c r="B647" s="27"/>
      <c r="C647" s="26"/>
      <c r="D647" s="120" t="s">
        <v>125</v>
      </c>
      <c r="E647" s="26"/>
      <c r="F647" s="121" t="s">
        <v>992</v>
      </c>
      <c r="G647" s="26"/>
      <c r="H647" s="26"/>
      <c r="I647" s="26"/>
      <c r="J647" s="27"/>
      <c r="K647" s="122"/>
      <c r="L647" s="123"/>
      <c r="M647" s="44"/>
      <c r="N647" s="44"/>
      <c r="O647" s="44"/>
      <c r="P647" s="44"/>
      <c r="Q647" s="44"/>
      <c r="R647" s="45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R647" s="15" t="s">
        <v>125</v>
      </c>
      <c r="AS647" s="15" t="s">
        <v>66</v>
      </c>
    </row>
    <row r="648" spans="1:63" s="2" customFormat="1" ht="33" customHeight="1">
      <c r="A648" s="26"/>
      <c r="B648" s="108"/>
      <c r="C648" s="109" t="s">
        <v>994</v>
      </c>
      <c r="D648" s="109" t="s">
        <v>119</v>
      </c>
      <c r="E648" s="110" t="s">
        <v>995</v>
      </c>
      <c r="F648" s="111" t="s">
        <v>996</v>
      </c>
      <c r="G648" s="112" t="s">
        <v>122</v>
      </c>
      <c r="H648" s="113">
        <v>60</v>
      </c>
      <c r="I648" s="111" t="s">
        <v>123</v>
      </c>
      <c r="J648" s="27"/>
      <c r="K648" s="114" t="s">
        <v>1</v>
      </c>
      <c r="L648" s="115" t="s">
        <v>31</v>
      </c>
      <c r="M648" s="116">
        <v>0.782</v>
      </c>
      <c r="N648" s="116">
        <f>M648*H648</f>
        <v>46.92</v>
      </c>
      <c r="O648" s="116">
        <v>0</v>
      </c>
      <c r="P648" s="116">
        <f>O648*H648</f>
        <v>0</v>
      </c>
      <c r="Q648" s="116">
        <v>0</v>
      </c>
      <c r="R648" s="117">
        <f>Q648*H648</f>
        <v>0</v>
      </c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P648" s="118" t="s">
        <v>124</v>
      </c>
      <c r="AR648" s="118" t="s">
        <v>119</v>
      </c>
      <c r="AS648" s="118" t="s">
        <v>66</v>
      </c>
      <c r="AW648" s="15" t="s">
        <v>117</v>
      </c>
      <c r="BC648" s="119" t="e">
        <f>IF(L648="základní",#REF!,0)</f>
        <v>#REF!</v>
      </c>
      <c r="BD648" s="119">
        <f>IF(L648="snížená",#REF!,0)</f>
        <v>0</v>
      </c>
      <c r="BE648" s="119">
        <f>IF(L648="zákl. přenesená",#REF!,0)</f>
        <v>0</v>
      </c>
      <c r="BF648" s="119">
        <f>IF(L648="sníž. přenesená",#REF!,0)</f>
        <v>0</v>
      </c>
      <c r="BG648" s="119">
        <f>IF(L648="nulová",#REF!,0)</f>
        <v>0</v>
      </c>
      <c r="BH648" s="15" t="s">
        <v>64</v>
      </c>
      <c r="BI648" s="119" t="e">
        <f>ROUND(#REF!*H648,2)</f>
        <v>#REF!</v>
      </c>
      <c r="BJ648" s="15" t="s">
        <v>124</v>
      </c>
      <c r="BK648" s="118" t="s">
        <v>997</v>
      </c>
    </row>
    <row r="649" spans="1:45" s="2" customFormat="1" ht="19.5">
      <c r="A649" s="26"/>
      <c r="B649" s="27"/>
      <c r="C649" s="26"/>
      <c r="D649" s="120" t="s">
        <v>125</v>
      </c>
      <c r="E649" s="26"/>
      <c r="F649" s="121" t="s">
        <v>996</v>
      </c>
      <c r="G649" s="26"/>
      <c r="H649" s="26"/>
      <c r="I649" s="26"/>
      <c r="J649" s="27"/>
      <c r="K649" s="122"/>
      <c r="L649" s="123"/>
      <c r="M649" s="44"/>
      <c r="N649" s="44"/>
      <c r="O649" s="44"/>
      <c r="P649" s="44"/>
      <c r="Q649" s="44"/>
      <c r="R649" s="45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R649" s="15" t="s">
        <v>125</v>
      </c>
      <c r="AS649" s="15" t="s">
        <v>66</v>
      </c>
    </row>
    <row r="650" spans="1:63" s="2" customFormat="1" ht="33" customHeight="1">
      <c r="A650" s="26"/>
      <c r="B650" s="108"/>
      <c r="C650" s="109" t="s">
        <v>560</v>
      </c>
      <c r="D650" s="109" t="s">
        <v>119</v>
      </c>
      <c r="E650" s="110" t="s">
        <v>998</v>
      </c>
      <c r="F650" s="111" t="s">
        <v>999</v>
      </c>
      <c r="G650" s="112" t="s">
        <v>122</v>
      </c>
      <c r="H650" s="113">
        <v>70</v>
      </c>
      <c r="I650" s="111" t="s">
        <v>123</v>
      </c>
      <c r="J650" s="27"/>
      <c r="K650" s="114" t="s">
        <v>1</v>
      </c>
      <c r="L650" s="115" t="s">
        <v>31</v>
      </c>
      <c r="M650" s="116">
        <v>0.176</v>
      </c>
      <c r="N650" s="116">
        <f>M650*H650</f>
        <v>12.319999999999999</v>
      </c>
      <c r="O650" s="116">
        <v>0</v>
      </c>
      <c r="P650" s="116">
        <f>O650*H650</f>
        <v>0</v>
      </c>
      <c r="Q650" s="116">
        <v>0</v>
      </c>
      <c r="R650" s="117">
        <f>Q650*H650</f>
        <v>0</v>
      </c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P650" s="118" t="s">
        <v>124</v>
      </c>
      <c r="AR650" s="118" t="s">
        <v>119</v>
      </c>
      <c r="AS650" s="118" t="s">
        <v>66</v>
      </c>
      <c r="AW650" s="15" t="s">
        <v>117</v>
      </c>
      <c r="BC650" s="119" t="e">
        <f>IF(L650="základní",#REF!,0)</f>
        <v>#REF!</v>
      </c>
      <c r="BD650" s="119">
        <f>IF(L650="snížená",#REF!,0)</f>
        <v>0</v>
      </c>
      <c r="BE650" s="119">
        <f>IF(L650="zákl. přenesená",#REF!,0)</f>
        <v>0</v>
      </c>
      <c r="BF650" s="119">
        <f>IF(L650="sníž. přenesená",#REF!,0)</f>
        <v>0</v>
      </c>
      <c r="BG650" s="119">
        <f>IF(L650="nulová",#REF!,0)</f>
        <v>0</v>
      </c>
      <c r="BH650" s="15" t="s">
        <v>64</v>
      </c>
      <c r="BI650" s="119" t="e">
        <f>ROUND(#REF!*H650,2)</f>
        <v>#REF!</v>
      </c>
      <c r="BJ650" s="15" t="s">
        <v>124</v>
      </c>
      <c r="BK650" s="118" t="s">
        <v>1000</v>
      </c>
    </row>
    <row r="651" spans="1:45" s="2" customFormat="1" ht="19.5">
      <c r="A651" s="26"/>
      <c r="B651" s="27"/>
      <c r="C651" s="26"/>
      <c r="D651" s="120" t="s">
        <v>125</v>
      </c>
      <c r="E651" s="26"/>
      <c r="F651" s="121" t="s">
        <v>999</v>
      </c>
      <c r="G651" s="26"/>
      <c r="H651" s="26"/>
      <c r="I651" s="26"/>
      <c r="J651" s="27"/>
      <c r="K651" s="122"/>
      <c r="L651" s="123"/>
      <c r="M651" s="44"/>
      <c r="N651" s="44"/>
      <c r="O651" s="44"/>
      <c r="P651" s="44"/>
      <c r="Q651" s="44"/>
      <c r="R651" s="45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R651" s="15" t="s">
        <v>125</v>
      </c>
      <c r="AS651" s="15" t="s">
        <v>66</v>
      </c>
    </row>
    <row r="652" spans="1:63" s="2" customFormat="1" ht="37.9" customHeight="1">
      <c r="A652" s="26"/>
      <c r="B652" s="108"/>
      <c r="C652" s="109" t="s">
        <v>1001</v>
      </c>
      <c r="D652" s="109" t="s">
        <v>119</v>
      </c>
      <c r="E652" s="110" t="s">
        <v>1002</v>
      </c>
      <c r="F652" s="111" t="s">
        <v>1003</v>
      </c>
      <c r="G652" s="112" t="s">
        <v>122</v>
      </c>
      <c r="H652" s="113">
        <v>20</v>
      </c>
      <c r="I652" s="111" t="s">
        <v>123</v>
      </c>
      <c r="J652" s="27"/>
      <c r="K652" s="114" t="s">
        <v>1</v>
      </c>
      <c r="L652" s="115" t="s">
        <v>31</v>
      </c>
      <c r="M652" s="116">
        <v>0.95</v>
      </c>
      <c r="N652" s="116">
        <f>M652*H652</f>
        <v>19</v>
      </c>
      <c r="O652" s="116">
        <v>0.00855</v>
      </c>
      <c r="P652" s="116">
        <f>O652*H652</f>
        <v>0.171</v>
      </c>
      <c r="Q652" s="116">
        <v>0</v>
      </c>
      <c r="R652" s="117">
        <f>Q652*H652</f>
        <v>0</v>
      </c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P652" s="118" t="s">
        <v>124</v>
      </c>
      <c r="AR652" s="118" t="s">
        <v>119</v>
      </c>
      <c r="AS652" s="118" t="s">
        <v>66</v>
      </c>
      <c r="AW652" s="15" t="s">
        <v>117</v>
      </c>
      <c r="BC652" s="119" t="e">
        <f>IF(L652="základní",#REF!,0)</f>
        <v>#REF!</v>
      </c>
      <c r="BD652" s="119">
        <f>IF(L652="snížená",#REF!,0)</f>
        <v>0</v>
      </c>
      <c r="BE652" s="119">
        <f>IF(L652="zákl. přenesená",#REF!,0)</f>
        <v>0</v>
      </c>
      <c r="BF652" s="119">
        <f>IF(L652="sníž. přenesená",#REF!,0)</f>
        <v>0</v>
      </c>
      <c r="BG652" s="119">
        <f>IF(L652="nulová",#REF!,0)</f>
        <v>0</v>
      </c>
      <c r="BH652" s="15" t="s">
        <v>64</v>
      </c>
      <c r="BI652" s="119" t="e">
        <f>ROUND(#REF!*H652,2)</f>
        <v>#REF!</v>
      </c>
      <c r="BJ652" s="15" t="s">
        <v>124</v>
      </c>
      <c r="BK652" s="118" t="s">
        <v>1004</v>
      </c>
    </row>
    <row r="653" spans="1:45" s="2" customFormat="1" ht="19.5">
      <c r="A653" s="26"/>
      <c r="B653" s="27"/>
      <c r="C653" s="26"/>
      <c r="D653" s="120" t="s">
        <v>125</v>
      </c>
      <c r="E653" s="26"/>
      <c r="F653" s="121" t="s">
        <v>1003</v>
      </c>
      <c r="G653" s="26"/>
      <c r="H653" s="26"/>
      <c r="I653" s="26"/>
      <c r="J653" s="27"/>
      <c r="K653" s="122"/>
      <c r="L653" s="123"/>
      <c r="M653" s="44"/>
      <c r="N653" s="44"/>
      <c r="O653" s="44"/>
      <c r="P653" s="44"/>
      <c r="Q653" s="44"/>
      <c r="R653" s="45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R653" s="15" t="s">
        <v>125</v>
      </c>
      <c r="AS653" s="15" t="s">
        <v>66</v>
      </c>
    </row>
    <row r="654" spans="1:63" s="2" customFormat="1" ht="37.9" customHeight="1">
      <c r="A654" s="26"/>
      <c r="B654" s="108"/>
      <c r="C654" s="109" t="s">
        <v>564</v>
      </c>
      <c r="D654" s="109" t="s">
        <v>119</v>
      </c>
      <c r="E654" s="110" t="s">
        <v>1005</v>
      </c>
      <c r="F654" s="111" t="s">
        <v>1006</v>
      </c>
      <c r="G654" s="112" t="s">
        <v>122</v>
      </c>
      <c r="H654" s="113">
        <v>70</v>
      </c>
      <c r="I654" s="111" t="s">
        <v>123</v>
      </c>
      <c r="J654" s="27"/>
      <c r="K654" s="114" t="s">
        <v>1</v>
      </c>
      <c r="L654" s="115" t="s">
        <v>31</v>
      </c>
      <c r="M654" s="116">
        <v>1.09</v>
      </c>
      <c r="N654" s="116">
        <f>M654*H654</f>
        <v>76.30000000000001</v>
      </c>
      <c r="O654" s="116">
        <v>0.01539</v>
      </c>
      <c r="P654" s="116">
        <f>O654*H654</f>
        <v>1.0773</v>
      </c>
      <c r="Q654" s="116">
        <v>0</v>
      </c>
      <c r="R654" s="117">
        <f>Q654*H654</f>
        <v>0</v>
      </c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P654" s="118" t="s">
        <v>124</v>
      </c>
      <c r="AR654" s="118" t="s">
        <v>119</v>
      </c>
      <c r="AS654" s="118" t="s">
        <v>66</v>
      </c>
      <c r="AW654" s="15" t="s">
        <v>117</v>
      </c>
      <c r="BC654" s="119" t="e">
        <f>IF(L654="základní",#REF!,0)</f>
        <v>#REF!</v>
      </c>
      <c r="BD654" s="119">
        <f>IF(L654="snížená",#REF!,0)</f>
        <v>0</v>
      </c>
      <c r="BE654" s="119">
        <f>IF(L654="zákl. přenesená",#REF!,0)</f>
        <v>0</v>
      </c>
      <c r="BF654" s="119">
        <f>IF(L654="sníž. přenesená",#REF!,0)</f>
        <v>0</v>
      </c>
      <c r="BG654" s="119">
        <f>IF(L654="nulová",#REF!,0)</f>
        <v>0</v>
      </c>
      <c r="BH654" s="15" t="s">
        <v>64</v>
      </c>
      <c r="BI654" s="119" t="e">
        <f>ROUND(#REF!*H654,2)</f>
        <v>#REF!</v>
      </c>
      <c r="BJ654" s="15" t="s">
        <v>124</v>
      </c>
      <c r="BK654" s="118" t="s">
        <v>1007</v>
      </c>
    </row>
    <row r="655" spans="1:45" s="2" customFormat="1" ht="19.5">
      <c r="A655" s="26"/>
      <c r="B655" s="27"/>
      <c r="C655" s="26"/>
      <c r="D655" s="120" t="s">
        <v>125</v>
      </c>
      <c r="E655" s="26"/>
      <c r="F655" s="121" t="s">
        <v>1006</v>
      </c>
      <c r="G655" s="26"/>
      <c r="H655" s="26"/>
      <c r="I655" s="26"/>
      <c r="J655" s="27"/>
      <c r="K655" s="122"/>
      <c r="L655" s="123"/>
      <c r="M655" s="44"/>
      <c r="N655" s="44"/>
      <c r="O655" s="44"/>
      <c r="P655" s="44"/>
      <c r="Q655" s="44"/>
      <c r="R655" s="45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R655" s="15" t="s">
        <v>125</v>
      </c>
      <c r="AS655" s="15" t="s">
        <v>66</v>
      </c>
    </row>
    <row r="656" spans="1:63" s="2" customFormat="1" ht="37.9" customHeight="1">
      <c r="A656" s="26"/>
      <c r="B656" s="108"/>
      <c r="C656" s="109" t="s">
        <v>1008</v>
      </c>
      <c r="D656" s="109" t="s">
        <v>119</v>
      </c>
      <c r="E656" s="110" t="s">
        <v>1009</v>
      </c>
      <c r="F656" s="111" t="s">
        <v>1010</v>
      </c>
      <c r="G656" s="112" t="s">
        <v>122</v>
      </c>
      <c r="H656" s="113">
        <v>50</v>
      </c>
      <c r="I656" s="111" t="s">
        <v>123</v>
      </c>
      <c r="J656" s="27"/>
      <c r="K656" s="114" t="s">
        <v>1</v>
      </c>
      <c r="L656" s="115" t="s">
        <v>31</v>
      </c>
      <c r="M656" s="116">
        <v>1.18</v>
      </c>
      <c r="N656" s="116">
        <f>M656*H656</f>
        <v>59</v>
      </c>
      <c r="O656" s="116">
        <v>0.03078</v>
      </c>
      <c r="P656" s="116">
        <f>O656*H656</f>
        <v>1.539</v>
      </c>
      <c r="Q656" s="116">
        <v>0</v>
      </c>
      <c r="R656" s="117">
        <f>Q656*H656</f>
        <v>0</v>
      </c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P656" s="118" t="s">
        <v>124</v>
      </c>
      <c r="AR656" s="118" t="s">
        <v>119</v>
      </c>
      <c r="AS656" s="118" t="s">
        <v>66</v>
      </c>
      <c r="AW656" s="15" t="s">
        <v>117</v>
      </c>
      <c r="BC656" s="119" t="e">
        <f>IF(L656="základní",#REF!,0)</f>
        <v>#REF!</v>
      </c>
      <c r="BD656" s="119">
        <f>IF(L656="snížená",#REF!,0)</f>
        <v>0</v>
      </c>
      <c r="BE656" s="119">
        <f>IF(L656="zákl. přenesená",#REF!,0)</f>
        <v>0</v>
      </c>
      <c r="BF656" s="119">
        <f>IF(L656="sníž. přenesená",#REF!,0)</f>
        <v>0</v>
      </c>
      <c r="BG656" s="119">
        <f>IF(L656="nulová",#REF!,0)</f>
        <v>0</v>
      </c>
      <c r="BH656" s="15" t="s">
        <v>64</v>
      </c>
      <c r="BI656" s="119" t="e">
        <f>ROUND(#REF!*H656,2)</f>
        <v>#REF!</v>
      </c>
      <c r="BJ656" s="15" t="s">
        <v>124</v>
      </c>
      <c r="BK656" s="118" t="s">
        <v>1011</v>
      </c>
    </row>
    <row r="657" spans="1:45" s="2" customFormat="1" ht="19.5">
      <c r="A657" s="26"/>
      <c r="B657" s="27"/>
      <c r="C657" s="26"/>
      <c r="D657" s="120" t="s">
        <v>125</v>
      </c>
      <c r="E657" s="26"/>
      <c r="F657" s="121" t="s">
        <v>1010</v>
      </c>
      <c r="G657" s="26"/>
      <c r="H657" s="26"/>
      <c r="I657" s="26"/>
      <c r="J657" s="27"/>
      <c r="K657" s="122"/>
      <c r="L657" s="123"/>
      <c r="M657" s="44"/>
      <c r="N657" s="44"/>
      <c r="O657" s="44"/>
      <c r="P657" s="44"/>
      <c r="Q657" s="44"/>
      <c r="R657" s="45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R657" s="15" t="s">
        <v>125</v>
      </c>
      <c r="AS657" s="15" t="s">
        <v>66</v>
      </c>
    </row>
    <row r="658" spans="1:63" s="2" customFormat="1" ht="24.2" customHeight="1">
      <c r="A658" s="26"/>
      <c r="B658" s="108"/>
      <c r="C658" s="109" t="s">
        <v>567</v>
      </c>
      <c r="D658" s="109" t="s">
        <v>119</v>
      </c>
      <c r="E658" s="110" t="s">
        <v>1012</v>
      </c>
      <c r="F658" s="111" t="s">
        <v>1013</v>
      </c>
      <c r="G658" s="112" t="s">
        <v>199</v>
      </c>
      <c r="H658" s="113">
        <v>12</v>
      </c>
      <c r="I658" s="111" t="s">
        <v>123</v>
      </c>
      <c r="J658" s="27"/>
      <c r="K658" s="114" t="s">
        <v>1</v>
      </c>
      <c r="L658" s="115" t="s">
        <v>31</v>
      </c>
      <c r="M658" s="116">
        <v>7.4</v>
      </c>
      <c r="N658" s="116">
        <f>M658*H658</f>
        <v>88.80000000000001</v>
      </c>
      <c r="O658" s="116">
        <v>0</v>
      </c>
      <c r="P658" s="116">
        <f>O658*H658</f>
        <v>0</v>
      </c>
      <c r="Q658" s="116">
        <v>0</v>
      </c>
      <c r="R658" s="117">
        <f>Q658*H658</f>
        <v>0</v>
      </c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P658" s="118" t="s">
        <v>124</v>
      </c>
      <c r="AR658" s="118" t="s">
        <v>119</v>
      </c>
      <c r="AS658" s="118" t="s">
        <v>66</v>
      </c>
      <c r="AW658" s="15" t="s">
        <v>117</v>
      </c>
      <c r="BC658" s="119" t="e">
        <f>IF(L658="základní",#REF!,0)</f>
        <v>#REF!</v>
      </c>
      <c r="BD658" s="119">
        <f>IF(L658="snížená",#REF!,0)</f>
        <v>0</v>
      </c>
      <c r="BE658" s="119">
        <f>IF(L658="zákl. přenesená",#REF!,0)</f>
        <v>0</v>
      </c>
      <c r="BF658" s="119">
        <f>IF(L658="sníž. přenesená",#REF!,0)</f>
        <v>0</v>
      </c>
      <c r="BG658" s="119">
        <f>IF(L658="nulová",#REF!,0)</f>
        <v>0</v>
      </c>
      <c r="BH658" s="15" t="s">
        <v>64</v>
      </c>
      <c r="BI658" s="119" t="e">
        <f>ROUND(#REF!*H658,2)</f>
        <v>#REF!</v>
      </c>
      <c r="BJ658" s="15" t="s">
        <v>124</v>
      </c>
      <c r="BK658" s="118" t="s">
        <v>1014</v>
      </c>
    </row>
    <row r="659" spans="1:45" s="2" customFormat="1" ht="19.5">
      <c r="A659" s="26"/>
      <c r="B659" s="27"/>
      <c r="C659" s="26"/>
      <c r="D659" s="120" t="s">
        <v>125</v>
      </c>
      <c r="E659" s="26"/>
      <c r="F659" s="121" t="s">
        <v>1013</v>
      </c>
      <c r="G659" s="26"/>
      <c r="H659" s="26"/>
      <c r="I659" s="26"/>
      <c r="J659" s="27"/>
      <c r="K659" s="122"/>
      <c r="L659" s="123"/>
      <c r="M659" s="44"/>
      <c r="N659" s="44"/>
      <c r="O659" s="44"/>
      <c r="P659" s="44"/>
      <c r="Q659" s="44"/>
      <c r="R659" s="45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R659" s="15" t="s">
        <v>125</v>
      </c>
      <c r="AS659" s="15" t="s">
        <v>66</v>
      </c>
    </row>
    <row r="660" spans="1:63" s="2" customFormat="1" ht="24.2" customHeight="1">
      <c r="A660" s="26"/>
      <c r="B660" s="108"/>
      <c r="C660" s="109" t="s">
        <v>1015</v>
      </c>
      <c r="D660" s="109" t="s">
        <v>119</v>
      </c>
      <c r="E660" s="110" t="s">
        <v>1016</v>
      </c>
      <c r="F660" s="111" t="s">
        <v>1017</v>
      </c>
      <c r="G660" s="112" t="s">
        <v>199</v>
      </c>
      <c r="H660" s="113">
        <v>15</v>
      </c>
      <c r="I660" s="111" t="s">
        <v>123</v>
      </c>
      <c r="J660" s="27"/>
      <c r="K660" s="114" t="s">
        <v>1</v>
      </c>
      <c r="L660" s="115" t="s">
        <v>31</v>
      </c>
      <c r="M660" s="116">
        <v>37.23</v>
      </c>
      <c r="N660" s="116">
        <f>M660*H660</f>
        <v>558.4499999999999</v>
      </c>
      <c r="O660" s="116">
        <v>0.50375</v>
      </c>
      <c r="P660" s="116">
        <f>O660*H660</f>
        <v>7.55625</v>
      </c>
      <c r="Q660" s="116">
        <v>2.5</v>
      </c>
      <c r="R660" s="117">
        <f>Q660*H660</f>
        <v>37.5</v>
      </c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P660" s="118" t="s">
        <v>124</v>
      </c>
      <c r="AR660" s="118" t="s">
        <v>119</v>
      </c>
      <c r="AS660" s="118" t="s">
        <v>66</v>
      </c>
      <c r="AW660" s="15" t="s">
        <v>117</v>
      </c>
      <c r="BC660" s="119" t="e">
        <f>IF(L660="základní",#REF!,0)</f>
        <v>#REF!</v>
      </c>
      <c r="BD660" s="119">
        <f>IF(L660="snížená",#REF!,0)</f>
        <v>0</v>
      </c>
      <c r="BE660" s="119">
        <f>IF(L660="zákl. přenesená",#REF!,0)</f>
        <v>0</v>
      </c>
      <c r="BF660" s="119">
        <f>IF(L660="sníž. přenesená",#REF!,0)</f>
        <v>0</v>
      </c>
      <c r="BG660" s="119">
        <f>IF(L660="nulová",#REF!,0)</f>
        <v>0</v>
      </c>
      <c r="BH660" s="15" t="s">
        <v>64</v>
      </c>
      <c r="BI660" s="119" t="e">
        <f>ROUND(#REF!*H660,2)</f>
        <v>#REF!</v>
      </c>
      <c r="BJ660" s="15" t="s">
        <v>124</v>
      </c>
      <c r="BK660" s="118" t="s">
        <v>1018</v>
      </c>
    </row>
    <row r="661" spans="1:45" s="2" customFormat="1" ht="12">
      <c r="A661" s="26"/>
      <c r="B661" s="27"/>
      <c r="C661" s="26"/>
      <c r="D661" s="120" t="s">
        <v>125</v>
      </c>
      <c r="E661" s="26"/>
      <c r="F661" s="121" t="s">
        <v>1017</v>
      </c>
      <c r="G661" s="26"/>
      <c r="H661" s="26"/>
      <c r="I661" s="26"/>
      <c r="J661" s="27"/>
      <c r="K661" s="122"/>
      <c r="L661" s="123"/>
      <c r="M661" s="44"/>
      <c r="N661" s="44"/>
      <c r="O661" s="44"/>
      <c r="P661" s="44"/>
      <c r="Q661" s="44"/>
      <c r="R661" s="45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R661" s="15" t="s">
        <v>125</v>
      </c>
      <c r="AS661" s="15" t="s">
        <v>66</v>
      </c>
    </row>
    <row r="662" spans="1:63" s="2" customFormat="1" ht="24.2" customHeight="1">
      <c r="A662" s="26"/>
      <c r="B662" s="108"/>
      <c r="C662" s="109" t="s">
        <v>574</v>
      </c>
      <c r="D662" s="109" t="s">
        <v>119</v>
      </c>
      <c r="E662" s="110" t="s">
        <v>1019</v>
      </c>
      <c r="F662" s="111" t="s">
        <v>1020</v>
      </c>
      <c r="G662" s="112" t="s">
        <v>199</v>
      </c>
      <c r="H662" s="113">
        <v>40</v>
      </c>
      <c r="I662" s="111" t="s">
        <v>123</v>
      </c>
      <c r="J662" s="27"/>
      <c r="K662" s="114" t="s">
        <v>1</v>
      </c>
      <c r="L662" s="115" t="s">
        <v>31</v>
      </c>
      <c r="M662" s="116">
        <v>31.025</v>
      </c>
      <c r="N662" s="116">
        <f>M662*H662</f>
        <v>1241</v>
      </c>
      <c r="O662" s="116">
        <v>0.50375</v>
      </c>
      <c r="P662" s="116">
        <f>O662*H662</f>
        <v>20.150000000000002</v>
      </c>
      <c r="Q662" s="116">
        <v>2.5</v>
      </c>
      <c r="R662" s="117">
        <f>Q662*H662</f>
        <v>100</v>
      </c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P662" s="118" t="s">
        <v>124</v>
      </c>
      <c r="AR662" s="118" t="s">
        <v>119</v>
      </c>
      <c r="AS662" s="118" t="s">
        <v>66</v>
      </c>
      <c r="AW662" s="15" t="s">
        <v>117</v>
      </c>
      <c r="BC662" s="119" t="e">
        <f>IF(L662="základní",#REF!,0)</f>
        <v>#REF!</v>
      </c>
      <c r="BD662" s="119">
        <f>IF(L662="snížená",#REF!,0)</f>
        <v>0</v>
      </c>
      <c r="BE662" s="119">
        <f>IF(L662="zákl. přenesená",#REF!,0)</f>
        <v>0</v>
      </c>
      <c r="BF662" s="119">
        <f>IF(L662="sníž. přenesená",#REF!,0)</f>
        <v>0</v>
      </c>
      <c r="BG662" s="119">
        <f>IF(L662="nulová",#REF!,0)</f>
        <v>0</v>
      </c>
      <c r="BH662" s="15" t="s">
        <v>64</v>
      </c>
      <c r="BI662" s="119" t="e">
        <f>ROUND(#REF!*H662,2)</f>
        <v>#REF!</v>
      </c>
      <c r="BJ662" s="15" t="s">
        <v>124</v>
      </c>
      <c r="BK662" s="118" t="s">
        <v>1021</v>
      </c>
    </row>
    <row r="663" spans="1:45" s="2" customFormat="1" ht="19.5">
      <c r="A663" s="26"/>
      <c r="B663" s="27"/>
      <c r="C663" s="26"/>
      <c r="D663" s="120" t="s">
        <v>125</v>
      </c>
      <c r="E663" s="26"/>
      <c r="F663" s="121" t="s">
        <v>1020</v>
      </c>
      <c r="G663" s="26"/>
      <c r="H663" s="26"/>
      <c r="I663" s="26"/>
      <c r="J663" s="27"/>
      <c r="K663" s="122"/>
      <c r="L663" s="123"/>
      <c r="M663" s="44"/>
      <c r="N663" s="44"/>
      <c r="O663" s="44"/>
      <c r="P663" s="44"/>
      <c r="Q663" s="44"/>
      <c r="R663" s="45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R663" s="15" t="s">
        <v>125</v>
      </c>
      <c r="AS663" s="15" t="s">
        <v>66</v>
      </c>
    </row>
    <row r="664" spans="1:63" s="2" customFormat="1" ht="24.2" customHeight="1">
      <c r="A664" s="26"/>
      <c r="B664" s="108"/>
      <c r="C664" s="109" t="s">
        <v>1022</v>
      </c>
      <c r="D664" s="109" t="s">
        <v>119</v>
      </c>
      <c r="E664" s="110" t="s">
        <v>1023</v>
      </c>
      <c r="F664" s="111" t="s">
        <v>1024</v>
      </c>
      <c r="G664" s="112" t="s">
        <v>199</v>
      </c>
      <c r="H664" s="113">
        <v>20</v>
      </c>
      <c r="I664" s="111" t="s">
        <v>123</v>
      </c>
      <c r="J664" s="27"/>
      <c r="K664" s="114" t="s">
        <v>1</v>
      </c>
      <c r="L664" s="115" t="s">
        <v>31</v>
      </c>
      <c r="M664" s="116">
        <v>27.917</v>
      </c>
      <c r="N664" s="116">
        <f>M664*H664</f>
        <v>558.34</v>
      </c>
      <c r="O664" s="116">
        <v>0.50375</v>
      </c>
      <c r="P664" s="116">
        <f>O664*H664</f>
        <v>10.075000000000001</v>
      </c>
      <c r="Q664" s="116">
        <v>2.5</v>
      </c>
      <c r="R664" s="117">
        <f>Q664*H664</f>
        <v>50</v>
      </c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P664" s="118" t="s">
        <v>124</v>
      </c>
      <c r="AR664" s="118" t="s">
        <v>119</v>
      </c>
      <c r="AS664" s="118" t="s">
        <v>66</v>
      </c>
      <c r="AW664" s="15" t="s">
        <v>117</v>
      </c>
      <c r="BC664" s="119" t="e">
        <f>IF(L664="základní",#REF!,0)</f>
        <v>#REF!</v>
      </c>
      <c r="BD664" s="119">
        <f>IF(L664="snížená",#REF!,0)</f>
        <v>0</v>
      </c>
      <c r="BE664" s="119">
        <f>IF(L664="zákl. přenesená",#REF!,0)</f>
        <v>0</v>
      </c>
      <c r="BF664" s="119">
        <f>IF(L664="sníž. přenesená",#REF!,0)</f>
        <v>0</v>
      </c>
      <c r="BG664" s="119">
        <f>IF(L664="nulová",#REF!,0)</f>
        <v>0</v>
      </c>
      <c r="BH664" s="15" t="s">
        <v>64</v>
      </c>
      <c r="BI664" s="119" t="e">
        <f>ROUND(#REF!*H664,2)</f>
        <v>#REF!</v>
      </c>
      <c r="BJ664" s="15" t="s">
        <v>124</v>
      </c>
      <c r="BK664" s="118" t="s">
        <v>1025</v>
      </c>
    </row>
    <row r="665" spans="1:45" s="2" customFormat="1" ht="19.5">
      <c r="A665" s="26"/>
      <c r="B665" s="27"/>
      <c r="C665" s="26"/>
      <c r="D665" s="120" t="s">
        <v>125</v>
      </c>
      <c r="E665" s="26"/>
      <c r="F665" s="121" t="s">
        <v>1024</v>
      </c>
      <c r="G665" s="26"/>
      <c r="H665" s="26"/>
      <c r="I665" s="26"/>
      <c r="J665" s="27"/>
      <c r="K665" s="122"/>
      <c r="L665" s="123"/>
      <c r="M665" s="44"/>
      <c r="N665" s="44"/>
      <c r="O665" s="44"/>
      <c r="P665" s="44"/>
      <c r="Q665" s="44"/>
      <c r="R665" s="45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R665" s="15" t="s">
        <v>125</v>
      </c>
      <c r="AS665" s="15" t="s">
        <v>66</v>
      </c>
    </row>
    <row r="666" spans="1:63" s="2" customFormat="1" ht="16.5" customHeight="1">
      <c r="A666" s="26"/>
      <c r="B666" s="108"/>
      <c r="C666" s="124" t="s">
        <v>577</v>
      </c>
      <c r="D666" s="124" t="s">
        <v>352</v>
      </c>
      <c r="E666" s="125" t="s">
        <v>1026</v>
      </c>
      <c r="F666" s="126" t="s">
        <v>1027</v>
      </c>
      <c r="G666" s="127" t="s">
        <v>250</v>
      </c>
      <c r="H666" s="128">
        <v>6</v>
      </c>
      <c r="I666" s="126" t="s">
        <v>123</v>
      </c>
      <c r="J666" s="129"/>
      <c r="K666" s="130" t="s">
        <v>1</v>
      </c>
      <c r="L666" s="131" t="s">
        <v>31</v>
      </c>
      <c r="M666" s="116">
        <v>0</v>
      </c>
      <c r="N666" s="116">
        <f>M666*H666</f>
        <v>0</v>
      </c>
      <c r="O666" s="116">
        <v>1</v>
      </c>
      <c r="P666" s="116">
        <f>O666*H666</f>
        <v>6</v>
      </c>
      <c r="Q666" s="116">
        <v>0</v>
      </c>
      <c r="R666" s="117">
        <f>Q666*H666</f>
        <v>0</v>
      </c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P666" s="118" t="s">
        <v>134</v>
      </c>
      <c r="AR666" s="118" t="s">
        <v>352</v>
      </c>
      <c r="AS666" s="118" t="s">
        <v>66</v>
      </c>
      <c r="AW666" s="15" t="s">
        <v>117</v>
      </c>
      <c r="BC666" s="119" t="e">
        <f>IF(L666="základní",#REF!,0)</f>
        <v>#REF!</v>
      </c>
      <c r="BD666" s="119">
        <f>IF(L666="snížená",#REF!,0)</f>
        <v>0</v>
      </c>
      <c r="BE666" s="119">
        <f>IF(L666="zákl. přenesená",#REF!,0)</f>
        <v>0</v>
      </c>
      <c r="BF666" s="119">
        <f>IF(L666="sníž. přenesená",#REF!,0)</f>
        <v>0</v>
      </c>
      <c r="BG666" s="119">
        <f>IF(L666="nulová",#REF!,0)</f>
        <v>0</v>
      </c>
      <c r="BH666" s="15" t="s">
        <v>64</v>
      </c>
      <c r="BI666" s="119" t="e">
        <f>ROUND(#REF!*H666,2)</f>
        <v>#REF!</v>
      </c>
      <c r="BJ666" s="15" t="s">
        <v>124</v>
      </c>
      <c r="BK666" s="118" t="s">
        <v>1028</v>
      </c>
    </row>
    <row r="667" spans="1:45" s="2" customFormat="1" ht="12">
      <c r="A667" s="26"/>
      <c r="B667" s="27"/>
      <c r="C667" s="26"/>
      <c r="D667" s="120" t="s">
        <v>125</v>
      </c>
      <c r="E667" s="26"/>
      <c r="F667" s="121" t="s">
        <v>1027</v>
      </c>
      <c r="G667" s="26"/>
      <c r="H667" s="26"/>
      <c r="I667" s="26"/>
      <c r="J667" s="27"/>
      <c r="K667" s="122"/>
      <c r="L667" s="123"/>
      <c r="M667" s="44"/>
      <c r="N667" s="44"/>
      <c r="O667" s="44"/>
      <c r="P667" s="44"/>
      <c r="Q667" s="44"/>
      <c r="R667" s="45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R667" s="15" t="s">
        <v>125</v>
      </c>
      <c r="AS667" s="15" t="s">
        <v>66</v>
      </c>
    </row>
    <row r="668" spans="1:63" s="2" customFormat="1" ht="16.5" customHeight="1">
      <c r="A668" s="26"/>
      <c r="B668" s="108"/>
      <c r="C668" s="124" t="s">
        <v>1029</v>
      </c>
      <c r="D668" s="124" t="s">
        <v>352</v>
      </c>
      <c r="E668" s="125" t="s">
        <v>1030</v>
      </c>
      <c r="F668" s="126" t="s">
        <v>1031</v>
      </c>
      <c r="G668" s="127" t="s">
        <v>250</v>
      </c>
      <c r="H668" s="128">
        <v>16</v>
      </c>
      <c r="I668" s="126" t="s">
        <v>123</v>
      </c>
      <c r="J668" s="129"/>
      <c r="K668" s="130" t="s">
        <v>1</v>
      </c>
      <c r="L668" s="131" t="s">
        <v>31</v>
      </c>
      <c r="M668" s="116">
        <v>0</v>
      </c>
      <c r="N668" s="116">
        <f>M668*H668</f>
        <v>0</v>
      </c>
      <c r="O668" s="116">
        <v>1</v>
      </c>
      <c r="P668" s="116">
        <f>O668*H668</f>
        <v>16</v>
      </c>
      <c r="Q668" s="116">
        <v>0</v>
      </c>
      <c r="R668" s="117">
        <f>Q668*H668</f>
        <v>0</v>
      </c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P668" s="118" t="s">
        <v>134</v>
      </c>
      <c r="AR668" s="118" t="s">
        <v>352</v>
      </c>
      <c r="AS668" s="118" t="s">
        <v>66</v>
      </c>
      <c r="AW668" s="15" t="s">
        <v>117</v>
      </c>
      <c r="BC668" s="119" t="e">
        <f>IF(L668="základní",#REF!,0)</f>
        <v>#REF!</v>
      </c>
      <c r="BD668" s="119">
        <f>IF(L668="snížená",#REF!,0)</f>
        <v>0</v>
      </c>
      <c r="BE668" s="119">
        <f>IF(L668="zákl. přenesená",#REF!,0)</f>
        <v>0</v>
      </c>
      <c r="BF668" s="119">
        <f>IF(L668="sníž. přenesená",#REF!,0)</f>
        <v>0</v>
      </c>
      <c r="BG668" s="119">
        <f>IF(L668="nulová",#REF!,0)</f>
        <v>0</v>
      </c>
      <c r="BH668" s="15" t="s">
        <v>64</v>
      </c>
      <c r="BI668" s="119" t="e">
        <f>ROUND(#REF!*H668,2)</f>
        <v>#REF!</v>
      </c>
      <c r="BJ668" s="15" t="s">
        <v>124</v>
      </c>
      <c r="BK668" s="118" t="s">
        <v>1032</v>
      </c>
    </row>
    <row r="669" spans="1:45" s="2" customFormat="1" ht="12">
      <c r="A669" s="26"/>
      <c r="B669" s="27"/>
      <c r="C669" s="26"/>
      <c r="D669" s="120" t="s">
        <v>125</v>
      </c>
      <c r="E669" s="26"/>
      <c r="F669" s="121" t="s">
        <v>1031</v>
      </c>
      <c r="G669" s="26"/>
      <c r="H669" s="26"/>
      <c r="I669" s="26"/>
      <c r="J669" s="27"/>
      <c r="K669" s="122"/>
      <c r="L669" s="123"/>
      <c r="M669" s="44"/>
      <c r="N669" s="44"/>
      <c r="O669" s="44"/>
      <c r="P669" s="44"/>
      <c r="Q669" s="44"/>
      <c r="R669" s="45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R669" s="15" t="s">
        <v>125</v>
      </c>
      <c r="AS669" s="15" t="s">
        <v>66</v>
      </c>
    </row>
    <row r="670" spans="1:63" s="2" customFormat="1" ht="24.2" customHeight="1">
      <c r="A670" s="26"/>
      <c r="B670" s="108"/>
      <c r="C670" s="124" t="s">
        <v>581</v>
      </c>
      <c r="D670" s="124" t="s">
        <v>352</v>
      </c>
      <c r="E670" s="125" t="s">
        <v>406</v>
      </c>
      <c r="F670" s="126" t="s">
        <v>407</v>
      </c>
      <c r="G670" s="127" t="s">
        <v>250</v>
      </c>
      <c r="H670" s="128">
        <v>8</v>
      </c>
      <c r="I670" s="126" t="s">
        <v>123</v>
      </c>
      <c r="J670" s="129"/>
      <c r="K670" s="130" t="s">
        <v>1</v>
      </c>
      <c r="L670" s="131" t="s">
        <v>31</v>
      </c>
      <c r="M670" s="116">
        <v>0</v>
      </c>
      <c r="N670" s="116">
        <f>M670*H670</f>
        <v>0</v>
      </c>
      <c r="O670" s="116">
        <v>1</v>
      </c>
      <c r="P670" s="116">
        <f>O670*H670</f>
        <v>8</v>
      </c>
      <c r="Q670" s="116">
        <v>0</v>
      </c>
      <c r="R670" s="117">
        <f>Q670*H670</f>
        <v>0</v>
      </c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P670" s="118" t="s">
        <v>134</v>
      </c>
      <c r="AR670" s="118" t="s">
        <v>352</v>
      </c>
      <c r="AS670" s="118" t="s">
        <v>66</v>
      </c>
      <c r="AW670" s="15" t="s">
        <v>117</v>
      </c>
      <c r="BC670" s="119" t="e">
        <f>IF(L670="základní",#REF!,0)</f>
        <v>#REF!</v>
      </c>
      <c r="BD670" s="119">
        <f>IF(L670="snížená",#REF!,0)</f>
        <v>0</v>
      </c>
      <c r="BE670" s="119">
        <f>IF(L670="zákl. přenesená",#REF!,0)</f>
        <v>0</v>
      </c>
      <c r="BF670" s="119">
        <f>IF(L670="sníž. přenesená",#REF!,0)</f>
        <v>0</v>
      </c>
      <c r="BG670" s="119">
        <f>IF(L670="nulová",#REF!,0)</f>
        <v>0</v>
      </c>
      <c r="BH670" s="15" t="s">
        <v>64</v>
      </c>
      <c r="BI670" s="119" t="e">
        <f>ROUND(#REF!*H670,2)</f>
        <v>#REF!</v>
      </c>
      <c r="BJ670" s="15" t="s">
        <v>124</v>
      </c>
      <c r="BK670" s="118" t="s">
        <v>1033</v>
      </c>
    </row>
    <row r="671" spans="1:45" s="2" customFormat="1" ht="12">
      <c r="A671" s="26"/>
      <c r="B671" s="27"/>
      <c r="C671" s="26"/>
      <c r="D671" s="120" t="s">
        <v>125</v>
      </c>
      <c r="E671" s="26"/>
      <c r="F671" s="121" t="s">
        <v>407</v>
      </c>
      <c r="G671" s="26"/>
      <c r="H671" s="26"/>
      <c r="I671" s="26"/>
      <c r="J671" s="27"/>
      <c r="K671" s="122"/>
      <c r="L671" s="123"/>
      <c r="M671" s="44"/>
      <c r="N671" s="44"/>
      <c r="O671" s="44"/>
      <c r="P671" s="44"/>
      <c r="Q671" s="44"/>
      <c r="R671" s="45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R671" s="15" t="s">
        <v>125</v>
      </c>
      <c r="AS671" s="15" t="s">
        <v>66</v>
      </c>
    </row>
    <row r="672" spans="1:63" s="2" customFormat="1" ht="33" customHeight="1">
      <c r="A672" s="26"/>
      <c r="B672" s="108"/>
      <c r="C672" s="109" t="s">
        <v>1034</v>
      </c>
      <c r="D672" s="109" t="s">
        <v>119</v>
      </c>
      <c r="E672" s="110" t="s">
        <v>1035</v>
      </c>
      <c r="F672" s="111" t="s">
        <v>1036</v>
      </c>
      <c r="G672" s="112" t="s">
        <v>122</v>
      </c>
      <c r="H672" s="113">
        <v>200</v>
      </c>
      <c r="I672" s="111" t="s">
        <v>123</v>
      </c>
      <c r="J672" s="27"/>
      <c r="K672" s="114" t="s">
        <v>1</v>
      </c>
      <c r="L672" s="115" t="s">
        <v>31</v>
      </c>
      <c r="M672" s="116">
        <v>0.614</v>
      </c>
      <c r="N672" s="116">
        <f>M672*H672</f>
        <v>122.8</v>
      </c>
      <c r="O672" s="116">
        <v>0.01162</v>
      </c>
      <c r="P672" s="116">
        <f>O672*H672</f>
        <v>2.324</v>
      </c>
      <c r="Q672" s="116">
        <v>0</v>
      </c>
      <c r="R672" s="117">
        <f>Q672*H672</f>
        <v>0</v>
      </c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P672" s="118" t="s">
        <v>124</v>
      </c>
      <c r="AR672" s="118" t="s">
        <v>119</v>
      </c>
      <c r="AS672" s="118" t="s">
        <v>66</v>
      </c>
      <c r="AW672" s="15" t="s">
        <v>117</v>
      </c>
      <c r="BC672" s="119" t="e">
        <f>IF(L672="základní",#REF!,0)</f>
        <v>#REF!</v>
      </c>
      <c r="BD672" s="119">
        <f>IF(L672="snížená",#REF!,0)</f>
        <v>0</v>
      </c>
      <c r="BE672" s="119">
        <f>IF(L672="zákl. přenesená",#REF!,0)</f>
        <v>0</v>
      </c>
      <c r="BF672" s="119">
        <f>IF(L672="sníž. přenesená",#REF!,0)</f>
        <v>0</v>
      </c>
      <c r="BG672" s="119">
        <f>IF(L672="nulová",#REF!,0)</f>
        <v>0</v>
      </c>
      <c r="BH672" s="15" t="s">
        <v>64</v>
      </c>
      <c r="BI672" s="119" t="e">
        <f>ROUND(#REF!*H672,2)</f>
        <v>#REF!</v>
      </c>
      <c r="BJ672" s="15" t="s">
        <v>124</v>
      </c>
      <c r="BK672" s="118" t="s">
        <v>1037</v>
      </c>
    </row>
    <row r="673" spans="1:45" s="2" customFormat="1" ht="19.5">
      <c r="A673" s="26"/>
      <c r="B673" s="27"/>
      <c r="C673" s="26"/>
      <c r="D673" s="120" t="s">
        <v>125</v>
      </c>
      <c r="E673" s="26"/>
      <c r="F673" s="121" t="s">
        <v>1036</v>
      </c>
      <c r="G673" s="26"/>
      <c r="H673" s="26"/>
      <c r="I673" s="26"/>
      <c r="J673" s="27"/>
      <c r="K673" s="122"/>
      <c r="L673" s="123"/>
      <c r="M673" s="44"/>
      <c r="N673" s="44"/>
      <c r="O673" s="44"/>
      <c r="P673" s="44"/>
      <c r="Q673" s="44"/>
      <c r="R673" s="45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R673" s="15" t="s">
        <v>125</v>
      </c>
      <c r="AS673" s="15" t="s">
        <v>66</v>
      </c>
    </row>
    <row r="674" spans="1:63" s="2" customFormat="1" ht="33" customHeight="1">
      <c r="A674" s="26"/>
      <c r="B674" s="108"/>
      <c r="C674" s="109" t="s">
        <v>584</v>
      </c>
      <c r="D674" s="109" t="s">
        <v>119</v>
      </c>
      <c r="E674" s="110" t="s">
        <v>1038</v>
      </c>
      <c r="F674" s="111" t="s">
        <v>1039</v>
      </c>
      <c r="G674" s="112" t="s">
        <v>122</v>
      </c>
      <c r="H674" s="113">
        <v>360</v>
      </c>
      <c r="I674" s="111" t="s">
        <v>123</v>
      </c>
      <c r="J674" s="27"/>
      <c r="K674" s="114" t="s">
        <v>1</v>
      </c>
      <c r="L674" s="115" t="s">
        <v>31</v>
      </c>
      <c r="M674" s="116">
        <v>1.038</v>
      </c>
      <c r="N674" s="116">
        <f>M674*H674</f>
        <v>373.68</v>
      </c>
      <c r="O674" s="116">
        <v>0.02324</v>
      </c>
      <c r="P674" s="116">
        <f>O674*H674</f>
        <v>8.3664</v>
      </c>
      <c r="Q674" s="116">
        <v>0</v>
      </c>
      <c r="R674" s="117">
        <f>Q674*H674</f>
        <v>0</v>
      </c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P674" s="118" t="s">
        <v>124</v>
      </c>
      <c r="AR674" s="118" t="s">
        <v>119</v>
      </c>
      <c r="AS674" s="118" t="s">
        <v>66</v>
      </c>
      <c r="AW674" s="15" t="s">
        <v>117</v>
      </c>
      <c r="BC674" s="119" t="e">
        <f>IF(L674="základní",#REF!,0)</f>
        <v>#REF!</v>
      </c>
      <c r="BD674" s="119">
        <f>IF(L674="snížená",#REF!,0)</f>
        <v>0</v>
      </c>
      <c r="BE674" s="119">
        <f>IF(L674="zákl. přenesená",#REF!,0)</f>
        <v>0</v>
      </c>
      <c r="BF674" s="119">
        <f>IF(L674="sníž. přenesená",#REF!,0)</f>
        <v>0</v>
      </c>
      <c r="BG674" s="119">
        <f>IF(L674="nulová",#REF!,0)</f>
        <v>0</v>
      </c>
      <c r="BH674" s="15" t="s">
        <v>64</v>
      </c>
      <c r="BI674" s="119" t="e">
        <f>ROUND(#REF!*H674,2)</f>
        <v>#REF!</v>
      </c>
      <c r="BJ674" s="15" t="s">
        <v>124</v>
      </c>
      <c r="BK674" s="118" t="s">
        <v>1040</v>
      </c>
    </row>
    <row r="675" spans="1:45" s="2" customFormat="1" ht="19.5">
      <c r="A675" s="26"/>
      <c r="B675" s="27"/>
      <c r="C675" s="26"/>
      <c r="D675" s="120" t="s">
        <v>125</v>
      </c>
      <c r="E675" s="26"/>
      <c r="F675" s="121" t="s">
        <v>1039</v>
      </c>
      <c r="G675" s="26"/>
      <c r="H675" s="26"/>
      <c r="I675" s="26"/>
      <c r="J675" s="27"/>
      <c r="K675" s="122"/>
      <c r="L675" s="123"/>
      <c r="M675" s="44"/>
      <c r="N675" s="44"/>
      <c r="O675" s="44"/>
      <c r="P675" s="44"/>
      <c r="Q675" s="44"/>
      <c r="R675" s="45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R675" s="15" t="s">
        <v>125</v>
      </c>
      <c r="AS675" s="15" t="s">
        <v>66</v>
      </c>
    </row>
    <row r="676" spans="1:63" s="2" customFormat="1" ht="33" customHeight="1">
      <c r="A676" s="26"/>
      <c r="B676" s="108"/>
      <c r="C676" s="109" t="s">
        <v>1041</v>
      </c>
      <c r="D676" s="109" t="s">
        <v>119</v>
      </c>
      <c r="E676" s="110" t="s">
        <v>1042</v>
      </c>
      <c r="F676" s="111" t="s">
        <v>1043</v>
      </c>
      <c r="G676" s="112" t="s">
        <v>122</v>
      </c>
      <c r="H676" s="113">
        <v>180</v>
      </c>
      <c r="I676" s="111" t="s">
        <v>123</v>
      </c>
      <c r="J676" s="27"/>
      <c r="K676" s="114" t="s">
        <v>1</v>
      </c>
      <c r="L676" s="115" t="s">
        <v>31</v>
      </c>
      <c r="M676" s="116">
        <v>1.364</v>
      </c>
      <c r="N676" s="116">
        <f>M676*H676</f>
        <v>245.52</v>
      </c>
      <c r="O676" s="116">
        <v>0.0372</v>
      </c>
      <c r="P676" s="116">
        <f>O676*H676</f>
        <v>6.696</v>
      </c>
      <c r="Q676" s="116">
        <v>0</v>
      </c>
      <c r="R676" s="117">
        <f>Q676*H676</f>
        <v>0</v>
      </c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P676" s="118" t="s">
        <v>124</v>
      </c>
      <c r="AR676" s="118" t="s">
        <v>119</v>
      </c>
      <c r="AS676" s="118" t="s">
        <v>66</v>
      </c>
      <c r="AW676" s="15" t="s">
        <v>117</v>
      </c>
      <c r="BC676" s="119" t="e">
        <f>IF(L676="základní",#REF!,0)</f>
        <v>#REF!</v>
      </c>
      <c r="BD676" s="119">
        <f>IF(L676="snížená",#REF!,0)</f>
        <v>0</v>
      </c>
      <c r="BE676" s="119">
        <f>IF(L676="zákl. přenesená",#REF!,0)</f>
        <v>0</v>
      </c>
      <c r="BF676" s="119">
        <f>IF(L676="sníž. přenesená",#REF!,0)</f>
        <v>0</v>
      </c>
      <c r="BG676" s="119">
        <f>IF(L676="nulová",#REF!,0)</f>
        <v>0</v>
      </c>
      <c r="BH676" s="15" t="s">
        <v>64</v>
      </c>
      <c r="BI676" s="119" t="e">
        <f>ROUND(#REF!*H676,2)</f>
        <v>#REF!</v>
      </c>
      <c r="BJ676" s="15" t="s">
        <v>124</v>
      </c>
      <c r="BK676" s="118" t="s">
        <v>1044</v>
      </c>
    </row>
    <row r="677" spans="1:45" s="2" customFormat="1" ht="19.5">
      <c r="A677" s="26"/>
      <c r="B677" s="27"/>
      <c r="C677" s="26"/>
      <c r="D677" s="120" t="s">
        <v>125</v>
      </c>
      <c r="E677" s="26"/>
      <c r="F677" s="121" t="s">
        <v>1043</v>
      </c>
      <c r="G677" s="26"/>
      <c r="H677" s="26"/>
      <c r="I677" s="26"/>
      <c r="J677" s="27"/>
      <c r="K677" s="122"/>
      <c r="L677" s="123"/>
      <c r="M677" s="44"/>
      <c r="N677" s="44"/>
      <c r="O677" s="44"/>
      <c r="P677" s="44"/>
      <c r="Q677" s="44"/>
      <c r="R677" s="45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R677" s="15" t="s">
        <v>125</v>
      </c>
      <c r="AS677" s="15" t="s">
        <v>66</v>
      </c>
    </row>
    <row r="678" spans="1:63" s="2" customFormat="1" ht="33" customHeight="1">
      <c r="A678" s="26"/>
      <c r="B678" s="108"/>
      <c r="C678" s="109" t="s">
        <v>589</v>
      </c>
      <c r="D678" s="109" t="s">
        <v>119</v>
      </c>
      <c r="E678" s="110" t="s">
        <v>1045</v>
      </c>
      <c r="F678" s="111" t="s">
        <v>1046</v>
      </c>
      <c r="G678" s="112" t="s">
        <v>122</v>
      </c>
      <c r="H678" s="113">
        <v>30</v>
      </c>
      <c r="I678" s="111" t="s">
        <v>123</v>
      </c>
      <c r="J678" s="27"/>
      <c r="K678" s="114" t="s">
        <v>1</v>
      </c>
      <c r="L678" s="115" t="s">
        <v>31</v>
      </c>
      <c r="M678" s="116">
        <v>0.63</v>
      </c>
      <c r="N678" s="116">
        <f>M678*H678</f>
        <v>18.9</v>
      </c>
      <c r="O678" s="116">
        <v>0</v>
      </c>
      <c r="P678" s="116">
        <f>O678*H678</f>
        <v>0</v>
      </c>
      <c r="Q678" s="116">
        <v>0</v>
      </c>
      <c r="R678" s="117">
        <f>Q678*H678</f>
        <v>0</v>
      </c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P678" s="118" t="s">
        <v>124</v>
      </c>
      <c r="AR678" s="118" t="s">
        <v>119</v>
      </c>
      <c r="AS678" s="118" t="s">
        <v>66</v>
      </c>
      <c r="AW678" s="15" t="s">
        <v>117</v>
      </c>
      <c r="BC678" s="119" t="e">
        <f>IF(L678="základní",#REF!,0)</f>
        <v>#REF!</v>
      </c>
      <c r="BD678" s="119">
        <f>IF(L678="snížená",#REF!,0)</f>
        <v>0</v>
      </c>
      <c r="BE678" s="119">
        <f>IF(L678="zákl. přenesená",#REF!,0)</f>
        <v>0</v>
      </c>
      <c r="BF678" s="119">
        <f>IF(L678="sníž. přenesená",#REF!,0)</f>
        <v>0</v>
      </c>
      <c r="BG678" s="119">
        <f>IF(L678="nulová",#REF!,0)</f>
        <v>0</v>
      </c>
      <c r="BH678" s="15" t="s">
        <v>64</v>
      </c>
      <c r="BI678" s="119" t="e">
        <f>ROUND(#REF!*H678,2)</f>
        <v>#REF!</v>
      </c>
      <c r="BJ678" s="15" t="s">
        <v>124</v>
      </c>
      <c r="BK678" s="118" t="s">
        <v>1047</v>
      </c>
    </row>
    <row r="679" spans="1:45" s="2" customFormat="1" ht="19.5">
      <c r="A679" s="26"/>
      <c r="B679" s="27"/>
      <c r="C679" s="26"/>
      <c r="D679" s="120" t="s">
        <v>125</v>
      </c>
      <c r="E679" s="26"/>
      <c r="F679" s="121" t="s">
        <v>1046</v>
      </c>
      <c r="G679" s="26"/>
      <c r="H679" s="26"/>
      <c r="I679" s="26"/>
      <c r="J679" s="27"/>
      <c r="K679" s="122"/>
      <c r="L679" s="123"/>
      <c r="M679" s="44"/>
      <c r="N679" s="44"/>
      <c r="O679" s="44"/>
      <c r="P679" s="44"/>
      <c r="Q679" s="44"/>
      <c r="R679" s="45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R679" s="15" t="s">
        <v>125</v>
      </c>
      <c r="AS679" s="15" t="s">
        <v>66</v>
      </c>
    </row>
    <row r="680" spans="1:63" s="2" customFormat="1" ht="33" customHeight="1">
      <c r="A680" s="26"/>
      <c r="B680" s="108"/>
      <c r="C680" s="109" t="s">
        <v>1048</v>
      </c>
      <c r="D680" s="109" t="s">
        <v>119</v>
      </c>
      <c r="E680" s="110" t="s">
        <v>1049</v>
      </c>
      <c r="F680" s="111" t="s">
        <v>1050</v>
      </c>
      <c r="G680" s="112" t="s">
        <v>122</v>
      </c>
      <c r="H680" s="113">
        <v>35</v>
      </c>
      <c r="I680" s="111" t="s">
        <v>123</v>
      </c>
      <c r="J680" s="27"/>
      <c r="K680" s="114" t="s">
        <v>1</v>
      </c>
      <c r="L680" s="115" t="s">
        <v>31</v>
      </c>
      <c r="M680" s="116">
        <v>0.127</v>
      </c>
      <c r="N680" s="116">
        <f>M680*H680</f>
        <v>4.445</v>
      </c>
      <c r="O680" s="116">
        <v>0</v>
      </c>
      <c r="P680" s="116">
        <f>O680*H680</f>
        <v>0</v>
      </c>
      <c r="Q680" s="116">
        <v>0</v>
      </c>
      <c r="R680" s="117">
        <f>Q680*H680</f>
        <v>0</v>
      </c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P680" s="118" t="s">
        <v>124</v>
      </c>
      <c r="AR680" s="118" t="s">
        <v>119</v>
      </c>
      <c r="AS680" s="118" t="s">
        <v>66</v>
      </c>
      <c r="AW680" s="15" t="s">
        <v>117</v>
      </c>
      <c r="BC680" s="119" t="e">
        <f>IF(L680="základní",#REF!,0)</f>
        <v>#REF!</v>
      </c>
      <c r="BD680" s="119">
        <f>IF(L680="snížená",#REF!,0)</f>
        <v>0</v>
      </c>
      <c r="BE680" s="119">
        <f>IF(L680="zákl. přenesená",#REF!,0)</f>
        <v>0</v>
      </c>
      <c r="BF680" s="119">
        <f>IF(L680="sníž. přenesená",#REF!,0)</f>
        <v>0</v>
      </c>
      <c r="BG680" s="119">
        <f>IF(L680="nulová",#REF!,0)</f>
        <v>0</v>
      </c>
      <c r="BH680" s="15" t="s">
        <v>64</v>
      </c>
      <c r="BI680" s="119" t="e">
        <f>ROUND(#REF!*H680,2)</f>
        <v>#REF!</v>
      </c>
      <c r="BJ680" s="15" t="s">
        <v>124</v>
      </c>
      <c r="BK680" s="118" t="s">
        <v>1051</v>
      </c>
    </row>
    <row r="681" spans="1:45" s="2" customFormat="1" ht="19.5">
      <c r="A681" s="26"/>
      <c r="B681" s="27"/>
      <c r="C681" s="26"/>
      <c r="D681" s="120" t="s">
        <v>125</v>
      </c>
      <c r="E681" s="26"/>
      <c r="F681" s="121" t="s">
        <v>1050</v>
      </c>
      <c r="G681" s="26"/>
      <c r="H681" s="26"/>
      <c r="I681" s="26"/>
      <c r="J681" s="27"/>
      <c r="K681" s="122"/>
      <c r="L681" s="123"/>
      <c r="M681" s="44"/>
      <c r="N681" s="44"/>
      <c r="O681" s="44"/>
      <c r="P681" s="44"/>
      <c r="Q681" s="44"/>
      <c r="R681" s="45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R681" s="15" t="s">
        <v>125</v>
      </c>
      <c r="AS681" s="15" t="s">
        <v>66</v>
      </c>
    </row>
    <row r="682" spans="1:63" s="2" customFormat="1" ht="37.9" customHeight="1">
      <c r="A682" s="26"/>
      <c r="B682" s="108"/>
      <c r="C682" s="109" t="s">
        <v>592</v>
      </c>
      <c r="D682" s="109" t="s">
        <v>119</v>
      </c>
      <c r="E682" s="110" t="s">
        <v>1052</v>
      </c>
      <c r="F682" s="111" t="s">
        <v>1053</v>
      </c>
      <c r="G682" s="112" t="s">
        <v>122</v>
      </c>
      <c r="H682" s="113">
        <v>80</v>
      </c>
      <c r="I682" s="111" t="s">
        <v>123</v>
      </c>
      <c r="J682" s="27"/>
      <c r="K682" s="114" t="s">
        <v>1</v>
      </c>
      <c r="L682" s="115" t="s">
        <v>31</v>
      </c>
      <c r="M682" s="116">
        <v>0.827</v>
      </c>
      <c r="N682" s="116">
        <f>M682*H682</f>
        <v>66.16</v>
      </c>
      <c r="O682" s="116">
        <v>0.03908</v>
      </c>
      <c r="P682" s="116">
        <f>O682*H682</f>
        <v>3.1264</v>
      </c>
      <c r="Q682" s="116">
        <v>0</v>
      </c>
      <c r="R682" s="117">
        <f>Q682*H682</f>
        <v>0</v>
      </c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P682" s="118" t="s">
        <v>124</v>
      </c>
      <c r="AR682" s="118" t="s">
        <v>119</v>
      </c>
      <c r="AS682" s="118" t="s">
        <v>66</v>
      </c>
      <c r="AW682" s="15" t="s">
        <v>117</v>
      </c>
      <c r="BC682" s="119" t="e">
        <f>IF(L682="základní",#REF!,0)</f>
        <v>#REF!</v>
      </c>
      <c r="BD682" s="119">
        <f>IF(L682="snížená",#REF!,0)</f>
        <v>0</v>
      </c>
      <c r="BE682" s="119">
        <f>IF(L682="zákl. přenesená",#REF!,0)</f>
        <v>0</v>
      </c>
      <c r="BF682" s="119">
        <f>IF(L682="sníž. přenesená",#REF!,0)</f>
        <v>0</v>
      </c>
      <c r="BG682" s="119">
        <f>IF(L682="nulová",#REF!,0)</f>
        <v>0</v>
      </c>
      <c r="BH682" s="15" t="s">
        <v>64</v>
      </c>
      <c r="BI682" s="119" t="e">
        <f>ROUND(#REF!*H682,2)</f>
        <v>#REF!</v>
      </c>
      <c r="BJ682" s="15" t="s">
        <v>124</v>
      </c>
      <c r="BK682" s="118" t="s">
        <v>1054</v>
      </c>
    </row>
    <row r="683" spans="1:45" s="2" customFormat="1" ht="19.5">
      <c r="A683" s="26"/>
      <c r="B683" s="27"/>
      <c r="C683" s="26"/>
      <c r="D683" s="120" t="s">
        <v>125</v>
      </c>
      <c r="E683" s="26"/>
      <c r="F683" s="121" t="s">
        <v>1053</v>
      </c>
      <c r="G683" s="26"/>
      <c r="H683" s="26"/>
      <c r="I683" s="26"/>
      <c r="J683" s="27"/>
      <c r="K683" s="122"/>
      <c r="L683" s="123"/>
      <c r="M683" s="44"/>
      <c r="N683" s="44"/>
      <c r="O683" s="44"/>
      <c r="P683" s="44"/>
      <c r="Q683" s="44"/>
      <c r="R683" s="45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R683" s="15" t="s">
        <v>125</v>
      </c>
      <c r="AS683" s="15" t="s">
        <v>66</v>
      </c>
    </row>
    <row r="684" spans="1:63" s="2" customFormat="1" ht="37.9" customHeight="1">
      <c r="A684" s="26"/>
      <c r="B684" s="108"/>
      <c r="C684" s="109" t="s">
        <v>1055</v>
      </c>
      <c r="D684" s="109" t="s">
        <v>119</v>
      </c>
      <c r="E684" s="110" t="s">
        <v>1056</v>
      </c>
      <c r="F684" s="111" t="s">
        <v>1057</v>
      </c>
      <c r="G684" s="112" t="s">
        <v>122</v>
      </c>
      <c r="H684" s="113">
        <v>350</v>
      </c>
      <c r="I684" s="111" t="s">
        <v>123</v>
      </c>
      <c r="J684" s="27"/>
      <c r="K684" s="114" t="s">
        <v>1</v>
      </c>
      <c r="L684" s="115" t="s">
        <v>31</v>
      </c>
      <c r="M684" s="116">
        <v>1.234</v>
      </c>
      <c r="N684" s="116">
        <f>M684*H684</f>
        <v>431.9</v>
      </c>
      <c r="O684" s="116">
        <v>0.07816</v>
      </c>
      <c r="P684" s="116">
        <f>O684*H684</f>
        <v>27.355999999999998</v>
      </c>
      <c r="Q684" s="116">
        <v>0</v>
      </c>
      <c r="R684" s="117">
        <f>Q684*H684</f>
        <v>0</v>
      </c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P684" s="118" t="s">
        <v>124</v>
      </c>
      <c r="AR684" s="118" t="s">
        <v>119</v>
      </c>
      <c r="AS684" s="118" t="s">
        <v>66</v>
      </c>
      <c r="AW684" s="15" t="s">
        <v>117</v>
      </c>
      <c r="BC684" s="119" t="e">
        <f>IF(L684="základní",#REF!,0)</f>
        <v>#REF!</v>
      </c>
      <c r="BD684" s="119">
        <f>IF(L684="snížená",#REF!,0)</f>
        <v>0</v>
      </c>
      <c r="BE684" s="119">
        <f>IF(L684="zákl. přenesená",#REF!,0)</f>
        <v>0</v>
      </c>
      <c r="BF684" s="119">
        <f>IF(L684="sníž. přenesená",#REF!,0)</f>
        <v>0</v>
      </c>
      <c r="BG684" s="119">
        <f>IF(L684="nulová",#REF!,0)</f>
        <v>0</v>
      </c>
      <c r="BH684" s="15" t="s">
        <v>64</v>
      </c>
      <c r="BI684" s="119" t="e">
        <f>ROUND(#REF!*H684,2)</f>
        <v>#REF!</v>
      </c>
      <c r="BJ684" s="15" t="s">
        <v>124</v>
      </c>
      <c r="BK684" s="118" t="s">
        <v>1058</v>
      </c>
    </row>
    <row r="685" spans="1:45" s="2" customFormat="1" ht="19.5">
      <c r="A685" s="26"/>
      <c r="B685" s="27"/>
      <c r="C685" s="26"/>
      <c r="D685" s="120" t="s">
        <v>125</v>
      </c>
      <c r="E685" s="26"/>
      <c r="F685" s="121" t="s">
        <v>1057</v>
      </c>
      <c r="G685" s="26"/>
      <c r="H685" s="26"/>
      <c r="I685" s="26"/>
      <c r="J685" s="27"/>
      <c r="K685" s="122"/>
      <c r="L685" s="123"/>
      <c r="M685" s="44"/>
      <c r="N685" s="44"/>
      <c r="O685" s="44"/>
      <c r="P685" s="44"/>
      <c r="Q685" s="44"/>
      <c r="R685" s="45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R685" s="15" t="s">
        <v>125</v>
      </c>
      <c r="AS685" s="15" t="s">
        <v>66</v>
      </c>
    </row>
    <row r="686" spans="1:63" s="2" customFormat="1" ht="37.9" customHeight="1">
      <c r="A686" s="26"/>
      <c r="B686" s="108"/>
      <c r="C686" s="109" t="s">
        <v>596</v>
      </c>
      <c r="D686" s="109" t="s">
        <v>119</v>
      </c>
      <c r="E686" s="110" t="s">
        <v>1059</v>
      </c>
      <c r="F686" s="111" t="s">
        <v>1060</v>
      </c>
      <c r="G686" s="112" t="s">
        <v>122</v>
      </c>
      <c r="H686" s="113">
        <v>25</v>
      </c>
      <c r="I686" s="111" t="s">
        <v>123</v>
      </c>
      <c r="J686" s="27"/>
      <c r="K686" s="114" t="s">
        <v>1</v>
      </c>
      <c r="L686" s="115" t="s">
        <v>31</v>
      </c>
      <c r="M686" s="116">
        <v>1.832</v>
      </c>
      <c r="N686" s="116">
        <f>M686*H686</f>
        <v>45.800000000000004</v>
      </c>
      <c r="O686" s="116">
        <v>0.12273</v>
      </c>
      <c r="P686" s="116">
        <f>O686*H686</f>
        <v>3.06825</v>
      </c>
      <c r="Q686" s="116">
        <v>0</v>
      </c>
      <c r="R686" s="117">
        <f>Q686*H686</f>
        <v>0</v>
      </c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P686" s="118" t="s">
        <v>124</v>
      </c>
      <c r="AR686" s="118" t="s">
        <v>119</v>
      </c>
      <c r="AS686" s="118" t="s">
        <v>66</v>
      </c>
      <c r="AW686" s="15" t="s">
        <v>117</v>
      </c>
      <c r="BC686" s="119" t="e">
        <f>IF(L686="základní",#REF!,0)</f>
        <v>#REF!</v>
      </c>
      <c r="BD686" s="119">
        <f>IF(L686="snížená",#REF!,0)</f>
        <v>0</v>
      </c>
      <c r="BE686" s="119">
        <f>IF(L686="zákl. přenesená",#REF!,0)</f>
        <v>0</v>
      </c>
      <c r="BF686" s="119">
        <f>IF(L686="sníž. přenesená",#REF!,0)</f>
        <v>0</v>
      </c>
      <c r="BG686" s="119">
        <f>IF(L686="nulová",#REF!,0)</f>
        <v>0</v>
      </c>
      <c r="BH686" s="15" t="s">
        <v>64</v>
      </c>
      <c r="BI686" s="119" t="e">
        <f>ROUND(#REF!*H686,2)</f>
        <v>#REF!</v>
      </c>
      <c r="BJ686" s="15" t="s">
        <v>124</v>
      </c>
      <c r="BK686" s="118" t="s">
        <v>1061</v>
      </c>
    </row>
    <row r="687" spans="1:45" s="2" customFormat="1" ht="19.5">
      <c r="A687" s="26"/>
      <c r="B687" s="27"/>
      <c r="C687" s="26"/>
      <c r="D687" s="120" t="s">
        <v>125</v>
      </c>
      <c r="E687" s="26"/>
      <c r="F687" s="121" t="s">
        <v>1060</v>
      </c>
      <c r="G687" s="26"/>
      <c r="H687" s="26"/>
      <c r="I687" s="26"/>
      <c r="J687" s="27"/>
      <c r="K687" s="122"/>
      <c r="L687" s="123"/>
      <c r="M687" s="44"/>
      <c r="N687" s="44"/>
      <c r="O687" s="44"/>
      <c r="P687" s="44"/>
      <c r="Q687" s="44"/>
      <c r="R687" s="45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R687" s="15" t="s">
        <v>125</v>
      </c>
      <c r="AS687" s="15" t="s">
        <v>66</v>
      </c>
    </row>
    <row r="688" spans="1:63" s="2" customFormat="1" ht="37.9" customHeight="1">
      <c r="A688" s="26"/>
      <c r="B688" s="108"/>
      <c r="C688" s="109" t="s">
        <v>1062</v>
      </c>
      <c r="D688" s="109" t="s">
        <v>119</v>
      </c>
      <c r="E688" s="110" t="s">
        <v>1063</v>
      </c>
      <c r="F688" s="111" t="s">
        <v>1064</v>
      </c>
      <c r="G688" s="112" t="s">
        <v>122</v>
      </c>
      <c r="H688" s="113">
        <v>30</v>
      </c>
      <c r="I688" s="111" t="s">
        <v>123</v>
      </c>
      <c r="J688" s="27"/>
      <c r="K688" s="114" t="s">
        <v>1</v>
      </c>
      <c r="L688" s="115" t="s">
        <v>31</v>
      </c>
      <c r="M688" s="116">
        <v>0.841</v>
      </c>
      <c r="N688" s="116">
        <f>M688*H688</f>
        <v>25.23</v>
      </c>
      <c r="O688" s="116">
        <v>0</v>
      </c>
      <c r="P688" s="116">
        <f>O688*H688</f>
        <v>0</v>
      </c>
      <c r="Q688" s="116">
        <v>0</v>
      </c>
      <c r="R688" s="117">
        <f>Q688*H688</f>
        <v>0</v>
      </c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P688" s="118" t="s">
        <v>124</v>
      </c>
      <c r="AR688" s="118" t="s">
        <v>119</v>
      </c>
      <c r="AS688" s="118" t="s">
        <v>66</v>
      </c>
      <c r="AW688" s="15" t="s">
        <v>117</v>
      </c>
      <c r="BC688" s="119" t="e">
        <f>IF(L688="základní",#REF!,0)</f>
        <v>#REF!</v>
      </c>
      <c r="BD688" s="119">
        <f>IF(L688="snížená",#REF!,0)</f>
        <v>0</v>
      </c>
      <c r="BE688" s="119">
        <f>IF(L688="zákl. přenesená",#REF!,0)</f>
        <v>0</v>
      </c>
      <c r="BF688" s="119">
        <f>IF(L688="sníž. přenesená",#REF!,0)</f>
        <v>0</v>
      </c>
      <c r="BG688" s="119">
        <f>IF(L688="nulová",#REF!,0)</f>
        <v>0</v>
      </c>
      <c r="BH688" s="15" t="s">
        <v>64</v>
      </c>
      <c r="BI688" s="119" t="e">
        <f>ROUND(#REF!*H688,2)</f>
        <v>#REF!</v>
      </c>
      <c r="BJ688" s="15" t="s">
        <v>124</v>
      </c>
      <c r="BK688" s="118" t="s">
        <v>1065</v>
      </c>
    </row>
    <row r="689" spans="1:45" s="2" customFormat="1" ht="19.5">
      <c r="A689" s="26"/>
      <c r="B689" s="27"/>
      <c r="C689" s="26"/>
      <c r="D689" s="120" t="s">
        <v>125</v>
      </c>
      <c r="E689" s="26"/>
      <c r="F689" s="121" t="s">
        <v>1064</v>
      </c>
      <c r="G689" s="26"/>
      <c r="H689" s="26"/>
      <c r="I689" s="26"/>
      <c r="J689" s="27"/>
      <c r="K689" s="122"/>
      <c r="L689" s="123"/>
      <c r="M689" s="44"/>
      <c r="N689" s="44"/>
      <c r="O689" s="44"/>
      <c r="P689" s="44"/>
      <c r="Q689" s="44"/>
      <c r="R689" s="45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R689" s="15" t="s">
        <v>125</v>
      </c>
      <c r="AS689" s="15" t="s">
        <v>66</v>
      </c>
    </row>
    <row r="690" spans="1:63" s="2" customFormat="1" ht="37.9" customHeight="1">
      <c r="A690" s="26"/>
      <c r="B690" s="108"/>
      <c r="C690" s="109" t="s">
        <v>599</v>
      </c>
      <c r="D690" s="109" t="s">
        <v>119</v>
      </c>
      <c r="E690" s="110" t="s">
        <v>1066</v>
      </c>
      <c r="F690" s="111" t="s">
        <v>1067</v>
      </c>
      <c r="G690" s="112" t="s">
        <v>122</v>
      </c>
      <c r="H690" s="113">
        <v>35</v>
      </c>
      <c r="I690" s="111" t="s">
        <v>123</v>
      </c>
      <c r="J690" s="27"/>
      <c r="K690" s="114" t="s">
        <v>1</v>
      </c>
      <c r="L690" s="115" t="s">
        <v>31</v>
      </c>
      <c r="M690" s="116">
        <v>0.177</v>
      </c>
      <c r="N690" s="116">
        <f>M690*H690</f>
        <v>6.194999999999999</v>
      </c>
      <c r="O690" s="116">
        <v>0</v>
      </c>
      <c r="P690" s="116">
        <f>O690*H690</f>
        <v>0</v>
      </c>
      <c r="Q690" s="116">
        <v>0</v>
      </c>
      <c r="R690" s="117">
        <f>Q690*H690</f>
        <v>0</v>
      </c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P690" s="118" t="s">
        <v>124</v>
      </c>
      <c r="AR690" s="118" t="s">
        <v>119</v>
      </c>
      <c r="AS690" s="118" t="s">
        <v>66</v>
      </c>
      <c r="AW690" s="15" t="s">
        <v>117</v>
      </c>
      <c r="BC690" s="119" t="e">
        <f>IF(L690="základní",#REF!,0)</f>
        <v>#REF!</v>
      </c>
      <c r="BD690" s="119">
        <f>IF(L690="snížená",#REF!,0)</f>
        <v>0</v>
      </c>
      <c r="BE690" s="119">
        <f>IF(L690="zákl. přenesená",#REF!,0)</f>
        <v>0</v>
      </c>
      <c r="BF690" s="119">
        <f>IF(L690="sníž. přenesená",#REF!,0)</f>
        <v>0</v>
      </c>
      <c r="BG690" s="119">
        <f>IF(L690="nulová",#REF!,0)</f>
        <v>0</v>
      </c>
      <c r="BH690" s="15" t="s">
        <v>64</v>
      </c>
      <c r="BI690" s="119" t="e">
        <f>ROUND(#REF!*H690,2)</f>
        <v>#REF!</v>
      </c>
      <c r="BJ690" s="15" t="s">
        <v>124</v>
      </c>
      <c r="BK690" s="118" t="s">
        <v>1068</v>
      </c>
    </row>
    <row r="691" spans="1:45" s="2" customFormat="1" ht="19.5">
      <c r="A691" s="26"/>
      <c r="B691" s="27"/>
      <c r="C691" s="26"/>
      <c r="D691" s="120" t="s">
        <v>125</v>
      </c>
      <c r="E691" s="26"/>
      <c r="F691" s="121" t="s">
        <v>1067</v>
      </c>
      <c r="G691" s="26"/>
      <c r="H691" s="26"/>
      <c r="I691" s="26"/>
      <c r="J691" s="27"/>
      <c r="K691" s="122"/>
      <c r="L691" s="123"/>
      <c r="M691" s="44"/>
      <c r="N691" s="44"/>
      <c r="O691" s="44"/>
      <c r="P691" s="44"/>
      <c r="Q691" s="44"/>
      <c r="R691" s="45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R691" s="15" t="s">
        <v>125</v>
      </c>
      <c r="AS691" s="15" t="s">
        <v>66</v>
      </c>
    </row>
    <row r="692" spans="1:63" s="2" customFormat="1" ht="37.9" customHeight="1">
      <c r="A692" s="26"/>
      <c r="B692" s="108"/>
      <c r="C692" s="109" t="s">
        <v>1069</v>
      </c>
      <c r="D692" s="109" t="s">
        <v>119</v>
      </c>
      <c r="E692" s="110" t="s">
        <v>1070</v>
      </c>
      <c r="F692" s="111" t="s">
        <v>1071</v>
      </c>
      <c r="G692" s="112" t="s">
        <v>122</v>
      </c>
      <c r="H692" s="113">
        <v>200</v>
      </c>
      <c r="I692" s="111" t="s">
        <v>123</v>
      </c>
      <c r="J692" s="27"/>
      <c r="K692" s="114" t="s">
        <v>1</v>
      </c>
      <c r="L692" s="115" t="s">
        <v>31</v>
      </c>
      <c r="M692" s="116">
        <v>0.66</v>
      </c>
      <c r="N692" s="116">
        <f>M692*H692</f>
        <v>132</v>
      </c>
      <c r="O692" s="116">
        <v>0</v>
      </c>
      <c r="P692" s="116">
        <f>O692*H692</f>
        <v>0</v>
      </c>
      <c r="Q692" s="116">
        <v>0</v>
      </c>
      <c r="R692" s="117">
        <f>Q692*H692</f>
        <v>0</v>
      </c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P692" s="118" t="s">
        <v>124</v>
      </c>
      <c r="AR692" s="118" t="s">
        <v>119</v>
      </c>
      <c r="AS692" s="118" t="s">
        <v>66</v>
      </c>
      <c r="AW692" s="15" t="s">
        <v>117</v>
      </c>
      <c r="BC692" s="119" t="e">
        <f>IF(L692="základní",#REF!,0)</f>
        <v>#REF!</v>
      </c>
      <c r="BD692" s="119">
        <f>IF(L692="snížená",#REF!,0)</f>
        <v>0</v>
      </c>
      <c r="BE692" s="119">
        <f>IF(L692="zákl. přenesená",#REF!,0)</f>
        <v>0</v>
      </c>
      <c r="BF692" s="119">
        <f>IF(L692="sníž. přenesená",#REF!,0)</f>
        <v>0</v>
      </c>
      <c r="BG692" s="119">
        <f>IF(L692="nulová",#REF!,0)</f>
        <v>0</v>
      </c>
      <c r="BH692" s="15" t="s">
        <v>64</v>
      </c>
      <c r="BI692" s="119" t="e">
        <f>ROUND(#REF!*H692,2)</f>
        <v>#REF!</v>
      </c>
      <c r="BJ692" s="15" t="s">
        <v>124</v>
      </c>
      <c r="BK692" s="118" t="s">
        <v>1072</v>
      </c>
    </row>
    <row r="693" spans="1:45" s="2" customFormat="1" ht="19.5">
      <c r="A693" s="26"/>
      <c r="B693" s="27"/>
      <c r="C693" s="26"/>
      <c r="D693" s="120" t="s">
        <v>125</v>
      </c>
      <c r="E693" s="26"/>
      <c r="F693" s="121" t="s">
        <v>1071</v>
      </c>
      <c r="G693" s="26"/>
      <c r="H693" s="26"/>
      <c r="I693" s="26"/>
      <c r="J693" s="27"/>
      <c r="K693" s="122"/>
      <c r="L693" s="123"/>
      <c r="M693" s="44"/>
      <c r="N693" s="44"/>
      <c r="O693" s="44"/>
      <c r="P693" s="44"/>
      <c r="Q693" s="44"/>
      <c r="R693" s="45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R693" s="15" t="s">
        <v>125</v>
      </c>
      <c r="AS693" s="15" t="s">
        <v>66</v>
      </c>
    </row>
    <row r="694" spans="1:63" s="2" customFormat="1" ht="37.9" customHeight="1">
      <c r="A694" s="26"/>
      <c r="B694" s="108"/>
      <c r="C694" s="109" t="s">
        <v>603</v>
      </c>
      <c r="D694" s="109" t="s">
        <v>119</v>
      </c>
      <c r="E694" s="110" t="s">
        <v>1073</v>
      </c>
      <c r="F694" s="111" t="s">
        <v>1074</v>
      </c>
      <c r="G694" s="112" t="s">
        <v>122</v>
      </c>
      <c r="H694" s="113">
        <v>360</v>
      </c>
      <c r="I694" s="111" t="s">
        <v>123</v>
      </c>
      <c r="J694" s="27"/>
      <c r="K694" s="114" t="s">
        <v>1</v>
      </c>
      <c r="L694" s="115" t="s">
        <v>31</v>
      </c>
      <c r="M694" s="116">
        <v>0.8</v>
      </c>
      <c r="N694" s="116">
        <f>M694*H694</f>
        <v>288</v>
      </c>
      <c r="O694" s="116">
        <v>0</v>
      </c>
      <c r="P694" s="116">
        <f>O694*H694</f>
        <v>0</v>
      </c>
      <c r="Q694" s="116">
        <v>0</v>
      </c>
      <c r="R694" s="117">
        <f>Q694*H694</f>
        <v>0</v>
      </c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P694" s="118" t="s">
        <v>124</v>
      </c>
      <c r="AR694" s="118" t="s">
        <v>119</v>
      </c>
      <c r="AS694" s="118" t="s">
        <v>66</v>
      </c>
      <c r="AW694" s="15" t="s">
        <v>117</v>
      </c>
      <c r="BC694" s="119" t="e">
        <f>IF(L694="základní",#REF!,0)</f>
        <v>#REF!</v>
      </c>
      <c r="BD694" s="119">
        <f>IF(L694="snížená",#REF!,0)</f>
        <v>0</v>
      </c>
      <c r="BE694" s="119">
        <f>IF(L694="zákl. přenesená",#REF!,0)</f>
        <v>0</v>
      </c>
      <c r="BF694" s="119">
        <f>IF(L694="sníž. přenesená",#REF!,0)</f>
        <v>0</v>
      </c>
      <c r="BG694" s="119">
        <f>IF(L694="nulová",#REF!,0)</f>
        <v>0</v>
      </c>
      <c r="BH694" s="15" t="s">
        <v>64</v>
      </c>
      <c r="BI694" s="119" t="e">
        <f>ROUND(#REF!*H694,2)</f>
        <v>#REF!</v>
      </c>
      <c r="BJ694" s="15" t="s">
        <v>124</v>
      </c>
      <c r="BK694" s="118" t="s">
        <v>1075</v>
      </c>
    </row>
    <row r="695" spans="1:45" s="2" customFormat="1" ht="19.5">
      <c r="A695" s="26"/>
      <c r="B695" s="27"/>
      <c r="C695" s="26"/>
      <c r="D695" s="120" t="s">
        <v>125</v>
      </c>
      <c r="E695" s="26"/>
      <c r="F695" s="121" t="s">
        <v>1074</v>
      </c>
      <c r="G695" s="26"/>
      <c r="H695" s="26"/>
      <c r="I695" s="26"/>
      <c r="J695" s="27"/>
      <c r="K695" s="122"/>
      <c r="L695" s="123"/>
      <c r="M695" s="44"/>
      <c r="N695" s="44"/>
      <c r="O695" s="44"/>
      <c r="P695" s="44"/>
      <c r="Q695" s="44"/>
      <c r="R695" s="45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R695" s="15" t="s">
        <v>125</v>
      </c>
      <c r="AS695" s="15" t="s">
        <v>66</v>
      </c>
    </row>
    <row r="696" spans="1:63" s="2" customFormat="1" ht="37.9" customHeight="1">
      <c r="A696" s="26"/>
      <c r="B696" s="108"/>
      <c r="C696" s="109" t="s">
        <v>1076</v>
      </c>
      <c r="D696" s="109" t="s">
        <v>119</v>
      </c>
      <c r="E696" s="110" t="s">
        <v>1077</v>
      </c>
      <c r="F696" s="111" t="s">
        <v>1078</v>
      </c>
      <c r="G696" s="112" t="s">
        <v>122</v>
      </c>
      <c r="H696" s="113">
        <v>180</v>
      </c>
      <c r="I696" s="111" t="s">
        <v>123</v>
      </c>
      <c r="J696" s="27"/>
      <c r="K696" s="114" t="s">
        <v>1</v>
      </c>
      <c r="L696" s="115" t="s">
        <v>31</v>
      </c>
      <c r="M696" s="116">
        <v>1.04</v>
      </c>
      <c r="N696" s="116">
        <f>M696*H696</f>
        <v>187.20000000000002</v>
      </c>
      <c r="O696" s="116">
        <v>0</v>
      </c>
      <c r="P696" s="116">
        <f>O696*H696</f>
        <v>0</v>
      </c>
      <c r="Q696" s="116">
        <v>0</v>
      </c>
      <c r="R696" s="117">
        <f>Q696*H696</f>
        <v>0</v>
      </c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P696" s="118" t="s">
        <v>124</v>
      </c>
      <c r="AR696" s="118" t="s">
        <v>119</v>
      </c>
      <c r="AS696" s="118" t="s">
        <v>66</v>
      </c>
      <c r="AW696" s="15" t="s">
        <v>117</v>
      </c>
      <c r="BC696" s="119" t="e">
        <f>IF(L696="základní",#REF!,0)</f>
        <v>#REF!</v>
      </c>
      <c r="BD696" s="119">
        <f>IF(L696="snížená",#REF!,0)</f>
        <v>0</v>
      </c>
      <c r="BE696" s="119">
        <f>IF(L696="zákl. přenesená",#REF!,0)</f>
        <v>0</v>
      </c>
      <c r="BF696" s="119">
        <f>IF(L696="sníž. přenesená",#REF!,0)</f>
        <v>0</v>
      </c>
      <c r="BG696" s="119">
        <f>IF(L696="nulová",#REF!,0)</f>
        <v>0</v>
      </c>
      <c r="BH696" s="15" t="s">
        <v>64</v>
      </c>
      <c r="BI696" s="119" t="e">
        <f>ROUND(#REF!*H696,2)</f>
        <v>#REF!</v>
      </c>
      <c r="BJ696" s="15" t="s">
        <v>124</v>
      </c>
      <c r="BK696" s="118" t="s">
        <v>1079</v>
      </c>
    </row>
    <row r="697" spans="1:45" s="2" customFormat="1" ht="19.5">
      <c r="A697" s="26"/>
      <c r="B697" s="27"/>
      <c r="C697" s="26"/>
      <c r="D697" s="120" t="s">
        <v>125</v>
      </c>
      <c r="E697" s="26"/>
      <c r="F697" s="121" t="s">
        <v>1078</v>
      </c>
      <c r="G697" s="26"/>
      <c r="H697" s="26"/>
      <c r="I697" s="26"/>
      <c r="J697" s="27"/>
      <c r="K697" s="122"/>
      <c r="L697" s="123"/>
      <c r="M697" s="44"/>
      <c r="N697" s="44"/>
      <c r="O697" s="44"/>
      <c r="P697" s="44"/>
      <c r="Q697" s="44"/>
      <c r="R697" s="45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R697" s="15" t="s">
        <v>125</v>
      </c>
      <c r="AS697" s="15" t="s">
        <v>66</v>
      </c>
    </row>
    <row r="698" spans="1:63" s="2" customFormat="1" ht="37.9" customHeight="1">
      <c r="A698" s="26"/>
      <c r="B698" s="108"/>
      <c r="C698" s="109" t="s">
        <v>606</v>
      </c>
      <c r="D698" s="109" t="s">
        <v>119</v>
      </c>
      <c r="E698" s="110" t="s">
        <v>1080</v>
      </c>
      <c r="F698" s="111" t="s">
        <v>1081</v>
      </c>
      <c r="G698" s="112" t="s">
        <v>122</v>
      </c>
      <c r="H698" s="113">
        <v>60</v>
      </c>
      <c r="I698" s="111" t="s">
        <v>123</v>
      </c>
      <c r="J698" s="27"/>
      <c r="K698" s="114" t="s">
        <v>1</v>
      </c>
      <c r="L698" s="115" t="s">
        <v>31</v>
      </c>
      <c r="M698" s="116">
        <v>0.45</v>
      </c>
      <c r="N698" s="116">
        <f>M698*H698</f>
        <v>27</v>
      </c>
      <c r="O698" s="116">
        <v>0</v>
      </c>
      <c r="P698" s="116">
        <f>O698*H698</f>
        <v>0</v>
      </c>
      <c r="Q698" s="116">
        <v>0</v>
      </c>
      <c r="R698" s="117">
        <f>Q698*H698</f>
        <v>0</v>
      </c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P698" s="118" t="s">
        <v>124</v>
      </c>
      <c r="AR698" s="118" t="s">
        <v>119</v>
      </c>
      <c r="AS698" s="118" t="s">
        <v>66</v>
      </c>
      <c r="AW698" s="15" t="s">
        <v>117</v>
      </c>
      <c r="BC698" s="119" t="e">
        <f>IF(L698="základní",#REF!,0)</f>
        <v>#REF!</v>
      </c>
      <c r="BD698" s="119">
        <f>IF(L698="snížená",#REF!,0)</f>
        <v>0</v>
      </c>
      <c r="BE698" s="119">
        <f>IF(L698="zákl. přenesená",#REF!,0)</f>
        <v>0</v>
      </c>
      <c r="BF698" s="119">
        <f>IF(L698="sníž. přenesená",#REF!,0)</f>
        <v>0</v>
      </c>
      <c r="BG698" s="119">
        <f>IF(L698="nulová",#REF!,0)</f>
        <v>0</v>
      </c>
      <c r="BH698" s="15" t="s">
        <v>64</v>
      </c>
      <c r="BI698" s="119" t="e">
        <f>ROUND(#REF!*H698,2)</f>
        <v>#REF!</v>
      </c>
      <c r="BJ698" s="15" t="s">
        <v>124</v>
      </c>
      <c r="BK698" s="118" t="s">
        <v>1082</v>
      </c>
    </row>
    <row r="699" spans="1:45" s="2" customFormat="1" ht="19.5">
      <c r="A699" s="26"/>
      <c r="B699" s="27"/>
      <c r="C699" s="26"/>
      <c r="D699" s="120" t="s">
        <v>125</v>
      </c>
      <c r="E699" s="26"/>
      <c r="F699" s="121" t="s">
        <v>1081</v>
      </c>
      <c r="G699" s="26"/>
      <c r="H699" s="26"/>
      <c r="I699" s="26"/>
      <c r="J699" s="27"/>
      <c r="K699" s="122"/>
      <c r="L699" s="123"/>
      <c r="M699" s="44"/>
      <c r="N699" s="44"/>
      <c r="O699" s="44"/>
      <c r="P699" s="44"/>
      <c r="Q699" s="44"/>
      <c r="R699" s="45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R699" s="15" t="s">
        <v>125</v>
      </c>
      <c r="AS699" s="15" t="s">
        <v>66</v>
      </c>
    </row>
    <row r="700" spans="1:63" s="2" customFormat="1" ht="37.9" customHeight="1">
      <c r="A700" s="26"/>
      <c r="B700" s="108"/>
      <c r="C700" s="109" t="s">
        <v>1083</v>
      </c>
      <c r="D700" s="109" t="s">
        <v>119</v>
      </c>
      <c r="E700" s="110" t="s">
        <v>1084</v>
      </c>
      <c r="F700" s="111" t="s">
        <v>1085</v>
      </c>
      <c r="G700" s="112" t="s">
        <v>122</v>
      </c>
      <c r="H700" s="113">
        <v>70</v>
      </c>
      <c r="I700" s="111" t="s">
        <v>123</v>
      </c>
      <c r="J700" s="27"/>
      <c r="K700" s="114" t="s">
        <v>1</v>
      </c>
      <c r="L700" s="115" t="s">
        <v>31</v>
      </c>
      <c r="M700" s="116">
        <v>0.097</v>
      </c>
      <c r="N700" s="116">
        <f>M700*H700</f>
        <v>6.79</v>
      </c>
      <c r="O700" s="116">
        <v>0</v>
      </c>
      <c r="P700" s="116">
        <f>O700*H700</f>
        <v>0</v>
      </c>
      <c r="Q700" s="116">
        <v>0</v>
      </c>
      <c r="R700" s="117">
        <f>Q700*H700</f>
        <v>0</v>
      </c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P700" s="118" t="s">
        <v>124</v>
      </c>
      <c r="AR700" s="118" t="s">
        <v>119</v>
      </c>
      <c r="AS700" s="118" t="s">
        <v>66</v>
      </c>
      <c r="AW700" s="15" t="s">
        <v>117</v>
      </c>
      <c r="BC700" s="119" t="e">
        <f>IF(L700="základní",#REF!,0)</f>
        <v>#REF!</v>
      </c>
      <c r="BD700" s="119">
        <f>IF(L700="snížená",#REF!,0)</f>
        <v>0</v>
      </c>
      <c r="BE700" s="119">
        <f>IF(L700="zákl. přenesená",#REF!,0)</f>
        <v>0</v>
      </c>
      <c r="BF700" s="119">
        <f>IF(L700="sníž. přenesená",#REF!,0)</f>
        <v>0</v>
      </c>
      <c r="BG700" s="119">
        <f>IF(L700="nulová",#REF!,0)</f>
        <v>0</v>
      </c>
      <c r="BH700" s="15" t="s">
        <v>64</v>
      </c>
      <c r="BI700" s="119" t="e">
        <f>ROUND(#REF!*H700,2)</f>
        <v>#REF!</v>
      </c>
      <c r="BJ700" s="15" t="s">
        <v>124</v>
      </c>
      <c r="BK700" s="118" t="s">
        <v>1086</v>
      </c>
    </row>
    <row r="701" spans="1:45" s="2" customFormat="1" ht="19.5">
      <c r="A701" s="26"/>
      <c r="B701" s="27"/>
      <c r="C701" s="26"/>
      <c r="D701" s="120" t="s">
        <v>125</v>
      </c>
      <c r="E701" s="26"/>
      <c r="F701" s="121" t="s">
        <v>1085</v>
      </c>
      <c r="G701" s="26"/>
      <c r="H701" s="26"/>
      <c r="I701" s="26"/>
      <c r="J701" s="27"/>
      <c r="K701" s="122"/>
      <c r="L701" s="123"/>
      <c r="M701" s="44"/>
      <c r="N701" s="44"/>
      <c r="O701" s="44"/>
      <c r="P701" s="44"/>
      <c r="Q701" s="44"/>
      <c r="R701" s="45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R701" s="15" t="s">
        <v>125</v>
      </c>
      <c r="AS701" s="15" t="s">
        <v>66</v>
      </c>
    </row>
    <row r="702" spans="1:63" s="2" customFormat="1" ht="24.2" customHeight="1">
      <c r="A702" s="26"/>
      <c r="B702" s="108"/>
      <c r="C702" s="109" t="s">
        <v>610</v>
      </c>
      <c r="D702" s="109" t="s">
        <v>119</v>
      </c>
      <c r="E702" s="110" t="s">
        <v>1087</v>
      </c>
      <c r="F702" s="111" t="s">
        <v>1088</v>
      </c>
      <c r="G702" s="112" t="s">
        <v>122</v>
      </c>
      <c r="H702" s="113">
        <v>450</v>
      </c>
      <c r="I702" s="111" t="s">
        <v>123</v>
      </c>
      <c r="J702" s="27"/>
      <c r="K702" s="114" t="s">
        <v>1</v>
      </c>
      <c r="L702" s="115" t="s">
        <v>31</v>
      </c>
      <c r="M702" s="116">
        <v>1.05</v>
      </c>
      <c r="N702" s="116">
        <f>M702*H702</f>
        <v>472.5</v>
      </c>
      <c r="O702" s="116">
        <v>0.02014</v>
      </c>
      <c r="P702" s="116">
        <f>O702*H702</f>
        <v>9.063</v>
      </c>
      <c r="Q702" s="116">
        <v>0</v>
      </c>
      <c r="R702" s="117">
        <f>Q702*H702</f>
        <v>0</v>
      </c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P702" s="118" t="s">
        <v>124</v>
      </c>
      <c r="AR702" s="118" t="s">
        <v>119</v>
      </c>
      <c r="AS702" s="118" t="s">
        <v>66</v>
      </c>
      <c r="AW702" s="15" t="s">
        <v>117</v>
      </c>
      <c r="BC702" s="119" t="e">
        <f>IF(L702="základní",#REF!,0)</f>
        <v>#REF!</v>
      </c>
      <c r="BD702" s="119">
        <f>IF(L702="snížená",#REF!,0)</f>
        <v>0</v>
      </c>
      <c r="BE702" s="119">
        <f>IF(L702="zákl. přenesená",#REF!,0)</f>
        <v>0</v>
      </c>
      <c r="BF702" s="119">
        <f>IF(L702="sníž. přenesená",#REF!,0)</f>
        <v>0</v>
      </c>
      <c r="BG702" s="119">
        <f>IF(L702="nulová",#REF!,0)</f>
        <v>0</v>
      </c>
      <c r="BH702" s="15" t="s">
        <v>64</v>
      </c>
      <c r="BI702" s="119" t="e">
        <f>ROUND(#REF!*H702,2)</f>
        <v>#REF!</v>
      </c>
      <c r="BJ702" s="15" t="s">
        <v>124</v>
      </c>
      <c r="BK702" s="118" t="s">
        <v>1089</v>
      </c>
    </row>
    <row r="703" spans="1:45" s="2" customFormat="1" ht="19.5">
      <c r="A703" s="26"/>
      <c r="B703" s="27"/>
      <c r="C703" s="26"/>
      <c r="D703" s="120" t="s">
        <v>125</v>
      </c>
      <c r="E703" s="26"/>
      <c r="F703" s="121" t="s">
        <v>1088</v>
      </c>
      <c r="G703" s="26"/>
      <c r="H703" s="26"/>
      <c r="I703" s="26"/>
      <c r="J703" s="27"/>
      <c r="K703" s="122"/>
      <c r="L703" s="123"/>
      <c r="M703" s="44"/>
      <c r="N703" s="44"/>
      <c r="O703" s="44"/>
      <c r="P703" s="44"/>
      <c r="Q703" s="44"/>
      <c r="R703" s="45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R703" s="15" t="s">
        <v>125</v>
      </c>
      <c r="AS703" s="15" t="s">
        <v>66</v>
      </c>
    </row>
    <row r="704" spans="1:63" s="2" customFormat="1" ht="33" customHeight="1">
      <c r="A704" s="26"/>
      <c r="B704" s="108"/>
      <c r="C704" s="109" t="s">
        <v>1090</v>
      </c>
      <c r="D704" s="109" t="s">
        <v>119</v>
      </c>
      <c r="E704" s="110" t="s">
        <v>1091</v>
      </c>
      <c r="F704" s="111" t="s">
        <v>1092</v>
      </c>
      <c r="G704" s="112" t="s">
        <v>122</v>
      </c>
      <c r="H704" s="113">
        <v>60</v>
      </c>
      <c r="I704" s="111" t="s">
        <v>123</v>
      </c>
      <c r="J704" s="27"/>
      <c r="K704" s="114" t="s">
        <v>1</v>
      </c>
      <c r="L704" s="115" t="s">
        <v>31</v>
      </c>
      <c r="M704" s="116">
        <v>1.25</v>
      </c>
      <c r="N704" s="116">
        <f>M704*H704</f>
        <v>75</v>
      </c>
      <c r="O704" s="116">
        <v>0.03885</v>
      </c>
      <c r="P704" s="116">
        <f>O704*H704</f>
        <v>2.331</v>
      </c>
      <c r="Q704" s="116">
        <v>0</v>
      </c>
      <c r="R704" s="117">
        <f>Q704*H704</f>
        <v>0</v>
      </c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P704" s="118" t="s">
        <v>124</v>
      </c>
      <c r="AR704" s="118" t="s">
        <v>119</v>
      </c>
      <c r="AS704" s="118" t="s">
        <v>66</v>
      </c>
      <c r="AW704" s="15" t="s">
        <v>117</v>
      </c>
      <c r="BC704" s="119" t="e">
        <f>IF(L704="základní",#REF!,0)</f>
        <v>#REF!</v>
      </c>
      <c r="BD704" s="119">
        <f>IF(L704="snížená",#REF!,0)</f>
        <v>0</v>
      </c>
      <c r="BE704" s="119">
        <f>IF(L704="zákl. přenesená",#REF!,0)</f>
        <v>0</v>
      </c>
      <c r="BF704" s="119">
        <f>IF(L704="sníž. přenesená",#REF!,0)</f>
        <v>0</v>
      </c>
      <c r="BG704" s="119">
        <f>IF(L704="nulová",#REF!,0)</f>
        <v>0</v>
      </c>
      <c r="BH704" s="15" t="s">
        <v>64</v>
      </c>
      <c r="BI704" s="119" t="e">
        <f>ROUND(#REF!*H704,2)</f>
        <v>#REF!</v>
      </c>
      <c r="BJ704" s="15" t="s">
        <v>124</v>
      </c>
      <c r="BK704" s="118" t="s">
        <v>1093</v>
      </c>
    </row>
    <row r="705" spans="1:45" s="2" customFormat="1" ht="19.5">
      <c r="A705" s="26"/>
      <c r="B705" s="27"/>
      <c r="C705" s="26"/>
      <c r="D705" s="120" t="s">
        <v>125</v>
      </c>
      <c r="E705" s="26"/>
      <c r="F705" s="121" t="s">
        <v>1092</v>
      </c>
      <c r="G705" s="26"/>
      <c r="H705" s="26"/>
      <c r="I705" s="26"/>
      <c r="J705" s="27"/>
      <c r="K705" s="122"/>
      <c r="L705" s="123"/>
      <c r="M705" s="44"/>
      <c r="N705" s="44"/>
      <c r="O705" s="44"/>
      <c r="P705" s="44"/>
      <c r="Q705" s="44"/>
      <c r="R705" s="45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R705" s="15" t="s">
        <v>125</v>
      </c>
      <c r="AS705" s="15" t="s">
        <v>66</v>
      </c>
    </row>
    <row r="706" spans="1:63" s="2" customFormat="1" ht="33" customHeight="1">
      <c r="A706" s="26"/>
      <c r="B706" s="108"/>
      <c r="C706" s="109" t="s">
        <v>613</v>
      </c>
      <c r="D706" s="109" t="s">
        <v>119</v>
      </c>
      <c r="E706" s="110" t="s">
        <v>1094</v>
      </c>
      <c r="F706" s="111" t="s">
        <v>1095</v>
      </c>
      <c r="G706" s="112" t="s">
        <v>122</v>
      </c>
      <c r="H706" s="113">
        <v>130</v>
      </c>
      <c r="I706" s="111" t="s">
        <v>123</v>
      </c>
      <c r="J706" s="27"/>
      <c r="K706" s="114" t="s">
        <v>1</v>
      </c>
      <c r="L706" s="115" t="s">
        <v>31</v>
      </c>
      <c r="M706" s="116">
        <v>1.26</v>
      </c>
      <c r="N706" s="116">
        <f>M706*H706</f>
        <v>163.8</v>
      </c>
      <c r="O706" s="116">
        <v>0.0211</v>
      </c>
      <c r="P706" s="116">
        <f>O706*H706</f>
        <v>2.743</v>
      </c>
      <c r="Q706" s="116">
        <v>0</v>
      </c>
      <c r="R706" s="117">
        <f>Q706*H706</f>
        <v>0</v>
      </c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P706" s="118" t="s">
        <v>124</v>
      </c>
      <c r="AR706" s="118" t="s">
        <v>119</v>
      </c>
      <c r="AS706" s="118" t="s">
        <v>66</v>
      </c>
      <c r="AW706" s="15" t="s">
        <v>117</v>
      </c>
      <c r="BC706" s="119" t="e">
        <f>IF(L706="základní",#REF!,0)</f>
        <v>#REF!</v>
      </c>
      <c r="BD706" s="119">
        <f>IF(L706="snížená",#REF!,0)</f>
        <v>0</v>
      </c>
      <c r="BE706" s="119">
        <f>IF(L706="zákl. přenesená",#REF!,0)</f>
        <v>0</v>
      </c>
      <c r="BF706" s="119">
        <f>IF(L706="sníž. přenesená",#REF!,0)</f>
        <v>0</v>
      </c>
      <c r="BG706" s="119">
        <f>IF(L706="nulová",#REF!,0)</f>
        <v>0</v>
      </c>
      <c r="BH706" s="15" t="s">
        <v>64</v>
      </c>
      <c r="BI706" s="119" t="e">
        <f>ROUND(#REF!*H706,2)</f>
        <v>#REF!</v>
      </c>
      <c r="BJ706" s="15" t="s">
        <v>124</v>
      </c>
      <c r="BK706" s="118" t="s">
        <v>1096</v>
      </c>
    </row>
    <row r="707" spans="1:45" s="2" customFormat="1" ht="19.5">
      <c r="A707" s="26"/>
      <c r="B707" s="27"/>
      <c r="C707" s="26"/>
      <c r="D707" s="120" t="s">
        <v>125</v>
      </c>
      <c r="E707" s="26"/>
      <c r="F707" s="121" t="s">
        <v>1095</v>
      </c>
      <c r="G707" s="26"/>
      <c r="H707" s="26"/>
      <c r="I707" s="26"/>
      <c r="J707" s="27"/>
      <c r="K707" s="122"/>
      <c r="L707" s="123"/>
      <c r="M707" s="44"/>
      <c r="N707" s="44"/>
      <c r="O707" s="44"/>
      <c r="P707" s="44"/>
      <c r="Q707" s="44"/>
      <c r="R707" s="45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R707" s="15" t="s">
        <v>125</v>
      </c>
      <c r="AS707" s="15" t="s">
        <v>66</v>
      </c>
    </row>
    <row r="708" spans="1:63" s="2" customFormat="1" ht="37.9" customHeight="1">
      <c r="A708" s="26"/>
      <c r="B708" s="108"/>
      <c r="C708" s="109" t="s">
        <v>1097</v>
      </c>
      <c r="D708" s="109" t="s">
        <v>119</v>
      </c>
      <c r="E708" s="110" t="s">
        <v>1098</v>
      </c>
      <c r="F708" s="111" t="s">
        <v>1099</v>
      </c>
      <c r="G708" s="112" t="s">
        <v>122</v>
      </c>
      <c r="H708" s="113">
        <v>60</v>
      </c>
      <c r="I708" s="111" t="s">
        <v>123</v>
      </c>
      <c r="J708" s="27"/>
      <c r="K708" s="114" t="s">
        <v>1</v>
      </c>
      <c r="L708" s="115" t="s">
        <v>31</v>
      </c>
      <c r="M708" s="116">
        <v>1.5</v>
      </c>
      <c r="N708" s="116">
        <f>M708*H708</f>
        <v>90</v>
      </c>
      <c r="O708" s="116">
        <v>0.0422</v>
      </c>
      <c r="P708" s="116">
        <f>O708*H708</f>
        <v>2.532</v>
      </c>
      <c r="Q708" s="116">
        <v>0</v>
      </c>
      <c r="R708" s="117">
        <f>Q708*H708</f>
        <v>0</v>
      </c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P708" s="118" t="s">
        <v>124</v>
      </c>
      <c r="AR708" s="118" t="s">
        <v>119</v>
      </c>
      <c r="AS708" s="118" t="s">
        <v>66</v>
      </c>
      <c r="AW708" s="15" t="s">
        <v>117</v>
      </c>
      <c r="BC708" s="119" t="e">
        <f>IF(L708="základní",#REF!,0)</f>
        <v>#REF!</v>
      </c>
      <c r="BD708" s="119">
        <f>IF(L708="snížená",#REF!,0)</f>
        <v>0</v>
      </c>
      <c r="BE708" s="119">
        <f>IF(L708="zákl. přenesená",#REF!,0)</f>
        <v>0</v>
      </c>
      <c r="BF708" s="119">
        <f>IF(L708="sníž. přenesená",#REF!,0)</f>
        <v>0</v>
      </c>
      <c r="BG708" s="119">
        <f>IF(L708="nulová",#REF!,0)</f>
        <v>0</v>
      </c>
      <c r="BH708" s="15" t="s">
        <v>64</v>
      </c>
      <c r="BI708" s="119" t="e">
        <f>ROUND(#REF!*H708,2)</f>
        <v>#REF!</v>
      </c>
      <c r="BJ708" s="15" t="s">
        <v>124</v>
      </c>
      <c r="BK708" s="118" t="s">
        <v>1100</v>
      </c>
    </row>
    <row r="709" spans="1:45" s="2" customFormat="1" ht="19.5">
      <c r="A709" s="26"/>
      <c r="B709" s="27"/>
      <c r="C709" s="26"/>
      <c r="D709" s="120" t="s">
        <v>125</v>
      </c>
      <c r="E709" s="26"/>
      <c r="F709" s="121" t="s">
        <v>1099</v>
      </c>
      <c r="G709" s="26"/>
      <c r="H709" s="26"/>
      <c r="I709" s="26"/>
      <c r="J709" s="27"/>
      <c r="K709" s="122"/>
      <c r="L709" s="123"/>
      <c r="M709" s="44"/>
      <c r="N709" s="44"/>
      <c r="O709" s="44"/>
      <c r="P709" s="44"/>
      <c r="Q709" s="44"/>
      <c r="R709" s="45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R709" s="15" t="s">
        <v>125</v>
      </c>
      <c r="AS709" s="15" t="s">
        <v>66</v>
      </c>
    </row>
    <row r="710" spans="1:63" s="2" customFormat="1" ht="24.2" customHeight="1">
      <c r="A710" s="26"/>
      <c r="B710" s="108"/>
      <c r="C710" s="109" t="s">
        <v>617</v>
      </c>
      <c r="D710" s="109" t="s">
        <v>119</v>
      </c>
      <c r="E710" s="110" t="s">
        <v>1101</v>
      </c>
      <c r="F710" s="111" t="s">
        <v>1102</v>
      </c>
      <c r="G710" s="112" t="s">
        <v>122</v>
      </c>
      <c r="H710" s="113">
        <v>800</v>
      </c>
      <c r="I710" s="111" t="s">
        <v>123</v>
      </c>
      <c r="J710" s="27"/>
      <c r="K710" s="114" t="s">
        <v>1</v>
      </c>
      <c r="L710" s="115" t="s">
        <v>31</v>
      </c>
      <c r="M710" s="116">
        <v>0.496</v>
      </c>
      <c r="N710" s="116">
        <f>M710*H710</f>
        <v>396.8</v>
      </c>
      <c r="O710" s="116">
        <v>0.00397</v>
      </c>
      <c r="P710" s="116">
        <f>O710*H710</f>
        <v>3.1759999999999997</v>
      </c>
      <c r="Q710" s="116">
        <v>0</v>
      </c>
      <c r="R710" s="117">
        <f>Q710*H710</f>
        <v>0</v>
      </c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P710" s="118" t="s">
        <v>124</v>
      </c>
      <c r="AR710" s="118" t="s">
        <v>119</v>
      </c>
      <c r="AS710" s="118" t="s">
        <v>66</v>
      </c>
      <c r="AW710" s="15" t="s">
        <v>117</v>
      </c>
      <c r="BC710" s="119" t="e">
        <f>IF(L710="základní",#REF!,0)</f>
        <v>#REF!</v>
      </c>
      <c r="BD710" s="119">
        <f>IF(L710="snížená",#REF!,0)</f>
        <v>0</v>
      </c>
      <c r="BE710" s="119">
        <f>IF(L710="zákl. přenesená",#REF!,0)</f>
        <v>0</v>
      </c>
      <c r="BF710" s="119">
        <f>IF(L710="sníž. přenesená",#REF!,0)</f>
        <v>0</v>
      </c>
      <c r="BG710" s="119">
        <f>IF(L710="nulová",#REF!,0)</f>
        <v>0</v>
      </c>
      <c r="BH710" s="15" t="s">
        <v>64</v>
      </c>
      <c r="BI710" s="119" t="e">
        <f>ROUND(#REF!*H710,2)</f>
        <v>#REF!</v>
      </c>
      <c r="BJ710" s="15" t="s">
        <v>124</v>
      </c>
      <c r="BK710" s="118" t="s">
        <v>1103</v>
      </c>
    </row>
    <row r="711" spans="1:45" s="2" customFormat="1" ht="19.5">
      <c r="A711" s="26"/>
      <c r="B711" s="27"/>
      <c r="C711" s="26"/>
      <c r="D711" s="120" t="s">
        <v>125</v>
      </c>
      <c r="E711" s="26"/>
      <c r="F711" s="121" t="s">
        <v>1102</v>
      </c>
      <c r="G711" s="26"/>
      <c r="H711" s="26"/>
      <c r="I711" s="26"/>
      <c r="J711" s="27"/>
      <c r="K711" s="122"/>
      <c r="L711" s="123"/>
      <c r="M711" s="44"/>
      <c r="N711" s="44"/>
      <c r="O711" s="44"/>
      <c r="P711" s="44"/>
      <c r="Q711" s="44"/>
      <c r="R711" s="45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R711" s="15" t="s">
        <v>125</v>
      </c>
      <c r="AS711" s="15" t="s">
        <v>66</v>
      </c>
    </row>
    <row r="712" spans="1:63" s="2" customFormat="1" ht="24.2" customHeight="1">
      <c r="A712" s="26"/>
      <c r="B712" s="108"/>
      <c r="C712" s="109" t="s">
        <v>1104</v>
      </c>
      <c r="D712" s="109" t="s">
        <v>119</v>
      </c>
      <c r="E712" s="110" t="s">
        <v>1105</v>
      </c>
      <c r="F712" s="111" t="s">
        <v>1106</v>
      </c>
      <c r="G712" s="112" t="s">
        <v>122</v>
      </c>
      <c r="H712" s="113">
        <v>900</v>
      </c>
      <c r="I712" s="111" t="s">
        <v>123</v>
      </c>
      <c r="J712" s="27"/>
      <c r="K712" s="114" t="s">
        <v>1</v>
      </c>
      <c r="L712" s="115" t="s">
        <v>31</v>
      </c>
      <c r="M712" s="116">
        <v>0.672</v>
      </c>
      <c r="N712" s="116">
        <f>M712*H712</f>
        <v>604.8000000000001</v>
      </c>
      <c r="O712" s="116">
        <v>0.00615</v>
      </c>
      <c r="P712" s="116">
        <f>O712*H712</f>
        <v>5.535</v>
      </c>
      <c r="Q712" s="116">
        <v>0</v>
      </c>
      <c r="R712" s="117">
        <f>Q712*H712</f>
        <v>0</v>
      </c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P712" s="118" t="s">
        <v>124</v>
      </c>
      <c r="AR712" s="118" t="s">
        <v>119</v>
      </c>
      <c r="AS712" s="118" t="s">
        <v>66</v>
      </c>
      <c r="AW712" s="15" t="s">
        <v>117</v>
      </c>
      <c r="BC712" s="119" t="e">
        <f>IF(L712="základní",#REF!,0)</f>
        <v>#REF!</v>
      </c>
      <c r="BD712" s="119">
        <f>IF(L712="snížená",#REF!,0)</f>
        <v>0</v>
      </c>
      <c r="BE712" s="119">
        <f>IF(L712="zákl. přenesená",#REF!,0)</f>
        <v>0</v>
      </c>
      <c r="BF712" s="119">
        <f>IF(L712="sníž. přenesená",#REF!,0)</f>
        <v>0</v>
      </c>
      <c r="BG712" s="119">
        <f>IF(L712="nulová",#REF!,0)</f>
        <v>0</v>
      </c>
      <c r="BH712" s="15" t="s">
        <v>64</v>
      </c>
      <c r="BI712" s="119" t="e">
        <f>ROUND(#REF!*H712,2)</f>
        <v>#REF!</v>
      </c>
      <c r="BJ712" s="15" t="s">
        <v>124</v>
      </c>
      <c r="BK712" s="118" t="s">
        <v>1107</v>
      </c>
    </row>
    <row r="713" spans="1:45" s="2" customFormat="1" ht="19.5">
      <c r="A713" s="26"/>
      <c r="B713" s="27"/>
      <c r="C713" s="26"/>
      <c r="D713" s="120" t="s">
        <v>125</v>
      </c>
      <c r="E713" s="26"/>
      <c r="F713" s="121" t="s">
        <v>1106</v>
      </c>
      <c r="G713" s="26"/>
      <c r="H713" s="26"/>
      <c r="I713" s="26"/>
      <c r="J713" s="27"/>
      <c r="K713" s="122"/>
      <c r="L713" s="123"/>
      <c r="M713" s="44"/>
      <c r="N713" s="44"/>
      <c r="O713" s="44"/>
      <c r="P713" s="44"/>
      <c r="Q713" s="44"/>
      <c r="R713" s="45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R713" s="15" t="s">
        <v>125</v>
      </c>
      <c r="AS713" s="15" t="s">
        <v>66</v>
      </c>
    </row>
    <row r="714" spans="1:63" s="2" customFormat="1" ht="24.2" customHeight="1">
      <c r="A714" s="26"/>
      <c r="B714" s="108"/>
      <c r="C714" s="109" t="s">
        <v>620</v>
      </c>
      <c r="D714" s="109" t="s">
        <v>119</v>
      </c>
      <c r="E714" s="110" t="s">
        <v>1108</v>
      </c>
      <c r="F714" s="111" t="s">
        <v>1109</v>
      </c>
      <c r="G714" s="112" t="s">
        <v>122</v>
      </c>
      <c r="H714" s="113">
        <v>305</v>
      </c>
      <c r="I714" s="111" t="s">
        <v>123</v>
      </c>
      <c r="J714" s="27"/>
      <c r="K714" s="114" t="s">
        <v>1</v>
      </c>
      <c r="L714" s="115" t="s">
        <v>31</v>
      </c>
      <c r="M714" s="116">
        <v>0.704</v>
      </c>
      <c r="N714" s="116">
        <f>M714*H714</f>
        <v>214.72</v>
      </c>
      <c r="O714" s="116">
        <v>0.01</v>
      </c>
      <c r="P714" s="116">
        <f>O714*H714</f>
        <v>3.0500000000000003</v>
      </c>
      <c r="Q714" s="116">
        <v>0</v>
      </c>
      <c r="R714" s="117">
        <f>Q714*H714</f>
        <v>0</v>
      </c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P714" s="118" t="s">
        <v>124</v>
      </c>
      <c r="AR714" s="118" t="s">
        <v>119</v>
      </c>
      <c r="AS714" s="118" t="s">
        <v>66</v>
      </c>
      <c r="AW714" s="15" t="s">
        <v>117</v>
      </c>
      <c r="BC714" s="119" t="e">
        <f>IF(L714="základní",#REF!,0)</f>
        <v>#REF!</v>
      </c>
      <c r="BD714" s="119">
        <f>IF(L714="snížená",#REF!,0)</f>
        <v>0</v>
      </c>
      <c r="BE714" s="119">
        <f>IF(L714="zákl. přenesená",#REF!,0)</f>
        <v>0</v>
      </c>
      <c r="BF714" s="119">
        <f>IF(L714="sníž. přenesená",#REF!,0)</f>
        <v>0</v>
      </c>
      <c r="BG714" s="119">
        <f>IF(L714="nulová",#REF!,0)</f>
        <v>0</v>
      </c>
      <c r="BH714" s="15" t="s">
        <v>64</v>
      </c>
      <c r="BI714" s="119" t="e">
        <f>ROUND(#REF!*H714,2)</f>
        <v>#REF!</v>
      </c>
      <c r="BJ714" s="15" t="s">
        <v>124</v>
      </c>
      <c r="BK714" s="118" t="s">
        <v>1110</v>
      </c>
    </row>
    <row r="715" spans="1:45" s="2" customFormat="1" ht="19.5">
      <c r="A715" s="26"/>
      <c r="B715" s="27"/>
      <c r="C715" s="26"/>
      <c r="D715" s="120" t="s">
        <v>125</v>
      </c>
      <c r="E715" s="26"/>
      <c r="F715" s="121" t="s">
        <v>1109</v>
      </c>
      <c r="G715" s="26"/>
      <c r="H715" s="26"/>
      <c r="I715" s="26"/>
      <c r="J715" s="27"/>
      <c r="K715" s="122"/>
      <c r="L715" s="123"/>
      <c r="M715" s="44"/>
      <c r="N715" s="44"/>
      <c r="O715" s="44"/>
      <c r="P715" s="44"/>
      <c r="Q715" s="44"/>
      <c r="R715" s="45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R715" s="15" t="s">
        <v>125</v>
      </c>
      <c r="AS715" s="15" t="s">
        <v>66</v>
      </c>
    </row>
    <row r="716" spans="1:63" s="2" customFormat="1" ht="33" customHeight="1">
      <c r="A716" s="26"/>
      <c r="B716" s="108"/>
      <c r="C716" s="109" t="s">
        <v>1111</v>
      </c>
      <c r="D716" s="109" t="s">
        <v>119</v>
      </c>
      <c r="E716" s="110" t="s">
        <v>1112</v>
      </c>
      <c r="F716" s="111" t="s">
        <v>1113</v>
      </c>
      <c r="G716" s="112" t="s">
        <v>122</v>
      </c>
      <c r="H716" s="113">
        <v>70</v>
      </c>
      <c r="I716" s="111" t="s">
        <v>123</v>
      </c>
      <c r="J716" s="27"/>
      <c r="K716" s="114" t="s">
        <v>1</v>
      </c>
      <c r="L716" s="115" t="s">
        <v>31</v>
      </c>
      <c r="M716" s="116">
        <v>0.361</v>
      </c>
      <c r="N716" s="116">
        <f>M716*H716</f>
        <v>25.27</v>
      </c>
      <c r="O716" s="116">
        <v>0.00153</v>
      </c>
      <c r="P716" s="116">
        <f>O716*H716</f>
        <v>0.10709999999999999</v>
      </c>
      <c r="Q716" s="116">
        <v>0</v>
      </c>
      <c r="R716" s="117">
        <f>Q716*H716</f>
        <v>0</v>
      </c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P716" s="118" t="s">
        <v>124</v>
      </c>
      <c r="AR716" s="118" t="s">
        <v>119</v>
      </c>
      <c r="AS716" s="118" t="s">
        <v>66</v>
      </c>
      <c r="AW716" s="15" t="s">
        <v>117</v>
      </c>
      <c r="BC716" s="119" t="e">
        <f>IF(L716="základní",#REF!,0)</f>
        <v>#REF!</v>
      </c>
      <c r="BD716" s="119">
        <f>IF(L716="snížená",#REF!,0)</f>
        <v>0</v>
      </c>
      <c r="BE716" s="119">
        <f>IF(L716="zákl. přenesená",#REF!,0)</f>
        <v>0</v>
      </c>
      <c r="BF716" s="119">
        <f>IF(L716="sníž. přenesená",#REF!,0)</f>
        <v>0</v>
      </c>
      <c r="BG716" s="119">
        <f>IF(L716="nulová",#REF!,0)</f>
        <v>0</v>
      </c>
      <c r="BH716" s="15" t="s">
        <v>64</v>
      </c>
      <c r="BI716" s="119" t="e">
        <f>ROUND(#REF!*H716,2)</f>
        <v>#REF!</v>
      </c>
      <c r="BJ716" s="15" t="s">
        <v>124</v>
      </c>
      <c r="BK716" s="118" t="s">
        <v>1114</v>
      </c>
    </row>
    <row r="717" spans="1:45" s="2" customFormat="1" ht="19.5">
      <c r="A717" s="26"/>
      <c r="B717" s="27"/>
      <c r="C717" s="26"/>
      <c r="D717" s="120" t="s">
        <v>125</v>
      </c>
      <c r="E717" s="26"/>
      <c r="F717" s="121" t="s">
        <v>1113</v>
      </c>
      <c r="G717" s="26"/>
      <c r="H717" s="26"/>
      <c r="I717" s="26"/>
      <c r="J717" s="27"/>
      <c r="K717" s="122"/>
      <c r="L717" s="123"/>
      <c r="M717" s="44"/>
      <c r="N717" s="44"/>
      <c r="O717" s="44"/>
      <c r="P717" s="44"/>
      <c r="Q717" s="44"/>
      <c r="R717" s="45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R717" s="15" t="s">
        <v>125</v>
      </c>
      <c r="AS717" s="15" t="s">
        <v>66</v>
      </c>
    </row>
    <row r="718" spans="1:63" s="2" customFormat="1" ht="24.2" customHeight="1">
      <c r="A718" s="26"/>
      <c r="B718" s="108"/>
      <c r="C718" s="109" t="s">
        <v>624</v>
      </c>
      <c r="D718" s="109" t="s">
        <v>119</v>
      </c>
      <c r="E718" s="110" t="s">
        <v>1115</v>
      </c>
      <c r="F718" s="111" t="s">
        <v>1116</v>
      </c>
      <c r="G718" s="112" t="s">
        <v>122</v>
      </c>
      <c r="H718" s="113">
        <v>1500</v>
      </c>
      <c r="I718" s="111" t="s">
        <v>123</v>
      </c>
      <c r="J718" s="27"/>
      <c r="K718" s="114" t="s">
        <v>1</v>
      </c>
      <c r="L718" s="115" t="s">
        <v>31</v>
      </c>
      <c r="M718" s="116">
        <v>0.51</v>
      </c>
      <c r="N718" s="116">
        <f>M718*H718</f>
        <v>765</v>
      </c>
      <c r="O718" s="116">
        <v>0.0021</v>
      </c>
      <c r="P718" s="116">
        <f>O718*H718</f>
        <v>3.15</v>
      </c>
      <c r="Q718" s="116">
        <v>0</v>
      </c>
      <c r="R718" s="117">
        <f>Q718*H718</f>
        <v>0</v>
      </c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P718" s="118" t="s">
        <v>124</v>
      </c>
      <c r="AR718" s="118" t="s">
        <v>119</v>
      </c>
      <c r="AS718" s="118" t="s">
        <v>66</v>
      </c>
      <c r="AW718" s="15" t="s">
        <v>117</v>
      </c>
      <c r="BC718" s="119" t="e">
        <f>IF(L718="základní",#REF!,0)</f>
        <v>#REF!</v>
      </c>
      <c r="BD718" s="119">
        <f>IF(L718="snížená",#REF!,0)</f>
        <v>0</v>
      </c>
      <c r="BE718" s="119">
        <f>IF(L718="zákl. přenesená",#REF!,0)</f>
        <v>0</v>
      </c>
      <c r="BF718" s="119">
        <f>IF(L718="sníž. přenesená",#REF!,0)</f>
        <v>0</v>
      </c>
      <c r="BG718" s="119">
        <f>IF(L718="nulová",#REF!,0)</f>
        <v>0</v>
      </c>
      <c r="BH718" s="15" t="s">
        <v>64</v>
      </c>
      <c r="BI718" s="119" t="e">
        <f>ROUND(#REF!*H718,2)</f>
        <v>#REF!</v>
      </c>
      <c r="BJ718" s="15" t="s">
        <v>124</v>
      </c>
      <c r="BK718" s="118" t="s">
        <v>1117</v>
      </c>
    </row>
    <row r="719" spans="1:45" s="2" customFormat="1" ht="19.5">
      <c r="A719" s="26"/>
      <c r="B719" s="27"/>
      <c r="C719" s="26"/>
      <c r="D719" s="120" t="s">
        <v>125</v>
      </c>
      <c r="E719" s="26"/>
      <c r="F719" s="121" t="s">
        <v>1116</v>
      </c>
      <c r="G719" s="26"/>
      <c r="H719" s="26"/>
      <c r="I719" s="26"/>
      <c r="J719" s="27"/>
      <c r="K719" s="122"/>
      <c r="L719" s="123"/>
      <c r="M719" s="44"/>
      <c r="N719" s="44"/>
      <c r="O719" s="44"/>
      <c r="P719" s="44"/>
      <c r="Q719" s="44"/>
      <c r="R719" s="45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R719" s="15" t="s">
        <v>125</v>
      </c>
      <c r="AS719" s="15" t="s">
        <v>66</v>
      </c>
    </row>
    <row r="720" spans="1:63" s="2" customFormat="1" ht="24.2" customHeight="1">
      <c r="A720" s="26"/>
      <c r="B720" s="108"/>
      <c r="C720" s="109" t="s">
        <v>1118</v>
      </c>
      <c r="D720" s="109" t="s">
        <v>119</v>
      </c>
      <c r="E720" s="110" t="s">
        <v>1119</v>
      </c>
      <c r="F720" s="111" t="s">
        <v>1120</v>
      </c>
      <c r="G720" s="112" t="s">
        <v>122</v>
      </c>
      <c r="H720" s="113">
        <v>750</v>
      </c>
      <c r="I720" s="111" t="s">
        <v>123</v>
      </c>
      <c r="J720" s="27"/>
      <c r="K720" s="114" t="s">
        <v>1</v>
      </c>
      <c r="L720" s="115" t="s">
        <v>31</v>
      </c>
      <c r="M720" s="116">
        <v>0.365</v>
      </c>
      <c r="N720" s="116">
        <f>M720*H720</f>
        <v>273.75</v>
      </c>
      <c r="O720" s="116">
        <v>0.00047</v>
      </c>
      <c r="P720" s="116">
        <f>O720*H720</f>
        <v>0.3525</v>
      </c>
      <c r="Q720" s="116">
        <v>0</v>
      </c>
      <c r="R720" s="117">
        <f>Q720*H720</f>
        <v>0</v>
      </c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P720" s="118" t="s">
        <v>124</v>
      </c>
      <c r="AR720" s="118" t="s">
        <v>119</v>
      </c>
      <c r="AS720" s="118" t="s">
        <v>66</v>
      </c>
      <c r="AW720" s="15" t="s">
        <v>117</v>
      </c>
      <c r="BC720" s="119" t="e">
        <f>IF(L720="základní",#REF!,0)</f>
        <v>#REF!</v>
      </c>
      <c r="BD720" s="119">
        <f>IF(L720="snížená",#REF!,0)</f>
        <v>0</v>
      </c>
      <c r="BE720" s="119">
        <f>IF(L720="zákl. přenesená",#REF!,0)</f>
        <v>0</v>
      </c>
      <c r="BF720" s="119">
        <f>IF(L720="sníž. přenesená",#REF!,0)</f>
        <v>0</v>
      </c>
      <c r="BG720" s="119">
        <f>IF(L720="nulová",#REF!,0)</f>
        <v>0</v>
      </c>
      <c r="BH720" s="15" t="s">
        <v>64</v>
      </c>
      <c r="BI720" s="119" t="e">
        <f>ROUND(#REF!*H720,2)</f>
        <v>#REF!</v>
      </c>
      <c r="BJ720" s="15" t="s">
        <v>124</v>
      </c>
      <c r="BK720" s="118" t="s">
        <v>1121</v>
      </c>
    </row>
    <row r="721" spans="1:45" s="2" customFormat="1" ht="19.5">
      <c r="A721" s="26"/>
      <c r="B721" s="27"/>
      <c r="C721" s="26"/>
      <c r="D721" s="120" t="s">
        <v>125</v>
      </c>
      <c r="E721" s="26"/>
      <c r="F721" s="121" t="s">
        <v>1120</v>
      </c>
      <c r="G721" s="26"/>
      <c r="H721" s="26"/>
      <c r="I721" s="26"/>
      <c r="J721" s="27"/>
      <c r="K721" s="122"/>
      <c r="L721" s="123"/>
      <c r="M721" s="44"/>
      <c r="N721" s="44"/>
      <c r="O721" s="44"/>
      <c r="P721" s="44"/>
      <c r="Q721" s="44"/>
      <c r="R721" s="45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R721" s="15" t="s">
        <v>125</v>
      </c>
      <c r="AS721" s="15" t="s">
        <v>66</v>
      </c>
    </row>
    <row r="722" spans="1:63" s="2" customFormat="1" ht="24.2" customHeight="1">
      <c r="A722" s="26"/>
      <c r="B722" s="108"/>
      <c r="C722" s="109" t="s">
        <v>627</v>
      </c>
      <c r="D722" s="109" t="s">
        <v>119</v>
      </c>
      <c r="E722" s="110" t="s">
        <v>1122</v>
      </c>
      <c r="F722" s="111" t="s">
        <v>1123</v>
      </c>
      <c r="G722" s="112" t="s">
        <v>122</v>
      </c>
      <c r="H722" s="113">
        <v>200</v>
      </c>
      <c r="I722" s="111" t="s">
        <v>123</v>
      </c>
      <c r="J722" s="27"/>
      <c r="K722" s="114" t="s">
        <v>1</v>
      </c>
      <c r="L722" s="115" t="s">
        <v>31</v>
      </c>
      <c r="M722" s="116">
        <v>0.058</v>
      </c>
      <c r="N722" s="116">
        <f>M722*H722</f>
        <v>11.600000000000001</v>
      </c>
      <c r="O722" s="116">
        <v>0</v>
      </c>
      <c r="P722" s="116">
        <f>O722*H722</f>
        <v>0</v>
      </c>
      <c r="Q722" s="116">
        <v>0</v>
      </c>
      <c r="R722" s="117">
        <f>Q722*H722</f>
        <v>0</v>
      </c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P722" s="118" t="s">
        <v>124</v>
      </c>
      <c r="AR722" s="118" t="s">
        <v>119</v>
      </c>
      <c r="AS722" s="118" t="s">
        <v>66</v>
      </c>
      <c r="AW722" s="15" t="s">
        <v>117</v>
      </c>
      <c r="BC722" s="119" t="e">
        <f>IF(L722="základní",#REF!,0)</f>
        <v>#REF!</v>
      </c>
      <c r="BD722" s="119">
        <f>IF(L722="snížená",#REF!,0)</f>
        <v>0</v>
      </c>
      <c r="BE722" s="119">
        <f>IF(L722="zákl. přenesená",#REF!,0)</f>
        <v>0</v>
      </c>
      <c r="BF722" s="119">
        <f>IF(L722="sníž. přenesená",#REF!,0)</f>
        <v>0</v>
      </c>
      <c r="BG722" s="119">
        <f>IF(L722="nulová",#REF!,0)</f>
        <v>0</v>
      </c>
      <c r="BH722" s="15" t="s">
        <v>64</v>
      </c>
      <c r="BI722" s="119" t="e">
        <f>ROUND(#REF!*H722,2)</f>
        <v>#REF!</v>
      </c>
      <c r="BJ722" s="15" t="s">
        <v>124</v>
      </c>
      <c r="BK722" s="118" t="s">
        <v>1124</v>
      </c>
    </row>
    <row r="723" spans="1:45" s="2" customFormat="1" ht="19.5">
      <c r="A723" s="26"/>
      <c r="B723" s="27"/>
      <c r="C723" s="26"/>
      <c r="D723" s="120" t="s">
        <v>125</v>
      </c>
      <c r="E723" s="26"/>
      <c r="F723" s="121" t="s">
        <v>1123</v>
      </c>
      <c r="G723" s="26"/>
      <c r="H723" s="26"/>
      <c r="I723" s="26"/>
      <c r="J723" s="27"/>
      <c r="K723" s="122"/>
      <c r="L723" s="123"/>
      <c r="M723" s="44"/>
      <c r="N723" s="44"/>
      <c r="O723" s="44"/>
      <c r="P723" s="44"/>
      <c r="Q723" s="44"/>
      <c r="R723" s="45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R723" s="15" t="s">
        <v>125</v>
      </c>
      <c r="AS723" s="15" t="s">
        <v>66</v>
      </c>
    </row>
    <row r="724" spans="1:63" s="2" customFormat="1" ht="37.9" customHeight="1">
      <c r="A724" s="26"/>
      <c r="B724" s="108"/>
      <c r="C724" s="109" t="s">
        <v>1125</v>
      </c>
      <c r="D724" s="109" t="s">
        <v>119</v>
      </c>
      <c r="E724" s="110" t="s">
        <v>1126</v>
      </c>
      <c r="F724" s="111" t="s">
        <v>1127</v>
      </c>
      <c r="G724" s="112" t="s">
        <v>187</v>
      </c>
      <c r="H724" s="113">
        <v>700</v>
      </c>
      <c r="I724" s="111" t="s">
        <v>123</v>
      </c>
      <c r="J724" s="27"/>
      <c r="K724" s="114" t="s">
        <v>1</v>
      </c>
      <c r="L724" s="115" t="s">
        <v>31</v>
      </c>
      <c r="M724" s="116">
        <v>3.568</v>
      </c>
      <c r="N724" s="116">
        <f>M724*H724</f>
        <v>2497.6</v>
      </c>
      <c r="O724" s="116">
        <v>0.00078</v>
      </c>
      <c r="P724" s="116">
        <f>O724*H724</f>
        <v>0.546</v>
      </c>
      <c r="Q724" s="116">
        <v>0.001</v>
      </c>
      <c r="R724" s="117">
        <f>Q724*H724</f>
        <v>0.7000000000000001</v>
      </c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P724" s="118" t="s">
        <v>124</v>
      </c>
      <c r="AR724" s="118" t="s">
        <v>119</v>
      </c>
      <c r="AS724" s="118" t="s">
        <v>66</v>
      </c>
      <c r="AW724" s="15" t="s">
        <v>117</v>
      </c>
      <c r="BC724" s="119" t="e">
        <f>IF(L724="základní",#REF!,0)</f>
        <v>#REF!</v>
      </c>
      <c r="BD724" s="119">
        <f>IF(L724="snížená",#REF!,0)</f>
        <v>0</v>
      </c>
      <c r="BE724" s="119">
        <f>IF(L724="zákl. přenesená",#REF!,0)</f>
        <v>0</v>
      </c>
      <c r="BF724" s="119">
        <f>IF(L724="sníž. přenesená",#REF!,0)</f>
        <v>0</v>
      </c>
      <c r="BG724" s="119">
        <f>IF(L724="nulová",#REF!,0)</f>
        <v>0</v>
      </c>
      <c r="BH724" s="15" t="s">
        <v>64</v>
      </c>
      <c r="BI724" s="119" t="e">
        <f>ROUND(#REF!*H724,2)</f>
        <v>#REF!</v>
      </c>
      <c r="BJ724" s="15" t="s">
        <v>124</v>
      </c>
      <c r="BK724" s="118" t="s">
        <v>1128</v>
      </c>
    </row>
    <row r="725" spans="1:45" s="2" customFormat="1" ht="29.25">
      <c r="A725" s="26"/>
      <c r="B725" s="27"/>
      <c r="C725" s="26"/>
      <c r="D725" s="120" t="s">
        <v>125</v>
      </c>
      <c r="E725" s="26"/>
      <c r="F725" s="121" t="s">
        <v>1127</v>
      </c>
      <c r="G725" s="26"/>
      <c r="H725" s="26"/>
      <c r="I725" s="26"/>
      <c r="J725" s="27"/>
      <c r="K725" s="122"/>
      <c r="L725" s="123"/>
      <c r="M725" s="44"/>
      <c r="N725" s="44"/>
      <c r="O725" s="44"/>
      <c r="P725" s="44"/>
      <c r="Q725" s="44"/>
      <c r="R725" s="45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R725" s="15" t="s">
        <v>125</v>
      </c>
      <c r="AS725" s="15" t="s">
        <v>66</v>
      </c>
    </row>
    <row r="726" spans="1:63" s="2" customFormat="1" ht="24.2" customHeight="1">
      <c r="A726" s="26"/>
      <c r="B726" s="108"/>
      <c r="C726" s="124" t="s">
        <v>631</v>
      </c>
      <c r="D726" s="124" t="s">
        <v>352</v>
      </c>
      <c r="E726" s="125" t="s">
        <v>1129</v>
      </c>
      <c r="F726" s="126" t="s">
        <v>1130</v>
      </c>
      <c r="G726" s="127" t="s">
        <v>250</v>
      </c>
      <c r="H726" s="128">
        <v>1.7</v>
      </c>
      <c r="I726" s="126" t="s">
        <v>123</v>
      </c>
      <c r="J726" s="129"/>
      <c r="K726" s="130" t="s">
        <v>1</v>
      </c>
      <c r="L726" s="131" t="s">
        <v>31</v>
      </c>
      <c r="M726" s="116">
        <v>0</v>
      </c>
      <c r="N726" s="116">
        <f>M726*H726</f>
        <v>0</v>
      </c>
      <c r="O726" s="116">
        <v>1</v>
      </c>
      <c r="P726" s="116">
        <f>O726*H726</f>
        <v>1.7</v>
      </c>
      <c r="Q726" s="116">
        <v>0</v>
      </c>
      <c r="R726" s="117">
        <f>Q726*H726</f>
        <v>0</v>
      </c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P726" s="118" t="s">
        <v>134</v>
      </c>
      <c r="AR726" s="118" t="s">
        <v>352</v>
      </c>
      <c r="AS726" s="118" t="s">
        <v>66</v>
      </c>
      <c r="AW726" s="15" t="s">
        <v>117</v>
      </c>
      <c r="BC726" s="119" t="e">
        <f>IF(L726="základní",#REF!,0)</f>
        <v>#REF!</v>
      </c>
      <c r="BD726" s="119">
        <f>IF(L726="snížená",#REF!,0)</f>
        <v>0</v>
      </c>
      <c r="BE726" s="119">
        <f>IF(L726="zákl. přenesená",#REF!,0)</f>
        <v>0</v>
      </c>
      <c r="BF726" s="119">
        <f>IF(L726="sníž. přenesená",#REF!,0)</f>
        <v>0</v>
      </c>
      <c r="BG726" s="119">
        <f>IF(L726="nulová",#REF!,0)</f>
        <v>0</v>
      </c>
      <c r="BH726" s="15" t="s">
        <v>64</v>
      </c>
      <c r="BI726" s="119" t="e">
        <f>ROUND(#REF!*H726,2)</f>
        <v>#REF!</v>
      </c>
      <c r="BJ726" s="15" t="s">
        <v>124</v>
      </c>
      <c r="BK726" s="118" t="s">
        <v>1131</v>
      </c>
    </row>
    <row r="727" spans="1:45" s="2" customFormat="1" ht="19.5">
      <c r="A727" s="26"/>
      <c r="B727" s="27"/>
      <c r="C727" s="26"/>
      <c r="D727" s="120" t="s">
        <v>125</v>
      </c>
      <c r="E727" s="26"/>
      <c r="F727" s="121" t="s">
        <v>1130</v>
      </c>
      <c r="G727" s="26"/>
      <c r="H727" s="26"/>
      <c r="I727" s="26"/>
      <c r="J727" s="27"/>
      <c r="K727" s="122"/>
      <c r="L727" s="123"/>
      <c r="M727" s="44"/>
      <c r="N727" s="44"/>
      <c r="O727" s="44"/>
      <c r="P727" s="44"/>
      <c r="Q727" s="44"/>
      <c r="R727" s="45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R727" s="15" t="s">
        <v>125</v>
      </c>
      <c r="AS727" s="15" t="s">
        <v>66</v>
      </c>
    </row>
    <row r="728" spans="1:45" s="2" customFormat="1" ht="19.5">
      <c r="A728" s="26"/>
      <c r="B728" s="27"/>
      <c r="C728" s="26"/>
      <c r="D728" s="120" t="s">
        <v>356</v>
      </c>
      <c r="E728" s="26"/>
      <c r="F728" s="132" t="s">
        <v>1132</v>
      </c>
      <c r="G728" s="26"/>
      <c r="H728" s="26"/>
      <c r="I728" s="26"/>
      <c r="J728" s="27"/>
      <c r="K728" s="122"/>
      <c r="L728" s="123"/>
      <c r="M728" s="44"/>
      <c r="N728" s="44"/>
      <c r="O728" s="44"/>
      <c r="P728" s="44"/>
      <c r="Q728" s="44"/>
      <c r="R728" s="45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R728" s="15" t="s">
        <v>356</v>
      </c>
      <c r="AS728" s="15" t="s">
        <v>66</v>
      </c>
    </row>
    <row r="729" spans="1:63" s="2" customFormat="1" ht="49.15" customHeight="1">
      <c r="A729" s="26"/>
      <c r="B729" s="108"/>
      <c r="C729" s="109" t="s">
        <v>1133</v>
      </c>
      <c r="D729" s="109" t="s">
        <v>119</v>
      </c>
      <c r="E729" s="110" t="s">
        <v>1134</v>
      </c>
      <c r="F729" s="111" t="s">
        <v>1135</v>
      </c>
      <c r="G729" s="112" t="s">
        <v>187</v>
      </c>
      <c r="H729" s="113">
        <v>400</v>
      </c>
      <c r="I729" s="111" t="s">
        <v>123</v>
      </c>
      <c r="J729" s="27"/>
      <c r="K729" s="114" t="s">
        <v>1</v>
      </c>
      <c r="L729" s="115" t="s">
        <v>31</v>
      </c>
      <c r="M729" s="116">
        <v>2.15</v>
      </c>
      <c r="N729" s="116">
        <f>M729*H729</f>
        <v>860</v>
      </c>
      <c r="O729" s="116">
        <v>0.00129</v>
      </c>
      <c r="P729" s="116">
        <f>O729*H729</f>
        <v>0.516</v>
      </c>
      <c r="Q729" s="116">
        <v>0.001</v>
      </c>
      <c r="R729" s="117">
        <f>Q729*H729</f>
        <v>0.4</v>
      </c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P729" s="118" t="s">
        <v>124</v>
      </c>
      <c r="AR729" s="118" t="s">
        <v>119</v>
      </c>
      <c r="AS729" s="118" t="s">
        <v>66</v>
      </c>
      <c r="AW729" s="15" t="s">
        <v>117</v>
      </c>
      <c r="BC729" s="119" t="e">
        <f>IF(L729="základní",#REF!,0)</f>
        <v>#REF!</v>
      </c>
      <c r="BD729" s="119">
        <f>IF(L729="snížená",#REF!,0)</f>
        <v>0</v>
      </c>
      <c r="BE729" s="119">
        <f>IF(L729="zákl. přenesená",#REF!,0)</f>
        <v>0</v>
      </c>
      <c r="BF729" s="119">
        <f>IF(L729="sníž. přenesená",#REF!,0)</f>
        <v>0</v>
      </c>
      <c r="BG729" s="119">
        <f>IF(L729="nulová",#REF!,0)</f>
        <v>0</v>
      </c>
      <c r="BH729" s="15" t="s">
        <v>64</v>
      </c>
      <c r="BI729" s="119" t="e">
        <f>ROUND(#REF!*H729,2)</f>
        <v>#REF!</v>
      </c>
      <c r="BJ729" s="15" t="s">
        <v>124</v>
      </c>
      <c r="BK729" s="118" t="s">
        <v>1136</v>
      </c>
    </row>
    <row r="730" spans="1:45" s="2" customFormat="1" ht="29.25">
      <c r="A730" s="26"/>
      <c r="B730" s="27"/>
      <c r="C730" s="26"/>
      <c r="D730" s="120" t="s">
        <v>125</v>
      </c>
      <c r="E730" s="26"/>
      <c r="F730" s="121" t="s">
        <v>1135</v>
      </c>
      <c r="G730" s="26"/>
      <c r="H730" s="26"/>
      <c r="I730" s="26"/>
      <c r="J730" s="27"/>
      <c r="K730" s="122"/>
      <c r="L730" s="123"/>
      <c r="M730" s="44"/>
      <c r="N730" s="44"/>
      <c r="O730" s="44"/>
      <c r="P730" s="44"/>
      <c r="Q730" s="44"/>
      <c r="R730" s="45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R730" s="15" t="s">
        <v>125</v>
      </c>
      <c r="AS730" s="15" t="s">
        <v>66</v>
      </c>
    </row>
    <row r="731" spans="1:45" s="2" customFormat="1" ht="19.5">
      <c r="A731" s="26"/>
      <c r="B731" s="27"/>
      <c r="C731" s="26"/>
      <c r="D731" s="120" t="s">
        <v>356</v>
      </c>
      <c r="E731" s="26"/>
      <c r="F731" s="132" t="s">
        <v>404</v>
      </c>
      <c r="G731" s="26"/>
      <c r="H731" s="26"/>
      <c r="I731" s="26"/>
      <c r="J731" s="27"/>
      <c r="K731" s="122"/>
      <c r="L731" s="123"/>
      <c r="M731" s="44"/>
      <c r="N731" s="44"/>
      <c r="O731" s="44"/>
      <c r="P731" s="44"/>
      <c r="Q731" s="44"/>
      <c r="R731" s="45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R731" s="15" t="s">
        <v>356</v>
      </c>
      <c r="AS731" s="15" t="s">
        <v>66</v>
      </c>
    </row>
    <row r="732" spans="1:63" s="2" customFormat="1" ht="33" customHeight="1">
      <c r="A732" s="26"/>
      <c r="B732" s="108"/>
      <c r="C732" s="109" t="s">
        <v>634</v>
      </c>
      <c r="D732" s="109" t="s">
        <v>119</v>
      </c>
      <c r="E732" s="110" t="s">
        <v>1137</v>
      </c>
      <c r="F732" s="111" t="s">
        <v>1138</v>
      </c>
      <c r="G732" s="112" t="s">
        <v>187</v>
      </c>
      <c r="H732" s="113">
        <v>80</v>
      </c>
      <c r="I732" s="111" t="s">
        <v>123</v>
      </c>
      <c r="J732" s="27"/>
      <c r="K732" s="114" t="s">
        <v>1</v>
      </c>
      <c r="L732" s="115" t="s">
        <v>31</v>
      </c>
      <c r="M732" s="116">
        <v>1.34</v>
      </c>
      <c r="N732" s="116">
        <f>M732*H732</f>
        <v>107.2</v>
      </c>
      <c r="O732" s="116">
        <v>0</v>
      </c>
      <c r="P732" s="116">
        <f>O732*H732</f>
        <v>0</v>
      </c>
      <c r="Q732" s="116">
        <v>0</v>
      </c>
      <c r="R732" s="117">
        <f>Q732*H732</f>
        <v>0</v>
      </c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P732" s="118" t="s">
        <v>124</v>
      </c>
      <c r="AR732" s="118" t="s">
        <v>119</v>
      </c>
      <c r="AS732" s="118" t="s">
        <v>66</v>
      </c>
      <c r="AW732" s="15" t="s">
        <v>117</v>
      </c>
      <c r="BC732" s="119" t="e">
        <f>IF(L732="základní",#REF!,0)</f>
        <v>#REF!</v>
      </c>
      <c r="BD732" s="119">
        <f>IF(L732="snížená",#REF!,0)</f>
        <v>0</v>
      </c>
      <c r="BE732" s="119">
        <f>IF(L732="zákl. přenesená",#REF!,0)</f>
        <v>0</v>
      </c>
      <c r="BF732" s="119">
        <f>IF(L732="sníž. přenesená",#REF!,0)</f>
        <v>0</v>
      </c>
      <c r="BG732" s="119">
        <f>IF(L732="nulová",#REF!,0)</f>
        <v>0</v>
      </c>
      <c r="BH732" s="15" t="s">
        <v>64</v>
      </c>
      <c r="BI732" s="119" t="e">
        <f>ROUND(#REF!*H732,2)</f>
        <v>#REF!</v>
      </c>
      <c r="BJ732" s="15" t="s">
        <v>124</v>
      </c>
      <c r="BK732" s="118" t="s">
        <v>1139</v>
      </c>
    </row>
    <row r="733" spans="1:45" s="2" customFormat="1" ht="19.5">
      <c r="A733" s="26"/>
      <c r="B733" s="27"/>
      <c r="C733" s="26"/>
      <c r="D733" s="120" t="s">
        <v>125</v>
      </c>
      <c r="E733" s="26"/>
      <c r="F733" s="121" t="s">
        <v>1138</v>
      </c>
      <c r="G733" s="26"/>
      <c r="H733" s="26"/>
      <c r="I733" s="26"/>
      <c r="J733" s="27"/>
      <c r="K733" s="122"/>
      <c r="L733" s="123"/>
      <c r="M733" s="44"/>
      <c r="N733" s="44"/>
      <c r="O733" s="44"/>
      <c r="P733" s="44"/>
      <c r="Q733" s="44"/>
      <c r="R733" s="45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R733" s="15" t="s">
        <v>125</v>
      </c>
      <c r="AS733" s="15" t="s">
        <v>66</v>
      </c>
    </row>
    <row r="734" spans="2:61" s="11" customFormat="1" ht="22.9" customHeight="1">
      <c r="B734" s="98"/>
      <c r="D734" s="99" t="s">
        <v>56</v>
      </c>
      <c r="E734" s="107" t="s">
        <v>1140</v>
      </c>
      <c r="F734" s="107" t="s">
        <v>1141</v>
      </c>
      <c r="J734" s="98"/>
      <c r="K734" s="101"/>
      <c r="L734" s="102"/>
      <c r="M734" s="102"/>
      <c r="N734" s="103">
        <f>SUM(N735:N773)</f>
        <v>1772.31</v>
      </c>
      <c r="O734" s="102"/>
      <c r="P734" s="103">
        <f>SUM(P735:P773)</f>
        <v>0</v>
      </c>
      <c r="Q734" s="102"/>
      <c r="R734" s="104">
        <f>SUM(R735:R773)</f>
        <v>0</v>
      </c>
      <c r="AP734" s="99" t="s">
        <v>64</v>
      </c>
      <c r="AR734" s="105" t="s">
        <v>56</v>
      </c>
      <c r="AS734" s="105" t="s">
        <v>64</v>
      </c>
      <c r="AW734" s="99" t="s">
        <v>117</v>
      </c>
      <c r="BI734" s="106" t="e">
        <f>SUM(BI735:BI773)</f>
        <v>#REF!</v>
      </c>
    </row>
    <row r="735" spans="1:63" s="2" customFormat="1" ht="24.2" customHeight="1">
      <c r="A735" s="26"/>
      <c r="B735" s="108"/>
      <c r="C735" s="109" t="s">
        <v>1142</v>
      </c>
      <c r="D735" s="109" t="s">
        <v>119</v>
      </c>
      <c r="E735" s="110" t="s">
        <v>1143</v>
      </c>
      <c r="F735" s="111" t="s">
        <v>1144</v>
      </c>
      <c r="G735" s="112" t="s">
        <v>250</v>
      </c>
      <c r="H735" s="113">
        <v>1400</v>
      </c>
      <c r="I735" s="111" t="s">
        <v>123</v>
      </c>
      <c r="J735" s="27"/>
      <c r="K735" s="114" t="s">
        <v>1</v>
      </c>
      <c r="L735" s="115" t="s">
        <v>31</v>
      </c>
      <c r="M735" s="116">
        <v>0.164</v>
      </c>
      <c r="N735" s="116">
        <f>M735*H735</f>
        <v>229.60000000000002</v>
      </c>
      <c r="O735" s="116">
        <v>0</v>
      </c>
      <c r="P735" s="116">
        <f>O735*H735</f>
        <v>0</v>
      </c>
      <c r="Q735" s="116">
        <v>0</v>
      </c>
      <c r="R735" s="117">
        <f>Q735*H735</f>
        <v>0</v>
      </c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P735" s="118" t="s">
        <v>124</v>
      </c>
      <c r="AR735" s="118" t="s">
        <v>119</v>
      </c>
      <c r="AS735" s="118" t="s">
        <v>66</v>
      </c>
      <c r="AW735" s="15" t="s">
        <v>117</v>
      </c>
      <c r="BC735" s="119" t="e">
        <f>IF(L735="základní",#REF!,0)</f>
        <v>#REF!</v>
      </c>
      <c r="BD735" s="119">
        <f>IF(L735="snížená",#REF!,0)</f>
        <v>0</v>
      </c>
      <c r="BE735" s="119">
        <f>IF(L735="zákl. přenesená",#REF!,0)</f>
        <v>0</v>
      </c>
      <c r="BF735" s="119">
        <f>IF(L735="sníž. přenesená",#REF!,0)</f>
        <v>0</v>
      </c>
      <c r="BG735" s="119">
        <f>IF(L735="nulová",#REF!,0)</f>
        <v>0</v>
      </c>
      <c r="BH735" s="15" t="s">
        <v>64</v>
      </c>
      <c r="BI735" s="119" t="e">
        <f>ROUND(#REF!*H735,2)</f>
        <v>#REF!</v>
      </c>
      <c r="BJ735" s="15" t="s">
        <v>124</v>
      </c>
      <c r="BK735" s="118" t="s">
        <v>1145</v>
      </c>
    </row>
    <row r="736" spans="1:45" s="2" customFormat="1" ht="19.5">
      <c r="A736" s="26"/>
      <c r="B736" s="27"/>
      <c r="C736" s="26"/>
      <c r="D736" s="120" t="s">
        <v>125</v>
      </c>
      <c r="E736" s="26"/>
      <c r="F736" s="121" t="s">
        <v>1144</v>
      </c>
      <c r="G736" s="26"/>
      <c r="H736" s="26"/>
      <c r="I736" s="26"/>
      <c r="J736" s="27"/>
      <c r="K736" s="122"/>
      <c r="L736" s="123"/>
      <c r="M736" s="44"/>
      <c r="N736" s="44"/>
      <c r="O736" s="44"/>
      <c r="P736" s="44"/>
      <c r="Q736" s="44"/>
      <c r="R736" s="45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R736" s="15" t="s">
        <v>125</v>
      </c>
      <c r="AS736" s="15" t="s">
        <v>66</v>
      </c>
    </row>
    <row r="737" spans="1:63" s="2" customFormat="1" ht="33" customHeight="1">
      <c r="A737" s="26"/>
      <c r="B737" s="108"/>
      <c r="C737" s="109" t="s">
        <v>639</v>
      </c>
      <c r="D737" s="109" t="s">
        <v>119</v>
      </c>
      <c r="E737" s="110" t="s">
        <v>1146</v>
      </c>
      <c r="F737" s="111" t="s">
        <v>1147</v>
      </c>
      <c r="G737" s="112" t="s">
        <v>250</v>
      </c>
      <c r="H737" s="113">
        <v>300</v>
      </c>
      <c r="I737" s="111" t="s">
        <v>123</v>
      </c>
      <c r="J737" s="27"/>
      <c r="K737" s="114" t="s">
        <v>1</v>
      </c>
      <c r="L737" s="115" t="s">
        <v>31</v>
      </c>
      <c r="M737" s="116">
        <v>0.638</v>
      </c>
      <c r="N737" s="116">
        <f>M737*H737</f>
        <v>191.4</v>
      </c>
      <c r="O737" s="116">
        <v>0</v>
      </c>
      <c r="P737" s="116">
        <f>O737*H737</f>
        <v>0</v>
      </c>
      <c r="Q737" s="116">
        <v>0</v>
      </c>
      <c r="R737" s="117">
        <f>Q737*H737</f>
        <v>0</v>
      </c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P737" s="118" t="s">
        <v>124</v>
      </c>
      <c r="AR737" s="118" t="s">
        <v>119</v>
      </c>
      <c r="AS737" s="118" t="s">
        <v>66</v>
      </c>
      <c r="AW737" s="15" t="s">
        <v>117</v>
      </c>
      <c r="BC737" s="119" t="e">
        <f>IF(L737="základní",#REF!,0)</f>
        <v>#REF!</v>
      </c>
      <c r="BD737" s="119">
        <f>IF(L737="snížená",#REF!,0)</f>
        <v>0</v>
      </c>
      <c r="BE737" s="119">
        <f>IF(L737="zákl. přenesená",#REF!,0)</f>
        <v>0</v>
      </c>
      <c r="BF737" s="119">
        <f>IF(L737="sníž. přenesená",#REF!,0)</f>
        <v>0</v>
      </c>
      <c r="BG737" s="119">
        <f>IF(L737="nulová",#REF!,0)</f>
        <v>0</v>
      </c>
      <c r="BH737" s="15" t="s">
        <v>64</v>
      </c>
      <c r="BI737" s="119" t="e">
        <f>ROUND(#REF!*H737,2)</f>
        <v>#REF!</v>
      </c>
      <c r="BJ737" s="15" t="s">
        <v>124</v>
      </c>
      <c r="BK737" s="118" t="s">
        <v>1148</v>
      </c>
    </row>
    <row r="738" spans="1:45" s="2" customFormat="1" ht="19.5">
      <c r="A738" s="26"/>
      <c r="B738" s="27"/>
      <c r="C738" s="26"/>
      <c r="D738" s="120" t="s">
        <v>125</v>
      </c>
      <c r="E738" s="26"/>
      <c r="F738" s="121" t="s">
        <v>1147</v>
      </c>
      <c r="G738" s="26"/>
      <c r="H738" s="26"/>
      <c r="I738" s="26"/>
      <c r="J738" s="27"/>
      <c r="K738" s="122"/>
      <c r="L738" s="123"/>
      <c r="M738" s="44"/>
      <c r="N738" s="44"/>
      <c r="O738" s="44"/>
      <c r="P738" s="44"/>
      <c r="Q738" s="44"/>
      <c r="R738" s="45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R738" s="15" t="s">
        <v>125</v>
      </c>
      <c r="AS738" s="15" t="s">
        <v>66</v>
      </c>
    </row>
    <row r="739" spans="1:63" s="2" customFormat="1" ht="33" customHeight="1">
      <c r="A739" s="26"/>
      <c r="B739" s="108"/>
      <c r="C739" s="109" t="s">
        <v>1149</v>
      </c>
      <c r="D739" s="109" t="s">
        <v>119</v>
      </c>
      <c r="E739" s="110" t="s">
        <v>1150</v>
      </c>
      <c r="F739" s="111" t="s">
        <v>1151</v>
      </c>
      <c r="G739" s="112" t="s">
        <v>250</v>
      </c>
      <c r="H739" s="113">
        <v>1800</v>
      </c>
      <c r="I739" s="111" t="s">
        <v>123</v>
      </c>
      <c r="J739" s="27"/>
      <c r="K739" s="114" t="s">
        <v>1</v>
      </c>
      <c r="L739" s="115" t="s">
        <v>31</v>
      </c>
      <c r="M739" s="116">
        <v>0.24</v>
      </c>
      <c r="N739" s="116">
        <f>M739*H739</f>
        <v>432</v>
      </c>
      <c r="O739" s="116">
        <v>0</v>
      </c>
      <c r="P739" s="116">
        <f>O739*H739</f>
        <v>0</v>
      </c>
      <c r="Q739" s="116">
        <v>0</v>
      </c>
      <c r="R739" s="117">
        <f>Q739*H739</f>
        <v>0</v>
      </c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P739" s="118" t="s">
        <v>124</v>
      </c>
      <c r="AR739" s="118" t="s">
        <v>119</v>
      </c>
      <c r="AS739" s="118" t="s">
        <v>66</v>
      </c>
      <c r="AW739" s="15" t="s">
        <v>117</v>
      </c>
      <c r="BC739" s="119" t="e">
        <f>IF(L739="základní",#REF!,0)</f>
        <v>#REF!</v>
      </c>
      <c r="BD739" s="119">
        <f>IF(L739="snížená",#REF!,0)</f>
        <v>0</v>
      </c>
      <c r="BE739" s="119">
        <f>IF(L739="zákl. přenesená",#REF!,0)</f>
        <v>0</v>
      </c>
      <c r="BF739" s="119">
        <f>IF(L739="sníž. přenesená",#REF!,0)</f>
        <v>0</v>
      </c>
      <c r="BG739" s="119">
        <f>IF(L739="nulová",#REF!,0)</f>
        <v>0</v>
      </c>
      <c r="BH739" s="15" t="s">
        <v>64</v>
      </c>
      <c r="BI739" s="119" t="e">
        <f>ROUND(#REF!*H739,2)</f>
        <v>#REF!</v>
      </c>
      <c r="BJ739" s="15" t="s">
        <v>124</v>
      </c>
      <c r="BK739" s="118" t="s">
        <v>1152</v>
      </c>
    </row>
    <row r="740" spans="1:45" s="2" customFormat="1" ht="19.5">
      <c r="A740" s="26"/>
      <c r="B740" s="27"/>
      <c r="C740" s="26"/>
      <c r="D740" s="120" t="s">
        <v>125</v>
      </c>
      <c r="E740" s="26"/>
      <c r="F740" s="121" t="s">
        <v>1151</v>
      </c>
      <c r="G740" s="26"/>
      <c r="H740" s="26"/>
      <c r="I740" s="26"/>
      <c r="J740" s="27"/>
      <c r="K740" s="122"/>
      <c r="L740" s="123"/>
      <c r="M740" s="44"/>
      <c r="N740" s="44"/>
      <c r="O740" s="44"/>
      <c r="P740" s="44"/>
      <c r="Q740" s="44"/>
      <c r="R740" s="45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R740" s="15" t="s">
        <v>125</v>
      </c>
      <c r="AS740" s="15" t="s">
        <v>66</v>
      </c>
    </row>
    <row r="741" spans="1:63" s="2" customFormat="1" ht="44.25" customHeight="1">
      <c r="A741" s="26"/>
      <c r="B741" s="108"/>
      <c r="C741" s="109" t="s">
        <v>642</v>
      </c>
      <c r="D741" s="109" t="s">
        <v>119</v>
      </c>
      <c r="E741" s="110" t="s">
        <v>1153</v>
      </c>
      <c r="F741" s="111" t="s">
        <v>1154</v>
      </c>
      <c r="G741" s="112" t="s">
        <v>250</v>
      </c>
      <c r="H741" s="113">
        <v>25500</v>
      </c>
      <c r="I741" s="111" t="s">
        <v>123</v>
      </c>
      <c r="J741" s="27"/>
      <c r="K741" s="114" t="s">
        <v>1</v>
      </c>
      <c r="L741" s="115" t="s">
        <v>31</v>
      </c>
      <c r="M741" s="116">
        <v>0.004</v>
      </c>
      <c r="N741" s="116">
        <f>M741*H741</f>
        <v>102</v>
      </c>
      <c r="O741" s="116">
        <v>0</v>
      </c>
      <c r="P741" s="116">
        <f>O741*H741</f>
        <v>0</v>
      </c>
      <c r="Q741" s="116">
        <v>0</v>
      </c>
      <c r="R741" s="117">
        <f>Q741*H741</f>
        <v>0</v>
      </c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P741" s="118" t="s">
        <v>124</v>
      </c>
      <c r="AR741" s="118" t="s">
        <v>119</v>
      </c>
      <c r="AS741" s="118" t="s">
        <v>66</v>
      </c>
      <c r="AW741" s="15" t="s">
        <v>117</v>
      </c>
      <c r="BC741" s="119" t="e">
        <f>IF(L741="základní",#REF!,0)</f>
        <v>#REF!</v>
      </c>
      <c r="BD741" s="119">
        <f>IF(L741="snížená",#REF!,0)</f>
        <v>0</v>
      </c>
      <c r="BE741" s="119">
        <f>IF(L741="zákl. přenesená",#REF!,0)</f>
        <v>0</v>
      </c>
      <c r="BF741" s="119">
        <f>IF(L741="sníž. přenesená",#REF!,0)</f>
        <v>0</v>
      </c>
      <c r="BG741" s="119">
        <f>IF(L741="nulová",#REF!,0)</f>
        <v>0</v>
      </c>
      <c r="BH741" s="15" t="s">
        <v>64</v>
      </c>
      <c r="BI741" s="119" t="e">
        <f>ROUND(#REF!*H741,2)</f>
        <v>#REF!</v>
      </c>
      <c r="BJ741" s="15" t="s">
        <v>124</v>
      </c>
      <c r="BK741" s="118" t="s">
        <v>1155</v>
      </c>
    </row>
    <row r="742" spans="1:45" s="2" customFormat="1" ht="29.25">
      <c r="A742" s="26"/>
      <c r="B742" s="27"/>
      <c r="C742" s="26"/>
      <c r="D742" s="120" t="s">
        <v>125</v>
      </c>
      <c r="E742" s="26"/>
      <c r="F742" s="121" t="s">
        <v>1154</v>
      </c>
      <c r="G742" s="26"/>
      <c r="H742" s="26"/>
      <c r="I742" s="26"/>
      <c r="J742" s="27"/>
      <c r="K742" s="122"/>
      <c r="L742" s="123"/>
      <c r="M742" s="44"/>
      <c r="N742" s="44"/>
      <c r="O742" s="44"/>
      <c r="P742" s="44"/>
      <c r="Q742" s="44"/>
      <c r="R742" s="45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R742" s="15" t="s">
        <v>125</v>
      </c>
      <c r="AS742" s="15" t="s">
        <v>66</v>
      </c>
    </row>
    <row r="743" spans="1:63" s="2" customFormat="1" ht="49.15" customHeight="1">
      <c r="A743" s="26"/>
      <c r="B743" s="108"/>
      <c r="C743" s="109" t="s">
        <v>1156</v>
      </c>
      <c r="D743" s="109" t="s">
        <v>119</v>
      </c>
      <c r="E743" s="110" t="s">
        <v>1157</v>
      </c>
      <c r="F743" s="111" t="s">
        <v>1158</v>
      </c>
      <c r="G743" s="112" t="s">
        <v>250</v>
      </c>
      <c r="H743" s="113">
        <v>15</v>
      </c>
      <c r="I743" s="111" t="s">
        <v>123</v>
      </c>
      <c r="J743" s="27"/>
      <c r="K743" s="114" t="s">
        <v>1</v>
      </c>
      <c r="L743" s="115" t="s">
        <v>31</v>
      </c>
      <c r="M743" s="116">
        <v>0.5</v>
      </c>
      <c r="N743" s="116">
        <f>M743*H743</f>
        <v>7.5</v>
      </c>
      <c r="O743" s="116">
        <v>0</v>
      </c>
      <c r="P743" s="116">
        <f>O743*H743</f>
        <v>0</v>
      </c>
      <c r="Q743" s="116">
        <v>0</v>
      </c>
      <c r="R743" s="117">
        <f>Q743*H743</f>
        <v>0</v>
      </c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P743" s="118" t="s">
        <v>124</v>
      </c>
      <c r="AR743" s="118" t="s">
        <v>119</v>
      </c>
      <c r="AS743" s="118" t="s">
        <v>66</v>
      </c>
      <c r="AW743" s="15" t="s">
        <v>117</v>
      </c>
      <c r="BC743" s="119" t="e">
        <f>IF(L743="základní",#REF!,0)</f>
        <v>#REF!</v>
      </c>
      <c r="BD743" s="119">
        <f>IF(L743="snížená",#REF!,0)</f>
        <v>0</v>
      </c>
      <c r="BE743" s="119">
        <f>IF(L743="zákl. přenesená",#REF!,0)</f>
        <v>0</v>
      </c>
      <c r="BF743" s="119">
        <f>IF(L743="sníž. přenesená",#REF!,0)</f>
        <v>0</v>
      </c>
      <c r="BG743" s="119">
        <f>IF(L743="nulová",#REF!,0)</f>
        <v>0</v>
      </c>
      <c r="BH743" s="15" t="s">
        <v>64</v>
      </c>
      <c r="BI743" s="119" t="e">
        <f>ROUND(#REF!*H743,2)</f>
        <v>#REF!</v>
      </c>
      <c r="BJ743" s="15" t="s">
        <v>124</v>
      </c>
      <c r="BK743" s="118" t="s">
        <v>1159</v>
      </c>
    </row>
    <row r="744" spans="1:45" s="2" customFormat="1" ht="29.25">
      <c r="A744" s="26"/>
      <c r="B744" s="27"/>
      <c r="C744" s="26"/>
      <c r="D744" s="120" t="s">
        <v>125</v>
      </c>
      <c r="E744" s="26"/>
      <c r="F744" s="121" t="s">
        <v>1158</v>
      </c>
      <c r="G744" s="26"/>
      <c r="H744" s="26"/>
      <c r="I744" s="26"/>
      <c r="J744" s="27"/>
      <c r="K744" s="122"/>
      <c r="L744" s="123"/>
      <c r="M744" s="44"/>
      <c r="N744" s="44"/>
      <c r="O744" s="44"/>
      <c r="P744" s="44"/>
      <c r="Q744" s="44"/>
      <c r="R744" s="45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R744" s="15" t="s">
        <v>125</v>
      </c>
      <c r="AS744" s="15" t="s">
        <v>66</v>
      </c>
    </row>
    <row r="745" spans="1:63" s="2" customFormat="1" ht="66.75" customHeight="1">
      <c r="A745" s="26"/>
      <c r="B745" s="108"/>
      <c r="C745" s="109" t="s">
        <v>646</v>
      </c>
      <c r="D745" s="109" t="s">
        <v>119</v>
      </c>
      <c r="E745" s="110" t="s">
        <v>1160</v>
      </c>
      <c r="F745" s="111" t="s">
        <v>1161</v>
      </c>
      <c r="G745" s="112" t="s">
        <v>250</v>
      </c>
      <c r="H745" s="113">
        <v>700</v>
      </c>
      <c r="I745" s="111" t="s">
        <v>123</v>
      </c>
      <c r="J745" s="27"/>
      <c r="K745" s="114" t="s">
        <v>1</v>
      </c>
      <c r="L745" s="115" t="s">
        <v>31</v>
      </c>
      <c r="M745" s="116">
        <v>0.008</v>
      </c>
      <c r="N745" s="116">
        <f>M745*H745</f>
        <v>5.6000000000000005</v>
      </c>
      <c r="O745" s="116">
        <v>0</v>
      </c>
      <c r="P745" s="116">
        <f>O745*H745</f>
        <v>0</v>
      </c>
      <c r="Q745" s="116">
        <v>0</v>
      </c>
      <c r="R745" s="117">
        <f>Q745*H745</f>
        <v>0</v>
      </c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P745" s="118" t="s">
        <v>124</v>
      </c>
      <c r="AR745" s="118" t="s">
        <v>119</v>
      </c>
      <c r="AS745" s="118" t="s">
        <v>66</v>
      </c>
      <c r="AW745" s="15" t="s">
        <v>117</v>
      </c>
      <c r="BC745" s="119" t="e">
        <f>IF(L745="základní",#REF!,0)</f>
        <v>#REF!</v>
      </c>
      <c r="BD745" s="119">
        <f>IF(L745="snížená",#REF!,0)</f>
        <v>0</v>
      </c>
      <c r="BE745" s="119">
        <f>IF(L745="zákl. přenesená",#REF!,0)</f>
        <v>0</v>
      </c>
      <c r="BF745" s="119">
        <f>IF(L745="sníž. přenesená",#REF!,0)</f>
        <v>0</v>
      </c>
      <c r="BG745" s="119">
        <f>IF(L745="nulová",#REF!,0)</f>
        <v>0</v>
      </c>
      <c r="BH745" s="15" t="s">
        <v>64</v>
      </c>
      <c r="BI745" s="119" t="e">
        <f>ROUND(#REF!*H745,2)</f>
        <v>#REF!</v>
      </c>
      <c r="BJ745" s="15" t="s">
        <v>124</v>
      </c>
      <c r="BK745" s="118" t="s">
        <v>1162</v>
      </c>
    </row>
    <row r="746" spans="1:45" s="2" customFormat="1" ht="39">
      <c r="A746" s="26"/>
      <c r="B746" s="27"/>
      <c r="C746" s="26"/>
      <c r="D746" s="120" t="s">
        <v>125</v>
      </c>
      <c r="E746" s="26"/>
      <c r="F746" s="121" t="s">
        <v>1161</v>
      </c>
      <c r="G746" s="26"/>
      <c r="H746" s="26"/>
      <c r="I746" s="26"/>
      <c r="J746" s="27"/>
      <c r="K746" s="122"/>
      <c r="L746" s="123"/>
      <c r="M746" s="44"/>
      <c r="N746" s="44"/>
      <c r="O746" s="44"/>
      <c r="P746" s="44"/>
      <c r="Q746" s="44"/>
      <c r="R746" s="45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R746" s="15" t="s">
        <v>125</v>
      </c>
      <c r="AS746" s="15" t="s">
        <v>66</v>
      </c>
    </row>
    <row r="747" spans="1:63" s="2" customFormat="1" ht="33" customHeight="1">
      <c r="A747" s="26"/>
      <c r="B747" s="108"/>
      <c r="C747" s="109" t="s">
        <v>1163</v>
      </c>
      <c r="D747" s="109" t="s">
        <v>119</v>
      </c>
      <c r="E747" s="110" t="s">
        <v>1164</v>
      </c>
      <c r="F747" s="111" t="s">
        <v>1165</v>
      </c>
      <c r="G747" s="112" t="s">
        <v>250</v>
      </c>
      <c r="H747" s="113">
        <v>250</v>
      </c>
      <c r="I747" s="111" t="s">
        <v>123</v>
      </c>
      <c r="J747" s="27"/>
      <c r="K747" s="114" t="s">
        <v>1</v>
      </c>
      <c r="L747" s="115" t="s">
        <v>31</v>
      </c>
      <c r="M747" s="116">
        <v>1.004</v>
      </c>
      <c r="N747" s="116">
        <f>M747*H747</f>
        <v>251</v>
      </c>
      <c r="O747" s="116">
        <v>0</v>
      </c>
      <c r="P747" s="116">
        <f>O747*H747</f>
        <v>0</v>
      </c>
      <c r="Q747" s="116">
        <v>0</v>
      </c>
      <c r="R747" s="117">
        <f>Q747*H747</f>
        <v>0</v>
      </c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P747" s="118" t="s">
        <v>124</v>
      </c>
      <c r="AR747" s="118" t="s">
        <v>119</v>
      </c>
      <c r="AS747" s="118" t="s">
        <v>66</v>
      </c>
      <c r="AW747" s="15" t="s">
        <v>117</v>
      </c>
      <c r="BC747" s="119" t="e">
        <f>IF(L747="základní",#REF!,0)</f>
        <v>#REF!</v>
      </c>
      <c r="BD747" s="119">
        <f>IF(L747="snížená",#REF!,0)</f>
        <v>0</v>
      </c>
      <c r="BE747" s="119">
        <f>IF(L747="zákl. přenesená",#REF!,0)</f>
        <v>0</v>
      </c>
      <c r="BF747" s="119">
        <f>IF(L747="sníž. přenesená",#REF!,0)</f>
        <v>0</v>
      </c>
      <c r="BG747" s="119">
        <f>IF(L747="nulová",#REF!,0)</f>
        <v>0</v>
      </c>
      <c r="BH747" s="15" t="s">
        <v>64</v>
      </c>
      <c r="BI747" s="119" t="e">
        <f>ROUND(#REF!*H747,2)</f>
        <v>#REF!</v>
      </c>
      <c r="BJ747" s="15" t="s">
        <v>124</v>
      </c>
      <c r="BK747" s="118" t="s">
        <v>1166</v>
      </c>
    </row>
    <row r="748" spans="1:45" s="2" customFormat="1" ht="19.5">
      <c r="A748" s="26"/>
      <c r="B748" s="27"/>
      <c r="C748" s="26"/>
      <c r="D748" s="120" t="s">
        <v>125</v>
      </c>
      <c r="E748" s="26"/>
      <c r="F748" s="121" t="s">
        <v>1165</v>
      </c>
      <c r="G748" s="26"/>
      <c r="H748" s="26"/>
      <c r="I748" s="26"/>
      <c r="J748" s="27"/>
      <c r="K748" s="122"/>
      <c r="L748" s="123"/>
      <c r="M748" s="44"/>
      <c r="N748" s="44"/>
      <c r="O748" s="44"/>
      <c r="P748" s="44"/>
      <c r="Q748" s="44"/>
      <c r="R748" s="45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R748" s="15" t="s">
        <v>125</v>
      </c>
      <c r="AS748" s="15" t="s">
        <v>66</v>
      </c>
    </row>
    <row r="749" spans="1:63" s="2" customFormat="1" ht="44.25" customHeight="1">
      <c r="A749" s="26"/>
      <c r="B749" s="108"/>
      <c r="C749" s="109" t="s">
        <v>649</v>
      </c>
      <c r="D749" s="109" t="s">
        <v>119</v>
      </c>
      <c r="E749" s="110" t="s">
        <v>1167</v>
      </c>
      <c r="F749" s="111" t="s">
        <v>1168</v>
      </c>
      <c r="G749" s="112" t="s">
        <v>250</v>
      </c>
      <c r="H749" s="113">
        <v>230</v>
      </c>
      <c r="I749" s="111" t="s">
        <v>123</v>
      </c>
      <c r="J749" s="27"/>
      <c r="K749" s="114" t="s">
        <v>1</v>
      </c>
      <c r="L749" s="115" t="s">
        <v>31</v>
      </c>
      <c r="M749" s="116">
        <v>0.174</v>
      </c>
      <c r="N749" s="116">
        <f>M749*H749</f>
        <v>40.019999999999996</v>
      </c>
      <c r="O749" s="116">
        <v>0</v>
      </c>
      <c r="P749" s="116">
        <f>O749*H749</f>
        <v>0</v>
      </c>
      <c r="Q749" s="116">
        <v>0</v>
      </c>
      <c r="R749" s="117">
        <f>Q749*H749</f>
        <v>0</v>
      </c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P749" s="118" t="s">
        <v>124</v>
      </c>
      <c r="AR749" s="118" t="s">
        <v>119</v>
      </c>
      <c r="AS749" s="118" t="s">
        <v>66</v>
      </c>
      <c r="AW749" s="15" t="s">
        <v>117</v>
      </c>
      <c r="BC749" s="119" t="e">
        <f>IF(L749="základní",#REF!,0)</f>
        <v>#REF!</v>
      </c>
      <c r="BD749" s="119">
        <f>IF(L749="snížená",#REF!,0)</f>
        <v>0</v>
      </c>
      <c r="BE749" s="119">
        <f>IF(L749="zákl. přenesená",#REF!,0)</f>
        <v>0</v>
      </c>
      <c r="BF749" s="119">
        <f>IF(L749="sníž. přenesená",#REF!,0)</f>
        <v>0</v>
      </c>
      <c r="BG749" s="119">
        <f>IF(L749="nulová",#REF!,0)</f>
        <v>0</v>
      </c>
      <c r="BH749" s="15" t="s">
        <v>64</v>
      </c>
      <c r="BI749" s="119" t="e">
        <f>ROUND(#REF!*H749,2)</f>
        <v>#REF!</v>
      </c>
      <c r="BJ749" s="15" t="s">
        <v>124</v>
      </c>
      <c r="BK749" s="118" t="s">
        <v>1169</v>
      </c>
    </row>
    <row r="750" spans="1:45" s="2" customFormat="1" ht="29.25">
      <c r="A750" s="26"/>
      <c r="B750" s="27"/>
      <c r="C750" s="26"/>
      <c r="D750" s="120" t="s">
        <v>125</v>
      </c>
      <c r="E750" s="26"/>
      <c r="F750" s="121" t="s">
        <v>1168</v>
      </c>
      <c r="G750" s="26"/>
      <c r="H750" s="26"/>
      <c r="I750" s="26"/>
      <c r="J750" s="27"/>
      <c r="K750" s="122"/>
      <c r="L750" s="123"/>
      <c r="M750" s="44"/>
      <c r="N750" s="44"/>
      <c r="O750" s="44"/>
      <c r="P750" s="44"/>
      <c r="Q750" s="44"/>
      <c r="R750" s="45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R750" s="15" t="s">
        <v>125</v>
      </c>
      <c r="AS750" s="15" t="s">
        <v>66</v>
      </c>
    </row>
    <row r="751" spans="1:63" s="2" customFormat="1" ht="37.9" customHeight="1">
      <c r="A751" s="26"/>
      <c r="B751" s="108"/>
      <c r="C751" s="109" t="s">
        <v>1170</v>
      </c>
      <c r="D751" s="109" t="s">
        <v>119</v>
      </c>
      <c r="E751" s="110" t="s">
        <v>1171</v>
      </c>
      <c r="F751" s="111" t="s">
        <v>1172</v>
      </c>
      <c r="G751" s="112" t="s">
        <v>250</v>
      </c>
      <c r="H751" s="113">
        <v>20</v>
      </c>
      <c r="I751" s="111" t="s">
        <v>123</v>
      </c>
      <c r="J751" s="27"/>
      <c r="K751" s="114" t="s">
        <v>1</v>
      </c>
      <c r="L751" s="115" t="s">
        <v>31</v>
      </c>
      <c r="M751" s="116">
        <v>0</v>
      </c>
      <c r="N751" s="116">
        <f>M751*H751</f>
        <v>0</v>
      </c>
      <c r="O751" s="116">
        <v>0</v>
      </c>
      <c r="P751" s="116">
        <f>O751*H751</f>
        <v>0</v>
      </c>
      <c r="Q751" s="116">
        <v>0</v>
      </c>
      <c r="R751" s="117">
        <f>Q751*H751</f>
        <v>0</v>
      </c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P751" s="118" t="s">
        <v>124</v>
      </c>
      <c r="AR751" s="118" t="s">
        <v>119</v>
      </c>
      <c r="AS751" s="118" t="s">
        <v>66</v>
      </c>
      <c r="AW751" s="15" t="s">
        <v>117</v>
      </c>
      <c r="BC751" s="119" t="e">
        <f>IF(L751="základní",#REF!,0)</f>
        <v>#REF!</v>
      </c>
      <c r="BD751" s="119">
        <f>IF(L751="snížená",#REF!,0)</f>
        <v>0</v>
      </c>
      <c r="BE751" s="119">
        <f>IF(L751="zákl. přenesená",#REF!,0)</f>
        <v>0</v>
      </c>
      <c r="BF751" s="119">
        <f>IF(L751="sníž. přenesená",#REF!,0)</f>
        <v>0</v>
      </c>
      <c r="BG751" s="119">
        <f>IF(L751="nulová",#REF!,0)</f>
        <v>0</v>
      </c>
      <c r="BH751" s="15" t="s">
        <v>64</v>
      </c>
      <c r="BI751" s="119" t="e">
        <f>ROUND(#REF!*H751,2)</f>
        <v>#REF!</v>
      </c>
      <c r="BJ751" s="15" t="s">
        <v>124</v>
      </c>
      <c r="BK751" s="118" t="s">
        <v>1173</v>
      </c>
    </row>
    <row r="752" spans="1:45" s="2" customFormat="1" ht="19.5">
      <c r="A752" s="26"/>
      <c r="B752" s="27"/>
      <c r="C752" s="26"/>
      <c r="D752" s="120" t="s">
        <v>125</v>
      </c>
      <c r="E752" s="26"/>
      <c r="F752" s="121" t="s">
        <v>1172</v>
      </c>
      <c r="G752" s="26"/>
      <c r="H752" s="26"/>
      <c r="I752" s="26"/>
      <c r="J752" s="27"/>
      <c r="K752" s="122"/>
      <c r="L752" s="123"/>
      <c r="M752" s="44"/>
      <c r="N752" s="44"/>
      <c r="O752" s="44"/>
      <c r="P752" s="44"/>
      <c r="Q752" s="44"/>
      <c r="R752" s="45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R752" s="15" t="s">
        <v>125</v>
      </c>
      <c r="AS752" s="15" t="s">
        <v>66</v>
      </c>
    </row>
    <row r="753" spans="1:45" s="2" customFormat="1" ht="29.25">
      <c r="A753" s="26"/>
      <c r="B753" s="27"/>
      <c r="C753" s="26"/>
      <c r="D753" s="120" t="s">
        <v>356</v>
      </c>
      <c r="E753" s="26"/>
      <c r="F753" s="132" t="s">
        <v>1174</v>
      </c>
      <c r="G753" s="26"/>
      <c r="H753" s="26"/>
      <c r="I753" s="26"/>
      <c r="J753" s="27"/>
      <c r="K753" s="122"/>
      <c r="L753" s="123"/>
      <c r="M753" s="44"/>
      <c r="N753" s="44"/>
      <c r="O753" s="44"/>
      <c r="P753" s="44"/>
      <c r="Q753" s="44"/>
      <c r="R753" s="45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R753" s="15" t="s">
        <v>356</v>
      </c>
      <c r="AS753" s="15" t="s">
        <v>66</v>
      </c>
    </row>
    <row r="754" spans="1:63" s="2" customFormat="1" ht="37.9" customHeight="1">
      <c r="A754" s="26"/>
      <c r="B754" s="108"/>
      <c r="C754" s="109" t="s">
        <v>653</v>
      </c>
      <c r="D754" s="109" t="s">
        <v>119</v>
      </c>
      <c r="E754" s="110" t="s">
        <v>1175</v>
      </c>
      <c r="F754" s="111" t="s">
        <v>1176</v>
      </c>
      <c r="G754" s="112" t="s">
        <v>250</v>
      </c>
      <c r="H754" s="113">
        <v>45</v>
      </c>
      <c r="I754" s="111" t="s">
        <v>123</v>
      </c>
      <c r="J754" s="27"/>
      <c r="K754" s="114" t="s">
        <v>1</v>
      </c>
      <c r="L754" s="115" t="s">
        <v>31</v>
      </c>
      <c r="M754" s="116">
        <v>0</v>
      </c>
      <c r="N754" s="116">
        <f>M754*H754</f>
        <v>0</v>
      </c>
      <c r="O754" s="116">
        <v>0</v>
      </c>
      <c r="P754" s="116">
        <f>O754*H754</f>
        <v>0</v>
      </c>
      <c r="Q754" s="116">
        <v>0</v>
      </c>
      <c r="R754" s="117">
        <f>Q754*H754</f>
        <v>0</v>
      </c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P754" s="118" t="s">
        <v>124</v>
      </c>
      <c r="AR754" s="118" t="s">
        <v>119</v>
      </c>
      <c r="AS754" s="118" t="s">
        <v>66</v>
      </c>
      <c r="AW754" s="15" t="s">
        <v>117</v>
      </c>
      <c r="BC754" s="119" t="e">
        <f>IF(L754="základní",#REF!,0)</f>
        <v>#REF!</v>
      </c>
      <c r="BD754" s="119">
        <f>IF(L754="snížená",#REF!,0)</f>
        <v>0</v>
      </c>
      <c r="BE754" s="119">
        <f>IF(L754="zákl. přenesená",#REF!,0)</f>
        <v>0</v>
      </c>
      <c r="BF754" s="119">
        <f>IF(L754="sníž. přenesená",#REF!,0)</f>
        <v>0</v>
      </c>
      <c r="BG754" s="119">
        <f>IF(L754="nulová",#REF!,0)</f>
        <v>0</v>
      </c>
      <c r="BH754" s="15" t="s">
        <v>64</v>
      </c>
      <c r="BI754" s="119" t="e">
        <f>ROUND(#REF!*H754,2)</f>
        <v>#REF!</v>
      </c>
      <c r="BJ754" s="15" t="s">
        <v>124</v>
      </c>
      <c r="BK754" s="118" t="s">
        <v>1177</v>
      </c>
    </row>
    <row r="755" spans="1:45" s="2" customFormat="1" ht="19.5">
      <c r="A755" s="26"/>
      <c r="B755" s="27"/>
      <c r="C755" s="26"/>
      <c r="D755" s="120" t="s">
        <v>125</v>
      </c>
      <c r="E755" s="26"/>
      <c r="F755" s="121" t="s">
        <v>1176</v>
      </c>
      <c r="G755" s="26"/>
      <c r="H755" s="26"/>
      <c r="I755" s="26"/>
      <c r="J755" s="27"/>
      <c r="K755" s="122"/>
      <c r="L755" s="123"/>
      <c r="M755" s="44"/>
      <c r="N755" s="44"/>
      <c r="O755" s="44"/>
      <c r="P755" s="44"/>
      <c r="Q755" s="44"/>
      <c r="R755" s="45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R755" s="15" t="s">
        <v>125</v>
      </c>
      <c r="AS755" s="15" t="s">
        <v>66</v>
      </c>
    </row>
    <row r="756" spans="1:45" s="2" customFormat="1" ht="29.25">
      <c r="A756" s="26"/>
      <c r="B756" s="27"/>
      <c r="C756" s="26"/>
      <c r="D756" s="120" t="s">
        <v>356</v>
      </c>
      <c r="E756" s="26"/>
      <c r="F756" s="132" t="s">
        <v>1174</v>
      </c>
      <c r="G756" s="26"/>
      <c r="H756" s="26"/>
      <c r="I756" s="26"/>
      <c r="J756" s="27"/>
      <c r="K756" s="122"/>
      <c r="L756" s="123"/>
      <c r="M756" s="44"/>
      <c r="N756" s="44"/>
      <c r="O756" s="44"/>
      <c r="P756" s="44"/>
      <c r="Q756" s="44"/>
      <c r="R756" s="45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R756" s="15" t="s">
        <v>356</v>
      </c>
      <c r="AS756" s="15" t="s">
        <v>66</v>
      </c>
    </row>
    <row r="757" spans="1:63" s="2" customFormat="1" ht="55.5" customHeight="1">
      <c r="A757" s="26"/>
      <c r="B757" s="108"/>
      <c r="C757" s="109" t="s">
        <v>1178</v>
      </c>
      <c r="D757" s="109" t="s">
        <v>119</v>
      </c>
      <c r="E757" s="110" t="s">
        <v>1179</v>
      </c>
      <c r="F757" s="111" t="s">
        <v>1180</v>
      </c>
      <c r="G757" s="112" t="s">
        <v>250</v>
      </c>
      <c r="H757" s="113">
        <v>5</v>
      </c>
      <c r="I757" s="111" t="s">
        <v>123</v>
      </c>
      <c r="J757" s="27"/>
      <c r="K757" s="114" t="s">
        <v>1</v>
      </c>
      <c r="L757" s="115" t="s">
        <v>31</v>
      </c>
      <c r="M757" s="116">
        <v>0</v>
      </c>
      <c r="N757" s="116">
        <f>M757*H757</f>
        <v>0</v>
      </c>
      <c r="O757" s="116">
        <v>0</v>
      </c>
      <c r="P757" s="116">
        <f>O757*H757</f>
        <v>0</v>
      </c>
      <c r="Q757" s="116">
        <v>0</v>
      </c>
      <c r="R757" s="117">
        <f>Q757*H757</f>
        <v>0</v>
      </c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P757" s="118" t="s">
        <v>124</v>
      </c>
      <c r="AR757" s="118" t="s">
        <v>119</v>
      </c>
      <c r="AS757" s="118" t="s">
        <v>66</v>
      </c>
      <c r="AW757" s="15" t="s">
        <v>117</v>
      </c>
      <c r="BC757" s="119" t="e">
        <f>IF(L757="základní",#REF!,0)</f>
        <v>#REF!</v>
      </c>
      <c r="BD757" s="119">
        <f>IF(L757="snížená",#REF!,0)</f>
        <v>0</v>
      </c>
      <c r="BE757" s="119">
        <f>IF(L757="zákl. přenesená",#REF!,0)</f>
        <v>0</v>
      </c>
      <c r="BF757" s="119">
        <f>IF(L757="sníž. přenesená",#REF!,0)</f>
        <v>0</v>
      </c>
      <c r="BG757" s="119">
        <f>IF(L757="nulová",#REF!,0)</f>
        <v>0</v>
      </c>
      <c r="BH757" s="15" t="s">
        <v>64</v>
      </c>
      <c r="BI757" s="119" t="e">
        <f>ROUND(#REF!*H757,2)</f>
        <v>#REF!</v>
      </c>
      <c r="BJ757" s="15" t="s">
        <v>124</v>
      </c>
      <c r="BK757" s="118" t="s">
        <v>1181</v>
      </c>
    </row>
    <row r="758" spans="1:45" s="2" customFormat="1" ht="29.25">
      <c r="A758" s="26"/>
      <c r="B758" s="27"/>
      <c r="C758" s="26"/>
      <c r="D758" s="120" t="s">
        <v>125</v>
      </c>
      <c r="E758" s="26"/>
      <c r="F758" s="121" t="s">
        <v>1180</v>
      </c>
      <c r="G758" s="26"/>
      <c r="H758" s="26"/>
      <c r="I758" s="26"/>
      <c r="J758" s="27"/>
      <c r="K758" s="122"/>
      <c r="L758" s="123"/>
      <c r="M758" s="44"/>
      <c r="N758" s="44"/>
      <c r="O758" s="44"/>
      <c r="P758" s="44"/>
      <c r="Q758" s="44"/>
      <c r="R758" s="45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R758" s="15" t="s">
        <v>125</v>
      </c>
      <c r="AS758" s="15" t="s">
        <v>66</v>
      </c>
    </row>
    <row r="759" spans="1:45" s="2" customFormat="1" ht="29.25">
      <c r="A759" s="26"/>
      <c r="B759" s="27"/>
      <c r="C759" s="26"/>
      <c r="D759" s="120" t="s">
        <v>356</v>
      </c>
      <c r="E759" s="26"/>
      <c r="F759" s="132" t="s">
        <v>1174</v>
      </c>
      <c r="G759" s="26"/>
      <c r="H759" s="26"/>
      <c r="I759" s="26"/>
      <c r="J759" s="27"/>
      <c r="K759" s="122"/>
      <c r="L759" s="123"/>
      <c r="M759" s="44"/>
      <c r="N759" s="44"/>
      <c r="O759" s="44"/>
      <c r="P759" s="44"/>
      <c r="Q759" s="44"/>
      <c r="R759" s="45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R759" s="15" t="s">
        <v>356</v>
      </c>
      <c r="AS759" s="15" t="s">
        <v>66</v>
      </c>
    </row>
    <row r="760" spans="1:63" s="2" customFormat="1" ht="55.5" customHeight="1">
      <c r="A760" s="26"/>
      <c r="B760" s="108"/>
      <c r="C760" s="109" t="s">
        <v>656</v>
      </c>
      <c r="D760" s="109" t="s">
        <v>119</v>
      </c>
      <c r="E760" s="110" t="s">
        <v>1182</v>
      </c>
      <c r="F760" s="111" t="s">
        <v>1183</v>
      </c>
      <c r="G760" s="112" t="s">
        <v>250</v>
      </c>
      <c r="H760" s="113">
        <v>230</v>
      </c>
      <c r="I760" s="111" t="s">
        <v>123</v>
      </c>
      <c r="J760" s="27"/>
      <c r="K760" s="114" t="s">
        <v>1</v>
      </c>
      <c r="L760" s="115" t="s">
        <v>31</v>
      </c>
      <c r="M760" s="116">
        <v>0</v>
      </c>
      <c r="N760" s="116">
        <f>M760*H760</f>
        <v>0</v>
      </c>
      <c r="O760" s="116">
        <v>0</v>
      </c>
      <c r="P760" s="116">
        <f>O760*H760</f>
        <v>0</v>
      </c>
      <c r="Q760" s="116">
        <v>0</v>
      </c>
      <c r="R760" s="117">
        <f>Q760*H760</f>
        <v>0</v>
      </c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P760" s="118" t="s">
        <v>124</v>
      </c>
      <c r="AR760" s="118" t="s">
        <v>119</v>
      </c>
      <c r="AS760" s="118" t="s">
        <v>66</v>
      </c>
      <c r="AW760" s="15" t="s">
        <v>117</v>
      </c>
      <c r="BC760" s="119" t="e">
        <f>IF(L760="základní",#REF!,0)</f>
        <v>#REF!</v>
      </c>
      <c r="BD760" s="119">
        <f>IF(L760="snížená",#REF!,0)</f>
        <v>0</v>
      </c>
      <c r="BE760" s="119">
        <f>IF(L760="zákl. přenesená",#REF!,0)</f>
        <v>0</v>
      </c>
      <c r="BF760" s="119">
        <f>IF(L760="sníž. přenesená",#REF!,0)</f>
        <v>0</v>
      </c>
      <c r="BG760" s="119">
        <f>IF(L760="nulová",#REF!,0)</f>
        <v>0</v>
      </c>
      <c r="BH760" s="15" t="s">
        <v>64</v>
      </c>
      <c r="BI760" s="119" t="e">
        <f>ROUND(#REF!*H760,2)</f>
        <v>#REF!</v>
      </c>
      <c r="BJ760" s="15" t="s">
        <v>124</v>
      </c>
      <c r="BK760" s="118" t="s">
        <v>1184</v>
      </c>
    </row>
    <row r="761" spans="1:45" s="2" customFormat="1" ht="29.25">
      <c r="A761" s="26"/>
      <c r="B761" s="27"/>
      <c r="C761" s="26"/>
      <c r="D761" s="120" t="s">
        <v>125</v>
      </c>
      <c r="E761" s="26"/>
      <c r="F761" s="121" t="s">
        <v>1183</v>
      </c>
      <c r="G761" s="26"/>
      <c r="H761" s="26"/>
      <c r="I761" s="26"/>
      <c r="J761" s="27"/>
      <c r="K761" s="122"/>
      <c r="L761" s="123"/>
      <c r="M761" s="44"/>
      <c r="N761" s="44"/>
      <c r="O761" s="44"/>
      <c r="P761" s="44"/>
      <c r="Q761" s="44"/>
      <c r="R761" s="45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R761" s="15" t="s">
        <v>125</v>
      </c>
      <c r="AS761" s="15" t="s">
        <v>66</v>
      </c>
    </row>
    <row r="762" spans="1:45" s="2" customFormat="1" ht="29.25">
      <c r="A762" s="26"/>
      <c r="B762" s="27"/>
      <c r="C762" s="26"/>
      <c r="D762" s="120" t="s">
        <v>356</v>
      </c>
      <c r="E762" s="26"/>
      <c r="F762" s="132" t="s">
        <v>1174</v>
      </c>
      <c r="G762" s="26"/>
      <c r="H762" s="26"/>
      <c r="I762" s="26"/>
      <c r="J762" s="27"/>
      <c r="K762" s="122"/>
      <c r="L762" s="123"/>
      <c r="M762" s="44"/>
      <c r="N762" s="44"/>
      <c r="O762" s="44"/>
      <c r="P762" s="44"/>
      <c r="Q762" s="44"/>
      <c r="R762" s="45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R762" s="15" t="s">
        <v>356</v>
      </c>
      <c r="AS762" s="15" t="s">
        <v>66</v>
      </c>
    </row>
    <row r="763" spans="1:63" s="2" customFormat="1" ht="44.25" customHeight="1">
      <c r="A763" s="26"/>
      <c r="B763" s="108"/>
      <c r="C763" s="109" t="s">
        <v>1185</v>
      </c>
      <c r="D763" s="109" t="s">
        <v>119</v>
      </c>
      <c r="E763" s="110" t="s">
        <v>1186</v>
      </c>
      <c r="F763" s="111" t="s">
        <v>1187</v>
      </c>
      <c r="G763" s="112" t="s">
        <v>250</v>
      </c>
      <c r="H763" s="113">
        <v>50</v>
      </c>
      <c r="I763" s="111" t="s">
        <v>123</v>
      </c>
      <c r="J763" s="27"/>
      <c r="K763" s="114" t="s">
        <v>1</v>
      </c>
      <c r="L763" s="115" t="s">
        <v>31</v>
      </c>
      <c r="M763" s="116">
        <v>0</v>
      </c>
      <c r="N763" s="116">
        <f>M763*H763</f>
        <v>0</v>
      </c>
      <c r="O763" s="116">
        <v>0</v>
      </c>
      <c r="P763" s="116">
        <f>O763*H763</f>
        <v>0</v>
      </c>
      <c r="Q763" s="116">
        <v>0</v>
      </c>
      <c r="R763" s="117">
        <f>Q763*H763</f>
        <v>0</v>
      </c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P763" s="118" t="s">
        <v>124</v>
      </c>
      <c r="AR763" s="118" t="s">
        <v>119</v>
      </c>
      <c r="AS763" s="118" t="s">
        <v>66</v>
      </c>
      <c r="AW763" s="15" t="s">
        <v>117</v>
      </c>
      <c r="BC763" s="119" t="e">
        <f>IF(L763="základní",#REF!,0)</f>
        <v>#REF!</v>
      </c>
      <c r="BD763" s="119">
        <f>IF(L763="snížená",#REF!,0)</f>
        <v>0</v>
      </c>
      <c r="BE763" s="119">
        <f>IF(L763="zákl. přenesená",#REF!,0)</f>
        <v>0</v>
      </c>
      <c r="BF763" s="119">
        <f>IF(L763="sníž. přenesená",#REF!,0)</f>
        <v>0</v>
      </c>
      <c r="BG763" s="119">
        <f>IF(L763="nulová",#REF!,0)</f>
        <v>0</v>
      </c>
      <c r="BH763" s="15" t="s">
        <v>64</v>
      </c>
      <c r="BI763" s="119" t="e">
        <f>ROUND(#REF!*H763,2)</f>
        <v>#REF!</v>
      </c>
      <c r="BJ763" s="15" t="s">
        <v>124</v>
      </c>
      <c r="BK763" s="118" t="s">
        <v>1188</v>
      </c>
    </row>
    <row r="764" spans="1:45" s="2" customFormat="1" ht="29.25">
      <c r="A764" s="26"/>
      <c r="B764" s="27"/>
      <c r="C764" s="26"/>
      <c r="D764" s="120" t="s">
        <v>125</v>
      </c>
      <c r="E764" s="26"/>
      <c r="F764" s="121" t="s">
        <v>1187</v>
      </c>
      <c r="G764" s="26"/>
      <c r="H764" s="26"/>
      <c r="I764" s="26"/>
      <c r="J764" s="27"/>
      <c r="K764" s="122"/>
      <c r="L764" s="123"/>
      <c r="M764" s="44"/>
      <c r="N764" s="44"/>
      <c r="O764" s="44"/>
      <c r="P764" s="44"/>
      <c r="Q764" s="44"/>
      <c r="R764" s="45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R764" s="15" t="s">
        <v>125</v>
      </c>
      <c r="AS764" s="15" t="s">
        <v>66</v>
      </c>
    </row>
    <row r="765" spans="1:45" s="2" customFormat="1" ht="29.25">
      <c r="A765" s="26"/>
      <c r="B765" s="27"/>
      <c r="C765" s="26"/>
      <c r="D765" s="120" t="s">
        <v>356</v>
      </c>
      <c r="E765" s="26"/>
      <c r="F765" s="132" t="s">
        <v>1174</v>
      </c>
      <c r="G765" s="26"/>
      <c r="H765" s="26"/>
      <c r="I765" s="26"/>
      <c r="J765" s="27"/>
      <c r="K765" s="122"/>
      <c r="L765" s="123"/>
      <c r="M765" s="44"/>
      <c r="N765" s="44"/>
      <c r="O765" s="44"/>
      <c r="P765" s="44"/>
      <c r="Q765" s="44"/>
      <c r="R765" s="45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R765" s="15" t="s">
        <v>356</v>
      </c>
      <c r="AS765" s="15" t="s">
        <v>66</v>
      </c>
    </row>
    <row r="766" spans="1:63" s="2" customFormat="1" ht="44.25" customHeight="1">
      <c r="A766" s="26"/>
      <c r="B766" s="108"/>
      <c r="C766" s="109" t="s">
        <v>660</v>
      </c>
      <c r="D766" s="109" t="s">
        <v>119</v>
      </c>
      <c r="E766" s="110" t="s">
        <v>1189</v>
      </c>
      <c r="F766" s="111" t="s">
        <v>1190</v>
      </c>
      <c r="G766" s="112" t="s">
        <v>250</v>
      </c>
      <c r="H766" s="113">
        <v>10</v>
      </c>
      <c r="I766" s="111" t="s">
        <v>123</v>
      </c>
      <c r="J766" s="27"/>
      <c r="K766" s="114" t="s">
        <v>1</v>
      </c>
      <c r="L766" s="115" t="s">
        <v>31</v>
      </c>
      <c r="M766" s="116">
        <v>0</v>
      </c>
      <c r="N766" s="116">
        <f>M766*H766</f>
        <v>0</v>
      </c>
      <c r="O766" s="116">
        <v>0</v>
      </c>
      <c r="P766" s="116">
        <f>O766*H766</f>
        <v>0</v>
      </c>
      <c r="Q766" s="116">
        <v>0</v>
      </c>
      <c r="R766" s="117">
        <f>Q766*H766</f>
        <v>0</v>
      </c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P766" s="118" t="s">
        <v>124</v>
      </c>
      <c r="AR766" s="118" t="s">
        <v>119</v>
      </c>
      <c r="AS766" s="118" t="s">
        <v>66</v>
      </c>
      <c r="AW766" s="15" t="s">
        <v>117</v>
      </c>
      <c r="BC766" s="119" t="e">
        <f>IF(L766="základní",#REF!,0)</f>
        <v>#REF!</v>
      </c>
      <c r="BD766" s="119">
        <f>IF(L766="snížená",#REF!,0)</f>
        <v>0</v>
      </c>
      <c r="BE766" s="119">
        <f>IF(L766="zákl. přenesená",#REF!,0)</f>
        <v>0</v>
      </c>
      <c r="BF766" s="119">
        <f>IF(L766="sníž. přenesená",#REF!,0)</f>
        <v>0</v>
      </c>
      <c r="BG766" s="119">
        <f>IF(L766="nulová",#REF!,0)</f>
        <v>0</v>
      </c>
      <c r="BH766" s="15" t="s">
        <v>64</v>
      </c>
      <c r="BI766" s="119" t="e">
        <f>ROUND(#REF!*H766,2)</f>
        <v>#REF!</v>
      </c>
      <c r="BJ766" s="15" t="s">
        <v>124</v>
      </c>
      <c r="BK766" s="118" t="s">
        <v>1191</v>
      </c>
    </row>
    <row r="767" spans="1:45" s="2" customFormat="1" ht="29.25">
      <c r="A767" s="26"/>
      <c r="B767" s="27"/>
      <c r="C767" s="26"/>
      <c r="D767" s="120" t="s">
        <v>125</v>
      </c>
      <c r="E767" s="26"/>
      <c r="F767" s="121" t="s">
        <v>1190</v>
      </c>
      <c r="G767" s="26"/>
      <c r="H767" s="26"/>
      <c r="I767" s="26"/>
      <c r="J767" s="27"/>
      <c r="K767" s="122"/>
      <c r="L767" s="123"/>
      <c r="M767" s="44"/>
      <c r="N767" s="44"/>
      <c r="O767" s="44"/>
      <c r="P767" s="44"/>
      <c r="Q767" s="44"/>
      <c r="R767" s="45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R767" s="15" t="s">
        <v>125</v>
      </c>
      <c r="AS767" s="15" t="s">
        <v>66</v>
      </c>
    </row>
    <row r="768" spans="1:45" s="2" customFormat="1" ht="29.25">
      <c r="A768" s="26"/>
      <c r="B768" s="27"/>
      <c r="C768" s="26"/>
      <c r="D768" s="120" t="s">
        <v>356</v>
      </c>
      <c r="E768" s="26"/>
      <c r="F768" s="132" t="s">
        <v>1174</v>
      </c>
      <c r="G768" s="26"/>
      <c r="H768" s="26"/>
      <c r="I768" s="26"/>
      <c r="J768" s="27"/>
      <c r="K768" s="122"/>
      <c r="L768" s="123"/>
      <c r="M768" s="44"/>
      <c r="N768" s="44"/>
      <c r="O768" s="44"/>
      <c r="P768" s="44"/>
      <c r="Q768" s="44"/>
      <c r="R768" s="45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R768" s="15" t="s">
        <v>356</v>
      </c>
      <c r="AS768" s="15" t="s">
        <v>66</v>
      </c>
    </row>
    <row r="769" spans="1:63" s="2" customFormat="1" ht="44.25" customHeight="1">
      <c r="A769" s="26"/>
      <c r="B769" s="108"/>
      <c r="C769" s="109" t="s">
        <v>1192</v>
      </c>
      <c r="D769" s="109" t="s">
        <v>119</v>
      </c>
      <c r="E769" s="110" t="s">
        <v>1193</v>
      </c>
      <c r="F769" s="111" t="s">
        <v>249</v>
      </c>
      <c r="G769" s="112" t="s">
        <v>250</v>
      </c>
      <c r="H769" s="113">
        <v>530</v>
      </c>
      <c r="I769" s="111" t="s">
        <v>123</v>
      </c>
      <c r="J769" s="27"/>
      <c r="K769" s="114" t="s">
        <v>1</v>
      </c>
      <c r="L769" s="115" t="s">
        <v>31</v>
      </c>
      <c r="M769" s="116">
        <v>0</v>
      </c>
      <c r="N769" s="116">
        <f>M769*H769</f>
        <v>0</v>
      </c>
      <c r="O769" s="116">
        <v>0</v>
      </c>
      <c r="P769" s="116">
        <f>O769*H769</f>
        <v>0</v>
      </c>
      <c r="Q769" s="116">
        <v>0</v>
      </c>
      <c r="R769" s="117">
        <f>Q769*H769</f>
        <v>0</v>
      </c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P769" s="118" t="s">
        <v>124</v>
      </c>
      <c r="AR769" s="118" t="s">
        <v>119</v>
      </c>
      <c r="AS769" s="118" t="s">
        <v>66</v>
      </c>
      <c r="AW769" s="15" t="s">
        <v>117</v>
      </c>
      <c r="BC769" s="119" t="e">
        <f>IF(L769="základní",#REF!,0)</f>
        <v>#REF!</v>
      </c>
      <c r="BD769" s="119">
        <f>IF(L769="snížená",#REF!,0)</f>
        <v>0</v>
      </c>
      <c r="BE769" s="119">
        <f>IF(L769="zákl. přenesená",#REF!,0)</f>
        <v>0</v>
      </c>
      <c r="BF769" s="119">
        <f>IF(L769="sníž. přenesená",#REF!,0)</f>
        <v>0</v>
      </c>
      <c r="BG769" s="119">
        <f>IF(L769="nulová",#REF!,0)</f>
        <v>0</v>
      </c>
      <c r="BH769" s="15" t="s">
        <v>64</v>
      </c>
      <c r="BI769" s="119" t="e">
        <f>ROUND(#REF!*H769,2)</f>
        <v>#REF!</v>
      </c>
      <c r="BJ769" s="15" t="s">
        <v>124</v>
      </c>
      <c r="BK769" s="118" t="s">
        <v>1194</v>
      </c>
    </row>
    <row r="770" spans="1:45" s="2" customFormat="1" ht="29.25">
      <c r="A770" s="26"/>
      <c r="B770" s="27"/>
      <c r="C770" s="26"/>
      <c r="D770" s="120" t="s">
        <v>125</v>
      </c>
      <c r="E770" s="26"/>
      <c r="F770" s="121" t="s">
        <v>249</v>
      </c>
      <c r="G770" s="26"/>
      <c r="H770" s="26"/>
      <c r="I770" s="26"/>
      <c r="J770" s="27"/>
      <c r="K770" s="122"/>
      <c r="L770" s="123"/>
      <c r="M770" s="44"/>
      <c r="N770" s="44"/>
      <c r="O770" s="44"/>
      <c r="P770" s="44"/>
      <c r="Q770" s="44"/>
      <c r="R770" s="45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R770" s="15" t="s">
        <v>125</v>
      </c>
      <c r="AS770" s="15" t="s">
        <v>66</v>
      </c>
    </row>
    <row r="771" spans="1:45" s="2" customFormat="1" ht="29.25">
      <c r="A771" s="26"/>
      <c r="B771" s="27"/>
      <c r="C771" s="26"/>
      <c r="D771" s="120" t="s">
        <v>356</v>
      </c>
      <c r="E771" s="26"/>
      <c r="F771" s="132" t="s">
        <v>1174</v>
      </c>
      <c r="G771" s="26"/>
      <c r="H771" s="26"/>
      <c r="I771" s="26"/>
      <c r="J771" s="27"/>
      <c r="K771" s="122"/>
      <c r="L771" s="123"/>
      <c r="M771" s="44"/>
      <c r="N771" s="44"/>
      <c r="O771" s="44"/>
      <c r="P771" s="44"/>
      <c r="Q771" s="44"/>
      <c r="R771" s="45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R771" s="15" t="s">
        <v>356</v>
      </c>
      <c r="AS771" s="15" t="s">
        <v>66</v>
      </c>
    </row>
    <row r="772" spans="1:63" s="2" customFormat="1" ht="24.2" customHeight="1">
      <c r="A772" s="26"/>
      <c r="B772" s="108"/>
      <c r="C772" s="109" t="s">
        <v>663</v>
      </c>
      <c r="D772" s="109" t="s">
        <v>119</v>
      </c>
      <c r="E772" s="110" t="s">
        <v>1195</v>
      </c>
      <c r="F772" s="111" t="s">
        <v>1196</v>
      </c>
      <c r="G772" s="112" t="s">
        <v>145</v>
      </c>
      <c r="H772" s="113">
        <v>730</v>
      </c>
      <c r="I772" s="111" t="s">
        <v>123</v>
      </c>
      <c r="J772" s="27"/>
      <c r="K772" s="114" t="s">
        <v>1</v>
      </c>
      <c r="L772" s="115" t="s">
        <v>31</v>
      </c>
      <c r="M772" s="116">
        <v>0.703</v>
      </c>
      <c r="N772" s="116">
        <f>M772*H772</f>
        <v>513.1899999999999</v>
      </c>
      <c r="O772" s="116">
        <v>0</v>
      </c>
      <c r="P772" s="116">
        <f>O772*H772</f>
        <v>0</v>
      </c>
      <c r="Q772" s="116">
        <v>0</v>
      </c>
      <c r="R772" s="117">
        <f>Q772*H772</f>
        <v>0</v>
      </c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P772" s="118" t="s">
        <v>124</v>
      </c>
      <c r="AR772" s="118" t="s">
        <v>119</v>
      </c>
      <c r="AS772" s="118" t="s">
        <v>66</v>
      </c>
      <c r="AW772" s="15" t="s">
        <v>117</v>
      </c>
      <c r="BC772" s="119" t="e">
        <f>IF(L772="základní",#REF!,0)</f>
        <v>#REF!</v>
      </c>
      <c r="BD772" s="119">
        <f>IF(L772="snížená",#REF!,0)</f>
        <v>0</v>
      </c>
      <c r="BE772" s="119">
        <f>IF(L772="zákl. přenesená",#REF!,0)</f>
        <v>0</v>
      </c>
      <c r="BF772" s="119">
        <f>IF(L772="sníž. přenesená",#REF!,0)</f>
        <v>0</v>
      </c>
      <c r="BG772" s="119">
        <f>IF(L772="nulová",#REF!,0)</f>
        <v>0</v>
      </c>
      <c r="BH772" s="15" t="s">
        <v>64</v>
      </c>
      <c r="BI772" s="119" t="e">
        <f>ROUND(#REF!*H772,2)</f>
        <v>#REF!</v>
      </c>
      <c r="BJ772" s="15" t="s">
        <v>124</v>
      </c>
      <c r="BK772" s="118" t="s">
        <v>1197</v>
      </c>
    </row>
    <row r="773" spans="1:45" s="2" customFormat="1" ht="12">
      <c r="A773" s="26"/>
      <c r="B773" s="27"/>
      <c r="C773" s="26"/>
      <c r="D773" s="120" t="s">
        <v>125</v>
      </c>
      <c r="E773" s="26"/>
      <c r="F773" s="121" t="s">
        <v>1196</v>
      </c>
      <c r="G773" s="26"/>
      <c r="H773" s="26"/>
      <c r="I773" s="26"/>
      <c r="J773" s="27"/>
      <c r="K773" s="122"/>
      <c r="L773" s="123"/>
      <c r="M773" s="44"/>
      <c r="N773" s="44"/>
      <c r="O773" s="44"/>
      <c r="P773" s="44"/>
      <c r="Q773" s="44"/>
      <c r="R773" s="45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R773" s="15" t="s">
        <v>125</v>
      </c>
      <c r="AS773" s="15" t="s">
        <v>66</v>
      </c>
    </row>
    <row r="774" spans="2:61" s="11" customFormat="1" ht="22.9" customHeight="1">
      <c r="B774" s="98"/>
      <c r="D774" s="99" t="s">
        <v>56</v>
      </c>
      <c r="E774" s="107" t="s">
        <v>1198</v>
      </c>
      <c r="F774" s="107" t="s">
        <v>1199</v>
      </c>
      <c r="J774" s="98"/>
      <c r="K774" s="101"/>
      <c r="L774" s="102"/>
      <c r="M774" s="102"/>
      <c r="N774" s="103">
        <f>SUM(N775:N778)</f>
        <v>2471.7</v>
      </c>
      <c r="O774" s="102"/>
      <c r="P774" s="103">
        <f>SUM(P775:P778)</f>
        <v>0</v>
      </c>
      <c r="Q774" s="102"/>
      <c r="R774" s="104">
        <f>SUM(R775:R778)</f>
        <v>0</v>
      </c>
      <c r="AP774" s="99" t="s">
        <v>64</v>
      </c>
      <c r="AR774" s="105" t="s">
        <v>56</v>
      </c>
      <c r="AS774" s="105" t="s">
        <v>64</v>
      </c>
      <c r="AW774" s="99" t="s">
        <v>117</v>
      </c>
      <c r="BI774" s="106" t="e">
        <f>SUM(BI775:BI778)</f>
        <v>#REF!</v>
      </c>
    </row>
    <row r="775" spans="1:63" s="2" customFormat="1" ht="44.25" customHeight="1">
      <c r="A775" s="26"/>
      <c r="B775" s="108"/>
      <c r="C775" s="109" t="s">
        <v>1200</v>
      </c>
      <c r="D775" s="109" t="s">
        <v>119</v>
      </c>
      <c r="E775" s="110" t="s">
        <v>1201</v>
      </c>
      <c r="F775" s="111" t="s">
        <v>1202</v>
      </c>
      <c r="G775" s="112" t="s">
        <v>250</v>
      </c>
      <c r="H775" s="113">
        <v>4100</v>
      </c>
      <c r="I775" s="111" t="s">
        <v>123</v>
      </c>
      <c r="J775" s="27"/>
      <c r="K775" s="114" t="s">
        <v>1</v>
      </c>
      <c r="L775" s="115" t="s">
        <v>31</v>
      </c>
      <c r="M775" s="116">
        <v>0.454</v>
      </c>
      <c r="N775" s="116">
        <f>M775*H775</f>
        <v>1861.4</v>
      </c>
      <c r="O775" s="116">
        <v>0</v>
      </c>
      <c r="P775" s="116">
        <f>O775*H775</f>
        <v>0</v>
      </c>
      <c r="Q775" s="116">
        <v>0</v>
      </c>
      <c r="R775" s="117">
        <f>Q775*H775</f>
        <v>0</v>
      </c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P775" s="118" t="s">
        <v>124</v>
      </c>
      <c r="AR775" s="118" t="s">
        <v>119</v>
      </c>
      <c r="AS775" s="118" t="s">
        <v>66</v>
      </c>
      <c r="AW775" s="15" t="s">
        <v>117</v>
      </c>
      <c r="BC775" s="119" t="e">
        <f>IF(L775="základní",#REF!,0)</f>
        <v>#REF!</v>
      </c>
      <c r="BD775" s="119">
        <f>IF(L775="snížená",#REF!,0)</f>
        <v>0</v>
      </c>
      <c r="BE775" s="119">
        <f>IF(L775="zákl. přenesená",#REF!,0)</f>
        <v>0</v>
      </c>
      <c r="BF775" s="119">
        <f>IF(L775="sníž. přenesená",#REF!,0)</f>
        <v>0</v>
      </c>
      <c r="BG775" s="119">
        <f>IF(L775="nulová",#REF!,0)</f>
        <v>0</v>
      </c>
      <c r="BH775" s="15" t="s">
        <v>64</v>
      </c>
      <c r="BI775" s="119" t="e">
        <f>ROUND(#REF!*H775,2)</f>
        <v>#REF!</v>
      </c>
      <c r="BJ775" s="15" t="s">
        <v>124</v>
      </c>
      <c r="BK775" s="118" t="s">
        <v>1203</v>
      </c>
    </row>
    <row r="776" spans="1:45" s="2" customFormat="1" ht="29.25">
      <c r="A776" s="26"/>
      <c r="B776" s="27"/>
      <c r="C776" s="26"/>
      <c r="D776" s="120" t="s">
        <v>125</v>
      </c>
      <c r="E776" s="26"/>
      <c r="F776" s="121" t="s">
        <v>1202</v>
      </c>
      <c r="G776" s="26"/>
      <c r="H776" s="26"/>
      <c r="I776" s="26"/>
      <c r="J776" s="27"/>
      <c r="K776" s="122"/>
      <c r="L776" s="123"/>
      <c r="M776" s="44"/>
      <c r="N776" s="44"/>
      <c r="O776" s="44"/>
      <c r="P776" s="44"/>
      <c r="Q776" s="44"/>
      <c r="R776" s="45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R776" s="15" t="s">
        <v>125</v>
      </c>
      <c r="AS776" s="15" t="s">
        <v>66</v>
      </c>
    </row>
    <row r="777" spans="1:63" s="2" customFormat="1" ht="55.5" customHeight="1">
      <c r="A777" s="26"/>
      <c r="B777" s="108"/>
      <c r="C777" s="109" t="s">
        <v>667</v>
      </c>
      <c r="D777" s="109" t="s">
        <v>119</v>
      </c>
      <c r="E777" s="110" t="s">
        <v>1204</v>
      </c>
      <c r="F777" s="111" t="s">
        <v>1205</v>
      </c>
      <c r="G777" s="112" t="s">
        <v>250</v>
      </c>
      <c r="H777" s="113">
        <v>1700</v>
      </c>
      <c r="I777" s="111" t="s">
        <v>123</v>
      </c>
      <c r="J777" s="27"/>
      <c r="K777" s="114" t="s">
        <v>1</v>
      </c>
      <c r="L777" s="115" t="s">
        <v>31</v>
      </c>
      <c r="M777" s="116">
        <v>0.359</v>
      </c>
      <c r="N777" s="116">
        <f>M777*H777</f>
        <v>610.3</v>
      </c>
      <c r="O777" s="116">
        <v>0</v>
      </c>
      <c r="P777" s="116">
        <f>O777*H777</f>
        <v>0</v>
      </c>
      <c r="Q777" s="116">
        <v>0</v>
      </c>
      <c r="R777" s="117">
        <f>Q777*H777</f>
        <v>0</v>
      </c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P777" s="118" t="s">
        <v>124</v>
      </c>
      <c r="AR777" s="118" t="s">
        <v>119</v>
      </c>
      <c r="AS777" s="118" t="s">
        <v>66</v>
      </c>
      <c r="AW777" s="15" t="s">
        <v>117</v>
      </c>
      <c r="BC777" s="119" t="e">
        <f>IF(L777="základní",#REF!,0)</f>
        <v>#REF!</v>
      </c>
      <c r="BD777" s="119">
        <f>IF(L777="snížená",#REF!,0)</f>
        <v>0</v>
      </c>
      <c r="BE777" s="119">
        <f>IF(L777="zákl. přenesená",#REF!,0)</f>
        <v>0</v>
      </c>
      <c r="BF777" s="119">
        <f>IF(L777="sníž. přenesená",#REF!,0)</f>
        <v>0</v>
      </c>
      <c r="BG777" s="119">
        <f>IF(L777="nulová",#REF!,0)</f>
        <v>0</v>
      </c>
      <c r="BH777" s="15" t="s">
        <v>64</v>
      </c>
      <c r="BI777" s="119" t="e">
        <f>ROUND(#REF!*H777,2)</f>
        <v>#REF!</v>
      </c>
      <c r="BJ777" s="15" t="s">
        <v>124</v>
      </c>
      <c r="BK777" s="118" t="s">
        <v>1206</v>
      </c>
    </row>
    <row r="778" spans="1:45" s="2" customFormat="1" ht="29.25">
      <c r="A778" s="26"/>
      <c r="B778" s="27"/>
      <c r="C778" s="26"/>
      <c r="D778" s="120" t="s">
        <v>125</v>
      </c>
      <c r="E778" s="26"/>
      <c r="F778" s="121" t="s">
        <v>1205</v>
      </c>
      <c r="G778" s="26"/>
      <c r="H778" s="26"/>
      <c r="I778" s="26"/>
      <c r="J778" s="27"/>
      <c r="K778" s="122"/>
      <c r="L778" s="123"/>
      <c r="M778" s="44"/>
      <c r="N778" s="44"/>
      <c r="O778" s="44"/>
      <c r="P778" s="44"/>
      <c r="Q778" s="44"/>
      <c r="R778" s="45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R778" s="15" t="s">
        <v>125</v>
      </c>
      <c r="AS778" s="15" t="s">
        <v>66</v>
      </c>
    </row>
    <row r="779" spans="2:61" s="11" customFormat="1" ht="25.9" customHeight="1">
      <c r="B779" s="98"/>
      <c r="D779" s="99" t="s">
        <v>56</v>
      </c>
      <c r="E779" s="100" t="s">
        <v>1207</v>
      </c>
      <c r="F779" s="100" t="s">
        <v>1208</v>
      </c>
      <c r="J779" s="98"/>
      <c r="K779" s="101"/>
      <c r="L779" s="102"/>
      <c r="M779" s="102"/>
      <c r="N779" s="103">
        <f>N780+N827+N834+N906+N922+N944+N962+N969</f>
        <v>5264.564999999999</v>
      </c>
      <c r="O779" s="102"/>
      <c r="P779" s="103">
        <f>P780+P827+P834+P906+P922+P944+P962+P969</f>
        <v>27.455390000000005</v>
      </c>
      <c r="Q779" s="102"/>
      <c r="R779" s="104">
        <f>R780+R827+R834+R906+R922+R944+R962+R969</f>
        <v>35.8358</v>
      </c>
      <c r="AP779" s="99" t="s">
        <v>66</v>
      </c>
      <c r="AR779" s="105" t="s">
        <v>56</v>
      </c>
      <c r="AS779" s="105" t="s">
        <v>57</v>
      </c>
      <c r="AW779" s="99" t="s">
        <v>117</v>
      </c>
      <c r="BI779" s="106" t="e">
        <f>BI780+BI827+BI834+BI906+BI922+BI944+BI962+BI969</f>
        <v>#REF!</v>
      </c>
    </row>
    <row r="780" spans="2:61" s="11" customFormat="1" ht="22.9" customHeight="1">
      <c r="B780" s="98"/>
      <c r="D780" s="99" t="s">
        <v>56</v>
      </c>
      <c r="E780" s="107" t="s">
        <v>1209</v>
      </c>
      <c r="F780" s="107" t="s">
        <v>1210</v>
      </c>
      <c r="J780" s="98"/>
      <c r="K780" s="101"/>
      <c r="L780" s="102"/>
      <c r="M780" s="102"/>
      <c r="N780" s="103">
        <f>SUM(N781:N826)</f>
        <v>146.27399999999997</v>
      </c>
      <c r="O780" s="102"/>
      <c r="P780" s="103">
        <f>SUM(P781:P826)</f>
        <v>2.6295</v>
      </c>
      <c r="Q780" s="102"/>
      <c r="R780" s="104">
        <f>SUM(R781:R826)</f>
        <v>0</v>
      </c>
      <c r="AP780" s="99" t="s">
        <v>66</v>
      </c>
      <c r="AR780" s="105" t="s">
        <v>56</v>
      </c>
      <c r="AS780" s="105" t="s">
        <v>64</v>
      </c>
      <c r="AW780" s="99" t="s">
        <v>117</v>
      </c>
      <c r="BI780" s="106" t="e">
        <f>SUM(BI781:BI826)</f>
        <v>#REF!</v>
      </c>
    </row>
    <row r="781" spans="1:63" s="2" customFormat="1" ht="33" customHeight="1">
      <c r="A781" s="26"/>
      <c r="B781" s="108"/>
      <c r="C781" s="109" t="s">
        <v>1211</v>
      </c>
      <c r="D781" s="109" t="s">
        <v>119</v>
      </c>
      <c r="E781" s="110" t="s">
        <v>1212</v>
      </c>
      <c r="F781" s="111" t="s">
        <v>1213</v>
      </c>
      <c r="G781" s="112" t="s">
        <v>122</v>
      </c>
      <c r="H781" s="113">
        <v>650</v>
      </c>
      <c r="I781" s="111" t="s">
        <v>123</v>
      </c>
      <c r="J781" s="27"/>
      <c r="K781" s="114" t="s">
        <v>1</v>
      </c>
      <c r="L781" s="115" t="s">
        <v>31</v>
      </c>
      <c r="M781" s="116">
        <v>0.054</v>
      </c>
      <c r="N781" s="116">
        <f>M781*H781</f>
        <v>35.1</v>
      </c>
      <c r="O781" s="116">
        <v>0</v>
      </c>
      <c r="P781" s="116">
        <f>O781*H781</f>
        <v>0</v>
      </c>
      <c r="Q781" s="116">
        <v>0</v>
      </c>
      <c r="R781" s="117">
        <f>Q781*H781</f>
        <v>0</v>
      </c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P781" s="118" t="s">
        <v>149</v>
      </c>
      <c r="AR781" s="118" t="s">
        <v>119</v>
      </c>
      <c r="AS781" s="118" t="s">
        <v>66</v>
      </c>
      <c r="AW781" s="15" t="s">
        <v>117</v>
      </c>
      <c r="BC781" s="119" t="e">
        <f>IF(L781="základní",#REF!,0)</f>
        <v>#REF!</v>
      </c>
      <c r="BD781" s="119">
        <f>IF(L781="snížená",#REF!,0)</f>
        <v>0</v>
      </c>
      <c r="BE781" s="119">
        <f>IF(L781="zákl. přenesená",#REF!,0)</f>
        <v>0</v>
      </c>
      <c r="BF781" s="119">
        <f>IF(L781="sníž. přenesená",#REF!,0)</f>
        <v>0</v>
      </c>
      <c r="BG781" s="119">
        <f>IF(L781="nulová",#REF!,0)</f>
        <v>0</v>
      </c>
      <c r="BH781" s="15" t="s">
        <v>64</v>
      </c>
      <c r="BI781" s="119" t="e">
        <f>ROUND(#REF!*H781,2)</f>
        <v>#REF!</v>
      </c>
      <c r="BJ781" s="15" t="s">
        <v>149</v>
      </c>
      <c r="BK781" s="118" t="s">
        <v>1214</v>
      </c>
    </row>
    <row r="782" spans="1:45" s="2" customFormat="1" ht="19.5">
      <c r="A782" s="26"/>
      <c r="B782" s="27"/>
      <c r="C782" s="26"/>
      <c r="D782" s="120" t="s">
        <v>125</v>
      </c>
      <c r="E782" s="26"/>
      <c r="F782" s="121" t="s">
        <v>1213</v>
      </c>
      <c r="G782" s="26"/>
      <c r="H782" s="26"/>
      <c r="I782" s="26"/>
      <c r="J782" s="27"/>
      <c r="K782" s="122"/>
      <c r="L782" s="123"/>
      <c r="M782" s="44"/>
      <c r="N782" s="44"/>
      <c r="O782" s="44"/>
      <c r="P782" s="44"/>
      <c r="Q782" s="44"/>
      <c r="R782" s="45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R782" s="15" t="s">
        <v>125</v>
      </c>
      <c r="AS782" s="15" t="s">
        <v>66</v>
      </c>
    </row>
    <row r="783" spans="1:63" s="2" customFormat="1" ht="16.5" customHeight="1">
      <c r="A783" s="26"/>
      <c r="B783" s="108"/>
      <c r="C783" s="124" t="s">
        <v>670</v>
      </c>
      <c r="D783" s="124" t="s">
        <v>352</v>
      </c>
      <c r="E783" s="125" t="s">
        <v>1215</v>
      </c>
      <c r="F783" s="126" t="s">
        <v>1216</v>
      </c>
      <c r="G783" s="127" t="s">
        <v>250</v>
      </c>
      <c r="H783" s="128">
        <v>0.26</v>
      </c>
      <c r="I783" s="126" t="s">
        <v>123</v>
      </c>
      <c r="J783" s="129"/>
      <c r="K783" s="130" t="s">
        <v>1</v>
      </c>
      <c r="L783" s="131" t="s">
        <v>31</v>
      </c>
      <c r="M783" s="116">
        <v>0</v>
      </c>
      <c r="N783" s="116">
        <f>M783*H783</f>
        <v>0</v>
      </c>
      <c r="O783" s="116">
        <v>1</v>
      </c>
      <c r="P783" s="116">
        <f>O783*H783</f>
        <v>0.26</v>
      </c>
      <c r="Q783" s="116">
        <v>0</v>
      </c>
      <c r="R783" s="117">
        <f>Q783*H783</f>
        <v>0</v>
      </c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P783" s="118" t="s">
        <v>176</v>
      </c>
      <c r="AR783" s="118" t="s">
        <v>352</v>
      </c>
      <c r="AS783" s="118" t="s">
        <v>66</v>
      </c>
      <c r="AW783" s="15" t="s">
        <v>117</v>
      </c>
      <c r="BC783" s="119" t="e">
        <f>IF(L783="základní",#REF!,0)</f>
        <v>#REF!</v>
      </c>
      <c r="BD783" s="119">
        <f>IF(L783="snížená",#REF!,0)</f>
        <v>0</v>
      </c>
      <c r="BE783" s="119">
        <f>IF(L783="zákl. přenesená",#REF!,0)</f>
        <v>0</v>
      </c>
      <c r="BF783" s="119">
        <f>IF(L783="sníž. přenesená",#REF!,0)</f>
        <v>0</v>
      </c>
      <c r="BG783" s="119">
        <f>IF(L783="nulová",#REF!,0)</f>
        <v>0</v>
      </c>
      <c r="BH783" s="15" t="s">
        <v>64</v>
      </c>
      <c r="BI783" s="119" t="e">
        <f>ROUND(#REF!*H783,2)</f>
        <v>#REF!</v>
      </c>
      <c r="BJ783" s="15" t="s">
        <v>149</v>
      </c>
      <c r="BK783" s="118" t="s">
        <v>1217</v>
      </c>
    </row>
    <row r="784" spans="1:45" s="2" customFormat="1" ht="12">
      <c r="A784" s="26"/>
      <c r="B784" s="27"/>
      <c r="C784" s="26"/>
      <c r="D784" s="120" t="s">
        <v>125</v>
      </c>
      <c r="E784" s="26"/>
      <c r="F784" s="121" t="s">
        <v>1216</v>
      </c>
      <c r="G784" s="26"/>
      <c r="H784" s="26"/>
      <c r="I784" s="26"/>
      <c r="J784" s="27"/>
      <c r="K784" s="122"/>
      <c r="L784" s="123"/>
      <c r="M784" s="44"/>
      <c r="N784" s="44"/>
      <c r="O784" s="44"/>
      <c r="P784" s="44"/>
      <c r="Q784" s="44"/>
      <c r="R784" s="45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R784" s="15" t="s">
        <v>125</v>
      </c>
      <c r="AS784" s="15" t="s">
        <v>66</v>
      </c>
    </row>
    <row r="785" spans="1:45" s="2" customFormat="1" ht="29.25">
      <c r="A785" s="26"/>
      <c r="B785" s="27"/>
      <c r="C785" s="26"/>
      <c r="D785" s="120" t="s">
        <v>356</v>
      </c>
      <c r="E785" s="26"/>
      <c r="F785" s="132" t="s">
        <v>1218</v>
      </c>
      <c r="G785" s="26"/>
      <c r="H785" s="26"/>
      <c r="I785" s="26"/>
      <c r="J785" s="27"/>
      <c r="K785" s="122"/>
      <c r="L785" s="123"/>
      <c r="M785" s="44"/>
      <c r="N785" s="44"/>
      <c r="O785" s="44"/>
      <c r="P785" s="44"/>
      <c r="Q785" s="44"/>
      <c r="R785" s="45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R785" s="15" t="s">
        <v>356</v>
      </c>
      <c r="AS785" s="15" t="s">
        <v>66</v>
      </c>
    </row>
    <row r="786" spans="2:49" s="12" customFormat="1" ht="12">
      <c r="B786" s="133"/>
      <c r="D786" s="120" t="s">
        <v>568</v>
      </c>
      <c r="E786" s="134" t="s">
        <v>1</v>
      </c>
      <c r="F786" s="135" t="s">
        <v>1219</v>
      </c>
      <c r="H786" s="136">
        <v>0.26</v>
      </c>
      <c r="J786" s="133"/>
      <c r="K786" s="137"/>
      <c r="L786" s="138"/>
      <c r="M786" s="138"/>
      <c r="N786" s="138"/>
      <c r="O786" s="138"/>
      <c r="P786" s="138"/>
      <c r="Q786" s="138"/>
      <c r="R786" s="139"/>
      <c r="AR786" s="134" t="s">
        <v>568</v>
      </c>
      <c r="AS786" s="134" t="s">
        <v>66</v>
      </c>
      <c r="AT786" s="12" t="s">
        <v>66</v>
      </c>
      <c r="AU786" s="12" t="s">
        <v>27</v>
      </c>
      <c r="AV786" s="12" t="s">
        <v>57</v>
      </c>
      <c r="AW786" s="134" t="s">
        <v>117</v>
      </c>
    </row>
    <row r="787" spans="2:49" s="13" customFormat="1" ht="12">
      <c r="B787" s="140"/>
      <c r="D787" s="120" t="s">
        <v>568</v>
      </c>
      <c r="E787" s="141" t="s">
        <v>1</v>
      </c>
      <c r="F787" s="142" t="s">
        <v>570</v>
      </c>
      <c r="H787" s="143">
        <v>0.26</v>
      </c>
      <c r="J787" s="140"/>
      <c r="K787" s="144"/>
      <c r="L787" s="145"/>
      <c r="M787" s="145"/>
      <c r="N787" s="145"/>
      <c r="O787" s="145"/>
      <c r="P787" s="145"/>
      <c r="Q787" s="145"/>
      <c r="R787" s="146"/>
      <c r="AR787" s="141" t="s">
        <v>568</v>
      </c>
      <c r="AS787" s="141" t="s">
        <v>66</v>
      </c>
      <c r="AT787" s="13" t="s">
        <v>124</v>
      </c>
      <c r="AU787" s="13" t="s">
        <v>27</v>
      </c>
      <c r="AV787" s="13" t="s">
        <v>64</v>
      </c>
      <c r="AW787" s="141" t="s">
        <v>117</v>
      </c>
    </row>
    <row r="788" spans="1:63" s="2" customFormat="1" ht="37.9" customHeight="1">
      <c r="A788" s="26"/>
      <c r="B788" s="108"/>
      <c r="C788" s="109" t="s">
        <v>1220</v>
      </c>
      <c r="D788" s="109" t="s">
        <v>119</v>
      </c>
      <c r="E788" s="110" t="s">
        <v>1221</v>
      </c>
      <c r="F788" s="111" t="s">
        <v>1222</v>
      </c>
      <c r="G788" s="112" t="s">
        <v>122</v>
      </c>
      <c r="H788" s="113">
        <v>650</v>
      </c>
      <c r="I788" s="111" t="s">
        <v>123</v>
      </c>
      <c r="J788" s="27"/>
      <c r="K788" s="114" t="s">
        <v>1</v>
      </c>
      <c r="L788" s="115" t="s">
        <v>31</v>
      </c>
      <c r="M788" s="116">
        <v>0.084</v>
      </c>
      <c r="N788" s="116">
        <f>M788*H788</f>
        <v>54.6</v>
      </c>
      <c r="O788" s="116">
        <v>0</v>
      </c>
      <c r="P788" s="116">
        <f>O788*H788</f>
        <v>0</v>
      </c>
      <c r="Q788" s="116">
        <v>0</v>
      </c>
      <c r="R788" s="117">
        <f>Q788*H788</f>
        <v>0</v>
      </c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P788" s="118" t="s">
        <v>149</v>
      </c>
      <c r="AR788" s="118" t="s">
        <v>119</v>
      </c>
      <c r="AS788" s="118" t="s">
        <v>66</v>
      </c>
      <c r="AW788" s="15" t="s">
        <v>117</v>
      </c>
      <c r="BC788" s="119" t="e">
        <f>IF(L788="základní",#REF!,0)</f>
        <v>#REF!</v>
      </c>
      <c r="BD788" s="119">
        <f>IF(L788="snížená",#REF!,0)</f>
        <v>0</v>
      </c>
      <c r="BE788" s="119">
        <f>IF(L788="zákl. přenesená",#REF!,0)</f>
        <v>0</v>
      </c>
      <c r="BF788" s="119">
        <f>IF(L788="sníž. přenesená",#REF!,0)</f>
        <v>0</v>
      </c>
      <c r="BG788" s="119">
        <f>IF(L788="nulová",#REF!,0)</f>
        <v>0</v>
      </c>
      <c r="BH788" s="15" t="s">
        <v>64</v>
      </c>
      <c r="BI788" s="119" t="e">
        <f>ROUND(#REF!*H788,2)</f>
        <v>#REF!</v>
      </c>
      <c r="BJ788" s="15" t="s">
        <v>149</v>
      </c>
      <c r="BK788" s="118" t="s">
        <v>1223</v>
      </c>
    </row>
    <row r="789" spans="1:45" s="2" customFormat="1" ht="19.5">
      <c r="A789" s="26"/>
      <c r="B789" s="27"/>
      <c r="C789" s="26"/>
      <c r="D789" s="120" t="s">
        <v>125</v>
      </c>
      <c r="E789" s="26"/>
      <c r="F789" s="121" t="s">
        <v>1222</v>
      </c>
      <c r="G789" s="26"/>
      <c r="H789" s="26"/>
      <c r="I789" s="26"/>
      <c r="J789" s="27"/>
      <c r="K789" s="122"/>
      <c r="L789" s="123"/>
      <c r="M789" s="44"/>
      <c r="N789" s="44"/>
      <c r="O789" s="44"/>
      <c r="P789" s="44"/>
      <c r="Q789" s="44"/>
      <c r="R789" s="45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R789" s="15" t="s">
        <v>125</v>
      </c>
      <c r="AS789" s="15" t="s">
        <v>66</v>
      </c>
    </row>
    <row r="790" spans="1:63" s="2" customFormat="1" ht="16.5" customHeight="1">
      <c r="A790" s="26"/>
      <c r="B790" s="108"/>
      <c r="C790" s="124" t="s">
        <v>674</v>
      </c>
      <c r="D790" s="124" t="s">
        <v>352</v>
      </c>
      <c r="E790" s="125" t="s">
        <v>1224</v>
      </c>
      <c r="F790" s="126" t="s">
        <v>1225</v>
      </c>
      <c r="G790" s="127" t="s">
        <v>250</v>
      </c>
      <c r="H790" s="128">
        <v>0.715</v>
      </c>
      <c r="I790" s="126" t="s">
        <v>123</v>
      </c>
      <c r="J790" s="129"/>
      <c r="K790" s="130" t="s">
        <v>1</v>
      </c>
      <c r="L790" s="131" t="s">
        <v>31</v>
      </c>
      <c r="M790" s="116">
        <v>0</v>
      </c>
      <c r="N790" s="116">
        <f>M790*H790</f>
        <v>0</v>
      </c>
      <c r="O790" s="116">
        <v>1</v>
      </c>
      <c r="P790" s="116">
        <f>O790*H790</f>
        <v>0.715</v>
      </c>
      <c r="Q790" s="116">
        <v>0</v>
      </c>
      <c r="R790" s="117">
        <f>Q790*H790</f>
        <v>0</v>
      </c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P790" s="118" t="s">
        <v>176</v>
      </c>
      <c r="AR790" s="118" t="s">
        <v>352</v>
      </c>
      <c r="AS790" s="118" t="s">
        <v>66</v>
      </c>
      <c r="AW790" s="15" t="s">
        <v>117</v>
      </c>
      <c r="BC790" s="119" t="e">
        <f>IF(L790="základní",#REF!,0)</f>
        <v>#REF!</v>
      </c>
      <c r="BD790" s="119">
        <f>IF(L790="snížená",#REF!,0)</f>
        <v>0</v>
      </c>
      <c r="BE790" s="119">
        <f>IF(L790="zákl. přenesená",#REF!,0)</f>
        <v>0</v>
      </c>
      <c r="BF790" s="119">
        <f>IF(L790="sníž. přenesená",#REF!,0)</f>
        <v>0</v>
      </c>
      <c r="BG790" s="119">
        <f>IF(L790="nulová",#REF!,0)</f>
        <v>0</v>
      </c>
      <c r="BH790" s="15" t="s">
        <v>64</v>
      </c>
      <c r="BI790" s="119" t="e">
        <f>ROUND(#REF!*H790,2)</f>
        <v>#REF!</v>
      </c>
      <c r="BJ790" s="15" t="s">
        <v>149</v>
      </c>
      <c r="BK790" s="118" t="s">
        <v>1226</v>
      </c>
    </row>
    <row r="791" spans="1:45" s="2" customFormat="1" ht="12">
      <c r="A791" s="26"/>
      <c r="B791" s="27"/>
      <c r="C791" s="26"/>
      <c r="D791" s="120" t="s">
        <v>125</v>
      </c>
      <c r="E791" s="26"/>
      <c r="F791" s="121" t="s">
        <v>1225</v>
      </c>
      <c r="G791" s="26"/>
      <c r="H791" s="26"/>
      <c r="I791" s="26"/>
      <c r="J791" s="27"/>
      <c r="K791" s="122"/>
      <c r="L791" s="123"/>
      <c r="M791" s="44"/>
      <c r="N791" s="44"/>
      <c r="O791" s="44"/>
      <c r="P791" s="44"/>
      <c r="Q791" s="44"/>
      <c r="R791" s="45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R791" s="15" t="s">
        <v>125</v>
      </c>
      <c r="AS791" s="15" t="s">
        <v>66</v>
      </c>
    </row>
    <row r="792" spans="1:45" s="2" customFormat="1" ht="19.5">
      <c r="A792" s="26"/>
      <c r="B792" s="27"/>
      <c r="C792" s="26"/>
      <c r="D792" s="120" t="s">
        <v>356</v>
      </c>
      <c r="E792" s="26"/>
      <c r="F792" s="132" t="s">
        <v>1227</v>
      </c>
      <c r="G792" s="26"/>
      <c r="H792" s="26"/>
      <c r="I792" s="26"/>
      <c r="J792" s="27"/>
      <c r="K792" s="122"/>
      <c r="L792" s="123"/>
      <c r="M792" s="44"/>
      <c r="N792" s="44"/>
      <c r="O792" s="44"/>
      <c r="P792" s="44"/>
      <c r="Q792" s="44"/>
      <c r="R792" s="45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R792" s="15" t="s">
        <v>356</v>
      </c>
      <c r="AS792" s="15" t="s">
        <v>66</v>
      </c>
    </row>
    <row r="793" spans="2:49" s="12" customFormat="1" ht="12">
      <c r="B793" s="133"/>
      <c r="D793" s="120" t="s">
        <v>568</v>
      </c>
      <c r="E793" s="134" t="s">
        <v>1</v>
      </c>
      <c r="F793" s="135" t="s">
        <v>1228</v>
      </c>
      <c r="H793" s="136">
        <v>0.715</v>
      </c>
      <c r="J793" s="133"/>
      <c r="K793" s="137"/>
      <c r="L793" s="138"/>
      <c r="M793" s="138"/>
      <c r="N793" s="138"/>
      <c r="O793" s="138"/>
      <c r="P793" s="138"/>
      <c r="Q793" s="138"/>
      <c r="R793" s="139"/>
      <c r="AR793" s="134" t="s">
        <v>568</v>
      </c>
      <c r="AS793" s="134" t="s">
        <v>66</v>
      </c>
      <c r="AT793" s="12" t="s">
        <v>66</v>
      </c>
      <c r="AU793" s="12" t="s">
        <v>27</v>
      </c>
      <c r="AV793" s="12" t="s">
        <v>57</v>
      </c>
      <c r="AW793" s="134" t="s">
        <v>117</v>
      </c>
    </row>
    <row r="794" spans="2:49" s="13" customFormat="1" ht="12">
      <c r="B794" s="140"/>
      <c r="D794" s="120" t="s">
        <v>568</v>
      </c>
      <c r="E794" s="141" t="s">
        <v>1</v>
      </c>
      <c r="F794" s="142" t="s">
        <v>570</v>
      </c>
      <c r="H794" s="143">
        <v>0.715</v>
      </c>
      <c r="J794" s="140"/>
      <c r="K794" s="144"/>
      <c r="L794" s="145"/>
      <c r="M794" s="145"/>
      <c r="N794" s="145"/>
      <c r="O794" s="145"/>
      <c r="P794" s="145"/>
      <c r="Q794" s="145"/>
      <c r="R794" s="146"/>
      <c r="AR794" s="141" t="s">
        <v>568</v>
      </c>
      <c r="AS794" s="141" t="s">
        <v>66</v>
      </c>
      <c r="AT794" s="13" t="s">
        <v>124</v>
      </c>
      <c r="AU794" s="13" t="s">
        <v>27</v>
      </c>
      <c r="AV794" s="13" t="s">
        <v>64</v>
      </c>
      <c r="AW794" s="141" t="s">
        <v>117</v>
      </c>
    </row>
    <row r="795" spans="1:63" s="2" customFormat="1" ht="24.2" customHeight="1">
      <c r="A795" s="26"/>
      <c r="B795" s="108"/>
      <c r="C795" s="109" t="s">
        <v>1229</v>
      </c>
      <c r="D795" s="109" t="s">
        <v>119</v>
      </c>
      <c r="E795" s="110" t="s">
        <v>1230</v>
      </c>
      <c r="F795" s="111" t="s">
        <v>1231</v>
      </c>
      <c r="G795" s="112" t="s">
        <v>122</v>
      </c>
      <c r="H795" s="113">
        <v>150</v>
      </c>
      <c r="I795" s="111" t="s">
        <v>123</v>
      </c>
      <c r="J795" s="27"/>
      <c r="K795" s="114" t="s">
        <v>1</v>
      </c>
      <c r="L795" s="115" t="s">
        <v>31</v>
      </c>
      <c r="M795" s="116">
        <v>0.033</v>
      </c>
      <c r="N795" s="116">
        <f>M795*H795</f>
        <v>4.95</v>
      </c>
      <c r="O795" s="116">
        <v>0</v>
      </c>
      <c r="P795" s="116">
        <f>O795*H795</f>
        <v>0</v>
      </c>
      <c r="Q795" s="116">
        <v>0</v>
      </c>
      <c r="R795" s="117">
        <f>Q795*H795</f>
        <v>0</v>
      </c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P795" s="118" t="s">
        <v>149</v>
      </c>
      <c r="AR795" s="118" t="s">
        <v>119</v>
      </c>
      <c r="AS795" s="118" t="s">
        <v>66</v>
      </c>
      <c r="AW795" s="15" t="s">
        <v>117</v>
      </c>
      <c r="BC795" s="119" t="e">
        <f>IF(L795="základní",#REF!,0)</f>
        <v>#REF!</v>
      </c>
      <c r="BD795" s="119">
        <f>IF(L795="snížená",#REF!,0)</f>
        <v>0</v>
      </c>
      <c r="BE795" s="119">
        <f>IF(L795="zákl. přenesená",#REF!,0)</f>
        <v>0</v>
      </c>
      <c r="BF795" s="119">
        <f>IF(L795="sníž. přenesená",#REF!,0)</f>
        <v>0</v>
      </c>
      <c r="BG795" s="119">
        <f>IF(L795="nulová",#REF!,0)</f>
        <v>0</v>
      </c>
      <c r="BH795" s="15" t="s">
        <v>64</v>
      </c>
      <c r="BI795" s="119" t="e">
        <f>ROUND(#REF!*H795,2)</f>
        <v>#REF!</v>
      </c>
      <c r="BJ795" s="15" t="s">
        <v>149</v>
      </c>
      <c r="BK795" s="118" t="s">
        <v>1232</v>
      </c>
    </row>
    <row r="796" spans="1:45" s="2" customFormat="1" ht="19.5">
      <c r="A796" s="26"/>
      <c r="B796" s="27"/>
      <c r="C796" s="26"/>
      <c r="D796" s="120" t="s">
        <v>125</v>
      </c>
      <c r="E796" s="26"/>
      <c r="F796" s="121" t="s">
        <v>1231</v>
      </c>
      <c r="G796" s="26"/>
      <c r="H796" s="26"/>
      <c r="I796" s="26"/>
      <c r="J796" s="27"/>
      <c r="K796" s="122"/>
      <c r="L796" s="123"/>
      <c r="M796" s="44"/>
      <c r="N796" s="44"/>
      <c r="O796" s="44"/>
      <c r="P796" s="44"/>
      <c r="Q796" s="44"/>
      <c r="R796" s="45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R796" s="15" t="s">
        <v>125</v>
      </c>
      <c r="AS796" s="15" t="s">
        <v>66</v>
      </c>
    </row>
    <row r="797" spans="1:63" s="2" customFormat="1" ht="24.2" customHeight="1">
      <c r="A797" s="26"/>
      <c r="B797" s="108"/>
      <c r="C797" s="109" t="s">
        <v>677</v>
      </c>
      <c r="D797" s="109" t="s">
        <v>119</v>
      </c>
      <c r="E797" s="110" t="s">
        <v>1233</v>
      </c>
      <c r="F797" s="111" t="s">
        <v>1234</v>
      </c>
      <c r="G797" s="112" t="s">
        <v>122</v>
      </c>
      <c r="H797" s="113">
        <v>50</v>
      </c>
      <c r="I797" s="111" t="s">
        <v>123</v>
      </c>
      <c r="J797" s="27"/>
      <c r="K797" s="114" t="s">
        <v>1</v>
      </c>
      <c r="L797" s="115" t="s">
        <v>31</v>
      </c>
      <c r="M797" s="116">
        <v>0.061</v>
      </c>
      <c r="N797" s="116">
        <f>M797*H797</f>
        <v>3.05</v>
      </c>
      <c r="O797" s="116">
        <v>0</v>
      </c>
      <c r="P797" s="116">
        <f>O797*H797</f>
        <v>0</v>
      </c>
      <c r="Q797" s="116">
        <v>0</v>
      </c>
      <c r="R797" s="117">
        <f>Q797*H797</f>
        <v>0</v>
      </c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P797" s="118" t="s">
        <v>149</v>
      </c>
      <c r="AR797" s="118" t="s">
        <v>119</v>
      </c>
      <c r="AS797" s="118" t="s">
        <v>66</v>
      </c>
      <c r="AW797" s="15" t="s">
        <v>117</v>
      </c>
      <c r="BC797" s="119" t="e">
        <f>IF(L797="základní",#REF!,0)</f>
        <v>#REF!</v>
      </c>
      <c r="BD797" s="119">
        <f>IF(L797="snížená",#REF!,0)</f>
        <v>0</v>
      </c>
      <c r="BE797" s="119">
        <f>IF(L797="zákl. přenesená",#REF!,0)</f>
        <v>0</v>
      </c>
      <c r="BF797" s="119">
        <f>IF(L797="sníž. přenesená",#REF!,0)</f>
        <v>0</v>
      </c>
      <c r="BG797" s="119">
        <f>IF(L797="nulová",#REF!,0)</f>
        <v>0</v>
      </c>
      <c r="BH797" s="15" t="s">
        <v>64</v>
      </c>
      <c r="BI797" s="119" t="e">
        <f>ROUND(#REF!*H797,2)</f>
        <v>#REF!</v>
      </c>
      <c r="BJ797" s="15" t="s">
        <v>149</v>
      </c>
      <c r="BK797" s="118" t="s">
        <v>1235</v>
      </c>
    </row>
    <row r="798" spans="1:45" s="2" customFormat="1" ht="19.5">
      <c r="A798" s="26"/>
      <c r="B798" s="27"/>
      <c r="C798" s="26"/>
      <c r="D798" s="120" t="s">
        <v>125</v>
      </c>
      <c r="E798" s="26"/>
      <c r="F798" s="121" t="s">
        <v>1234</v>
      </c>
      <c r="G798" s="26"/>
      <c r="H798" s="26"/>
      <c r="I798" s="26"/>
      <c r="J798" s="27"/>
      <c r="K798" s="122"/>
      <c r="L798" s="123"/>
      <c r="M798" s="44"/>
      <c r="N798" s="44"/>
      <c r="O798" s="44"/>
      <c r="P798" s="44"/>
      <c r="Q798" s="44"/>
      <c r="R798" s="45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R798" s="15" t="s">
        <v>125</v>
      </c>
      <c r="AS798" s="15" t="s">
        <v>66</v>
      </c>
    </row>
    <row r="799" spans="1:63" s="2" customFormat="1" ht="24.2" customHeight="1">
      <c r="A799" s="26"/>
      <c r="B799" s="108"/>
      <c r="C799" s="109" t="s">
        <v>1236</v>
      </c>
      <c r="D799" s="109" t="s">
        <v>119</v>
      </c>
      <c r="E799" s="110" t="s">
        <v>1237</v>
      </c>
      <c r="F799" s="111" t="s">
        <v>1238</v>
      </c>
      <c r="G799" s="112" t="s">
        <v>122</v>
      </c>
      <c r="H799" s="113">
        <v>20</v>
      </c>
      <c r="I799" s="111" t="s">
        <v>123</v>
      </c>
      <c r="J799" s="27"/>
      <c r="K799" s="114" t="s">
        <v>1</v>
      </c>
      <c r="L799" s="115" t="s">
        <v>31</v>
      </c>
      <c r="M799" s="116">
        <v>0.222</v>
      </c>
      <c r="N799" s="116">
        <f>M799*H799</f>
        <v>4.44</v>
      </c>
      <c r="O799" s="116">
        <v>0.0004</v>
      </c>
      <c r="P799" s="116">
        <f>O799*H799</f>
        <v>0.008</v>
      </c>
      <c r="Q799" s="116">
        <v>0</v>
      </c>
      <c r="R799" s="117">
        <f>Q799*H799</f>
        <v>0</v>
      </c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P799" s="118" t="s">
        <v>149</v>
      </c>
      <c r="AR799" s="118" t="s">
        <v>119</v>
      </c>
      <c r="AS799" s="118" t="s">
        <v>66</v>
      </c>
      <c r="AW799" s="15" t="s">
        <v>117</v>
      </c>
      <c r="BC799" s="119" t="e">
        <f>IF(L799="základní",#REF!,0)</f>
        <v>#REF!</v>
      </c>
      <c r="BD799" s="119">
        <f>IF(L799="snížená",#REF!,0)</f>
        <v>0</v>
      </c>
      <c r="BE799" s="119">
        <f>IF(L799="zákl. přenesená",#REF!,0)</f>
        <v>0</v>
      </c>
      <c r="BF799" s="119">
        <f>IF(L799="sníž. přenesená",#REF!,0)</f>
        <v>0</v>
      </c>
      <c r="BG799" s="119">
        <f>IF(L799="nulová",#REF!,0)</f>
        <v>0</v>
      </c>
      <c r="BH799" s="15" t="s">
        <v>64</v>
      </c>
      <c r="BI799" s="119" t="e">
        <f>ROUND(#REF!*H799,2)</f>
        <v>#REF!</v>
      </c>
      <c r="BJ799" s="15" t="s">
        <v>149</v>
      </c>
      <c r="BK799" s="118" t="s">
        <v>1239</v>
      </c>
    </row>
    <row r="800" spans="1:45" s="2" customFormat="1" ht="19.5">
      <c r="A800" s="26"/>
      <c r="B800" s="27"/>
      <c r="C800" s="26"/>
      <c r="D800" s="120" t="s">
        <v>125</v>
      </c>
      <c r="E800" s="26"/>
      <c r="F800" s="121" t="s">
        <v>1238</v>
      </c>
      <c r="G800" s="26"/>
      <c r="H800" s="26"/>
      <c r="I800" s="26"/>
      <c r="J800" s="27"/>
      <c r="K800" s="122"/>
      <c r="L800" s="123"/>
      <c r="M800" s="44"/>
      <c r="N800" s="44"/>
      <c r="O800" s="44"/>
      <c r="P800" s="44"/>
      <c r="Q800" s="44"/>
      <c r="R800" s="45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R800" s="15" t="s">
        <v>125</v>
      </c>
      <c r="AS800" s="15" t="s">
        <v>66</v>
      </c>
    </row>
    <row r="801" spans="1:63" s="2" customFormat="1" ht="24.2" customHeight="1">
      <c r="A801" s="26"/>
      <c r="B801" s="108"/>
      <c r="C801" s="109" t="s">
        <v>681</v>
      </c>
      <c r="D801" s="109" t="s">
        <v>119</v>
      </c>
      <c r="E801" s="110" t="s">
        <v>1240</v>
      </c>
      <c r="F801" s="111" t="s">
        <v>1241</v>
      </c>
      <c r="G801" s="112" t="s">
        <v>122</v>
      </c>
      <c r="H801" s="113">
        <v>5</v>
      </c>
      <c r="I801" s="111" t="s">
        <v>123</v>
      </c>
      <c r="J801" s="27"/>
      <c r="K801" s="114" t="s">
        <v>1</v>
      </c>
      <c r="L801" s="115" t="s">
        <v>31</v>
      </c>
      <c r="M801" s="116">
        <v>0.26</v>
      </c>
      <c r="N801" s="116">
        <f>M801*H801</f>
        <v>1.3</v>
      </c>
      <c r="O801" s="116">
        <v>0.0004</v>
      </c>
      <c r="P801" s="116">
        <f>O801*H801</f>
        <v>0.002</v>
      </c>
      <c r="Q801" s="116">
        <v>0</v>
      </c>
      <c r="R801" s="117">
        <f>Q801*H801</f>
        <v>0</v>
      </c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P801" s="118" t="s">
        <v>149</v>
      </c>
      <c r="AR801" s="118" t="s">
        <v>119</v>
      </c>
      <c r="AS801" s="118" t="s">
        <v>66</v>
      </c>
      <c r="AW801" s="15" t="s">
        <v>117</v>
      </c>
      <c r="BC801" s="119" t="e">
        <f>IF(L801="základní",#REF!,0)</f>
        <v>#REF!</v>
      </c>
      <c r="BD801" s="119">
        <f>IF(L801="snížená",#REF!,0)</f>
        <v>0</v>
      </c>
      <c r="BE801" s="119">
        <f>IF(L801="zákl. přenesená",#REF!,0)</f>
        <v>0</v>
      </c>
      <c r="BF801" s="119">
        <f>IF(L801="sníž. přenesená",#REF!,0)</f>
        <v>0</v>
      </c>
      <c r="BG801" s="119">
        <f>IF(L801="nulová",#REF!,0)</f>
        <v>0</v>
      </c>
      <c r="BH801" s="15" t="s">
        <v>64</v>
      </c>
      <c r="BI801" s="119" t="e">
        <f>ROUND(#REF!*H801,2)</f>
        <v>#REF!</v>
      </c>
      <c r="BJ801" s="15" t="s">
        <v>149</v>
      </c>
      <c r="BK801" s="118" t="s">
        <v>1242</v>
      </c>
    </row>
    <row r="802" spans="1:45" s="2" customFormat="1" ht="19.5">
      <c r="A802" s="26"/>
      <c r="B802" s="27"/>
      <c r="C802" s="26"/>
      <c r="D802" s="120" t="s">
        <v>125</v>
      </c>
      <c r="E802" s="26"/>
      <c r="F802" s="121" t="s">
        <v>1241</v>
      </c>
      <c r="G802" s="26"/>
      <c r="H802" s="26"/>
      <c r="I802" s="26"/>
      <c r="J802" s="27"/>
      <c r="K802" s="122"/>
      <c r="L802" s="123"/>
      <c r="M802" s="44"/>
      <c r="N802" s="44"/>
      <c r="O802" s="44"/>
      <c r="P802" s="44"/>
      <c r="Q802" s="44"/>
      <c r="R802" s="45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R802" s="15" t="s">
        <v>125</v>
      </c>
      <c r="AS802" s="15" t="s">
        <v>66</v>
      </c>
    </row>
    <row r="803" spans="1:63" s="2" customFormat="1" ht="37.9" customHeight="1">
      <c r="A803" s="26"/>
      <c r="B803" s="108"/>
      <c r="C803" s="124" t="s">
        <v>1243</v>
      </c>
      <c r="D803" s="124" t="s">
        <v>352</v>
      </c>
      <c r="E803" s="125" t="s">
        <v>1244</v>
      </c>
      <c r="F803" s="126" t="s">
        <v>1245</v>
      </c>
      <c r="G803" s="127" t="s">
        <v>122</v>
      </c>
      <c r="H803" s="128">
        <v>258.75</v>
      </c>
      <c r="I803" s="126" t="s">
        <v>123</v>
      </c>
      <c r="J803" s="129"/>
      <c r="K803" s="130" t="s">
        <v>1</v>
      </c>
      <c r="L803" s="131" t="s">
        <v>31</v>
      </c>
      <c r="M803" s="116">
        <v>0</v>
      </c>
      <c r="N803" s="116">
        <f>M803*H803</f>
        <v>0</v>
      </c>
      <c r="O803" s="116">
        <v>0.0054</v>
      </c>
      <c r="P803" s="116">
        <f>O803*H803</f>
        <v>1.39725</v>
      </c>
      <c r="Q803" s="116">
        <v>0</v>
      </c>
      <c r="R803" s="117">
        <f>Q803*H803</f>
        <v>0</v>
      </c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P803" s="118" t="s">
        <v>176</v>
      </c>
      <c r="AR803" s="118" t="s">
        <v>352</v>
      </c>
      <c r="AS803" s="118" t="s">
        <v>66</v>
      </c>
      <c r="AW803" s="15" t="s">
        <v>117</v>
      </c>
      <c r="BC803" s="119" t="e">
        <f>IF(L803="základní",#REF!,0)</f>
        <v>#REF!</v>
      </c>
      <c r="BD803" s="119">
        <f>IF(L803="snížená",#REF!,0)</f>
        <v>0</v>
      </c>
      <c r="BE803" s="119">
        <f>IF(L803="zákl. přenesená",#REF!,0)</f>
        <v>0</v>
      </c>
      <c r="BF803" s="119">
        <f>IF(L803="sníž. přenesená",#REF!,0)</f>
        <v>0</v>
      </c>
      <c r="BG803" s="119">
        <f>IF(L803="nulová",#REF!,0)</f>
        <v>0</v>
      </c>
      <c r="BH803" s="15" t="s">
        <v>64</v>
      </c>
      <c r="BI803" s="119" t="e">
        <f>ROUND(#REF!*H803,2)</f>
        <v>#REF!</v>
      </c>
      <c r="BJ803" s="15" t="s">
        <v>149</v>
      </c>
      <c r="BK803" s="118" t="s">
        <v>1246</v>
      </c>
    </row>
    <row r="804" spans="1:45" s="2" customFormat="1" ht="19.5">
      <c r="A804" s="26"/>
      <c r="B804" s="27"/>
      <c r="C804" s="26"/>
      <c r="D804" s="120" t="s">
        <v>125</v>
      </c>
      <c r="E804" s="26"/>
      <c r="F804" s="121" t="s">
        <v>1245</v>
      </c>
      <c r="G804" s="26"/>
      <c r="H804" s="26"/>
      <c r="I804" s="26"/>
      <c r="J804" s="27"/>
      <c r="K804" s="122"/>
      <c r="L804" s="123"/>
      <c r="M804" s="44"/>
      <c r="N804" s="44"/>
      <c r="O804" s="44"/>
      <c r="P804" s="44"/>
      <c r="Q804" s="44"/>
      <c r="R804" s="45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R804" s="15" t="s">
        <v>125</v>
      </c>
      <c r="AS804" s="15" t="s">
        <v>66</v>
      </c>
    </row>
    <row r="805" spans="1:45" s="2" customFormat="1" ht="19.5">
      <c r="A805" s="26"/>
      <c r="B805" s="27"/>
      <c r="C805" s="26"/>
      <c r="D805" s="120" t="s">
        <v>356</v>
      </c>
      <c r="E805" s="26"/>
      <c r="F805" s="132" t="s">
        <v>1247</v>
      </c>
      <c r="G805" s="26"/>
      <c r="H805" s="26"/>
      <c r="I805" s="26"/>
      <c r="J805" s="27"/>
      <c r="K805" s="122"/>
      <c r="L805" s="123"/>
      <c r="M805" s="44"/>
      <c r="N805" s="44"/>
      <c r="O805" s="44"/>
      <c r="P805" s="44"/>
      <c r="Q805" s="44"/>
      <c r="R805" s="45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R805" s="15" t="s">
        <v>356</v>
      </c>
      <c r="AS805" s="15" t="s">
        <v>66</v>
      </c>
    </row>
    <row r="806" spans="2:49" s="12" customFormat="1" ht="12">
      <c r="B806" s="133"/>
      <c r="D806" s="120" t="s">
        <v>568</v>
      </c>
      <c r="E806" s="134" t="s">
        <v>1</v>
      </c>
      <c r="F806" s="135" t="s">
        <v>1248</v>
      </c>
      <c r="H806" s="136">
        <v>258.75</v>
      </c>
      <c r="J806" s="133"/>
      <c r="K806" s="137"/>
      <c r="L806" s="138"/>
      <c r="M806" s="138"/>
      <c r="N806" s="138"/>
      <c r="O806" s="138"/>
      <c r="P806" s="138"/>
      <c r="Q806" s="138"/>
      <c r="R806" s="139"/>
      <c r="AR806" s="134" t="s">
        <v>568</v>
      </c>
      <c r="AS806" s="134" t="s">
        <v>66</v>
      </c>
      <c r="AT806" s="12" t="s">
        <v>66</v>
      </c>
      <c r="AU806" s="12" t="s">
        <v>27</v>
      </c>
      <c r="AV806" s="12" t="s">
        <v>57</v>
      </c>
      <c r="AW806" s="134" t="s">
        <v>117</v>
      </c>
    </row>
    <row r="807" spans="2:49" s="13" customFormat="1" ht="12">
      <c r="B807" s="140"/>
      <c r="D807" s="120" t="s">
        <v>568</v>
      </c>
      <c r="E807" s="141" t="s">
        <v>1</v>
      </c>
      <c r="F807" s="142" t="s">
        <v>570</v>
      </c>
      <c r="H807" s="143">
        <v>258.75</v>
      </c>
      <c r="J807" s="140"/>
      <c r="K807" s="144"/>
      <c r="L807" s="145"/>
      <c r="M807" s="145"/>
      <c r="N807" s="145"/>
      <c r="O807" s="145"/>
      <c r="P807" s="145"/>
      <c r="Q807" s="145"/>
      <c r="R807" s="146"/>
      <c r="AR807" s="141" t="s">
        <v>568</v>
      </c>
      <c r="AS807" s="141" t="s">
        <v>66</v>
      </c>
      <c r="AT807" s="13" t="s">
        <v>124</v>
      </c>
      <c r="AU807" s="13" t="s">
        <v>27</v>
      </c>
      <c r="AV807" s="13" t="s">
        <v>64</v>
      </c>
      <c r="AW807" s="141" t="s">
        <v>117</v>
      </c>
    </row>
    <row r="808" spans="1:63" s="2" customFormat="1" ht="24.2" customHeight="1">
      <c r="A808" s="26"/>
      <c r="B808" s="108"/>
      <c r="C808" s="109" t="s">
        <v>685</v>
      </c>
      <c r="D808" s="109" t="s">
        <v>119</v>
      </c>
      <c r="E808" s="110" t="s">
        <v>1249</v>
      </c>
      <c r="F808" s="111" t="s">
        <v>1250</v>
      </c>
      <c r="G808" s="112" t="s">
        <v>122</v>
      </c>
      <c r="H808" s="113">
        <v>150</v>
      </c>
      <c r="I808" s="111" t="s">
        <v>123</v>
      </c>
      <c r="J808" s="27"/>
      <c r="K808" s="114" t="s">
        <v>1</v>
      </c>
      <c r="L808" s="115" t="s">
        <v>31</v>
      </c>
      <c r="M808" s="116">
        <v>0.09</v>
      </c>
      <c r="N808" s="116">
        <f>M808*H808</f>
        <v>13.5</v>
      </c>
      <c r="O808" s="116">
        <v>0</v>
      </c>
      <c r="P808" s="116">
        <f>O808*H808</f>
        <v>0</v>
      </c>
      <c r="Q808" s="116">
        <v>0</v>
      </c>
      <c r="R808" s="117">
        <f>Q808*H808</f>
        <v>0</v>
      </c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P808" s="118" t="s">
        <v>149</v>
      </c>
      <c r="AR808" s="118" t="s">
        <v>119</v>
      </c>
      <c r="AS808" s="118" t="s">
        <v>66</v>
      </c>
      <c r="AW808" s="15" t="s">
        <v>117</v>
      </c>
      <c r="BC808" s="119" t="e">
        <f>IF(L808="základní",#REF!,0)</f>
        <v>#REF!</v>
      </c>
      <c r="BD808" s="119">
        <f>IF(L808="snížená",#REF!,0)</f>
        <v>0</v>
      </c>
      <c r="BE808" s="119">
        <f>IF(L808="zákl. přenesená",#REF!,0)</f>
        <v>0</v>
      </c>
      <c r="BF808" s="119">
        <f>IF(L808="sníž. přenesená",#REF!,0)</f>
        <v>0</v>
      </c>
      <c r="BG808" s="119">
        <f>IF(L808="nulová",#REF!,0)</f>
        <v>0</v>
      </c>
      <c r="BH808" s="15" t="s">
        <v>64</v>
      </c>
      <c r="BI808" s="119" t="e">
        <f>ROUND(#REF!*H808,2)</f>
        <v>#REF!</v>
      </c>
      <c r="BJ808" s="15" t="s">
        <v>149</v>
      </c>
      <c r="BK808" s="118" t="s">
        <v>1251</v>
      </c>
    </row>
    <row r="809" spans="1:45" s="2" customFormat="1" ht="19.5">
      <c r="A809" s="26"/>
      <c r="B809" s="27"/>
      <c r="C809" s="26"/>
      <c r="D809" s="120" t="s">
        <v>125</v>
      </c>
      <c r="E809" s="26"/>
      <c r="F809" s="121" t="s">
        <v>1250</v>
      </c>
      <c r="G809" s="26"/>
      <c r="H809" s="26"/>
      <c r="I809" s="26"/>
      <c r="J809" s="27"/>
      <c r="K809" s="122"/>
      <c r="L809" s="123"/>
      <c r="M809" s="44"/>
      <c r="N809" s="44"/>
      <c r="O809" s="44"/>
      <c r="P809" s="44"/>
      <c r="Q809" s="44"/>
      <c r="R809" s="45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R809" s="15" t="s">
        <v>125</v>
      </c>
      <c r="AS809" s="15" t="s">
        <v>66</v>
      </c>
    </row>
    <row r="810" spans="1:63" s="2" customFormat="1" ht="24.2" customHeight="1">
      <c r="A810" s="26"/>
      <c r="B810" s="108"/>
      <c r="C810" s="109" t="s">
        <v>1252</v>
      </c>
      <c r="D810" s="109" t="s">
        <v>119</v>
      </c>
      <c r="E810" s="110" t="s">
        <v>1253</v>
      </c>
      <c r="F810" s="111" t="s">
        <v>1254</v>
      </c>
      <c r="G810" s="112" t="s">
        <v>122</v>
      </c>
      <c r="H810" s="113">
        <v>20</v>
      </c>
      <c r="I810" s="111" t="s">
        <v>123</v>
      </c>
      <c r="J810" s="27"/>
      <c r="K810" s="114" t="s">
        <v>1</v>
      </c>
      <c r="L810" s="115" t="s">
        <v>31</v>
      </c>
      <c r="M810" s="116">
        <v>0.11</v>
      </c>
      <c r="N810" s="116">
        <f>M810*H810</f>
        <v>2.2</v>
      </c>
      <c r="O810" s="116">
        <v>0</v>
      </c>
      <c r="P810" s="116">
        <f>O810*H810</f>
        <v>0</v>
      </c>
      <c r="Q810" s="116">
        <v>0</v>
      </c>
      <c r="R810" s="117">
        <f>Q810*H810</f>
        <v>0</v>
      </c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P810" s="118" t="s">
        <v>149</v>
      </c>
      <c r="AR810" s="118" t="s">
        <v>119</v>
      </c>
      <c r="AS810" s="118" t="s">
        <v>66</v>
      </c>
      <c r="AW810" s="15" t="s">
        <v>117</v>
      </c>
      <c r="BC810" s="119" t="e">
        <f>IF(L810="základní",#REF!,0)</f>
        <v>#REF!</v>
      </c>
      <c r="BD810" s="119">
        <f>IF(L810="snížená",#REF!,0)</f>
        <v>0</v>
      </c>
      <c r="BE810" s="119">
        <f>IF(L810="zákl. přenesená",#REF!,0)</f>
        <v>0</v>
      </c>
      <c r="BF810" s="119">
        <f>IF(L810="sníž. přenesená",#REF!,0)</f>
        <v>0</v>
      </c>
      <c r="BG810" s="119">
        <f>IF(L810="nulová",#REF!,0)</f>
        <v>0</v>
      </c>
      <c r="BH810" s="15" t="s">
        <v>64</v>
      </c>
      <c r="BI810" s="119" t="e">
        <f>ROUND(#REF!*H810,2)</f>
        <v>#REF!</v>
      </c>
      <c r="BJ810" s="15" t="s">
        <v>149</v>
      </c>
      <c r="BK810" s="118" t="s">
        <v>1255</v>
      </c>
    </row>
    <row r="811" spans="1:45" s="2" customFormat="1" ht="19.5">
      <c r="A811" s="26"/>
      <c r="B811" s="27"/>
      <c r="C811" s="26"/>
      <c r="D811" s="120" t="s">
        <v>125</v>
      </c>
      <c r="E811" s="26"/>
      <c r="F811" s="121" t="s">
        <v>1254</v>
      </c>
      <c r="G811" s="26"/>
      <c r="H811" s="26"/>
      <c r="I811" s="26"/>
      <c r="J811" s="27"/>
      <c r="K811" s="122"/>
      <c r="L811" s="123"/>
      <c r="M811" s="44"/>
      <c r="N811" s="44"/>
      <c r="O811" s="44"/>
      <c r="P811" s="44"/>
      <c r="Q811" s="44"/>
      <c r="R811" s="45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R811" s="15" t="s">
        <v>125</v>
      </c>
      <c r="AS811" s="15" t="s">
        <v>66</v>
      </c>
    </row>
    <row r="812" spans="1:63" s="2" customFormat="1" ht="24.2" customHeight="1">
      <c r="A812" s="26"/>
      <c r="B812" s="108"/>
      <c r="C812" s="109" t="s">
        <v>689</v>
      </c>
      <c r="D812" s="109" t="s">
        <v>119</v>
      </c>
      <c r="E812" s="110" t="s">
        <v>1256</v>
      </c>
      <c r="F812" s="111" t="s">
        <v>1257</v>
      </c>
      <c r="G812" s="112" t="s">
        <v>122</v>
      </c>
      <c r="H812" s="113">
        <v>50</v>
      </c>
      <c r="I812" s="111" t="s">
        <v>123</v>
      </c>
      <c r="J812" s="27"/>
      <c r="K812" s="114" t="s">
        <v>1</v>
      </c>
      <c r="L812" s="115" t="s">
        <v>31</v>
      </c>
      <c r="M812" s="116">
        <v>0.166</v>
      </c>
      <c r="N812" s="116">
        <f>M812*H812</f>
        <v>8.3</v>
      </c>
      <c r="O812" s="116">
        <v>0</v>
      </c>
      <c r="P812" s="116">
        <f>O812*H812</f>
        <v>0</v>
      </c>
      <c r="Q812" s="116">
        <v>0</v>
      </c>
      <c r="R812" s="117">
        <f>Q812*H812</f>
        <v>0</v>
      </c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P812" s="118" t="s">
        <v>149</v>
      </c>
      <c r="AR812" s="118" t="s">
        <v>119</v>
      </c>
      <c r="AS812" s="118" t="s">
        <v>66</v>
      </c>
      <c r="AW812" s="15" t="s">
        <v>117</v>
      </c>
      <c r="BC812" s="119" t="e">
        <f>IF(L812="základní",#REF!,0)</f>
        <v>#REF!</v>
      </c>
      <c r="BD812" s="119">
        <f>IF(L812="snížená",#REF!,0)</f>
        <v>0</v>
      </c>
      <c r="BE812" s="119">
        <f>IF(L812="zákl. přenesená",#REF!,0)</f>
        <v>0</v>
      </c>
      <c r="BF812" s="119">
        <f>IF(L812="sníž. přenesená",#REF!,0)</f>
        <v>0</v>
      </c>
      <c r="BG812" s="119">
        <f>IF(L812="nulová",#REF!,0)</f>
        <v>0</v>
      </c>
      <c r="BH812" s="15" t="s">
        <v>64</v>
      </c>
      <c r="BI812" s="119" t="e">
        <f>ROUND(#REF!*H812,2)</f>
        <v>#REF!</v>
      </c>
      <c r="BJ812" s="15" t="s">
        <v>149</v>
      </c>
      <c r="BK812" s="118" t="s">
        <v>1258</v>
      </c>
    </row>
    <row r="813" spans="1:45" s="2" customFormat="1" ht="19.5">
      <c r="A813" s="26"/>
      <c r="B813" s="27"/>
      <c r="C813" s="26"/>
      <c r="D813" s="120" t="s">
        <v>125</v>
      </c>
      <c r="E813" s="26"/>
      <c r="F813" s="121" t="s">
        <v>1257</v>
      </c>
      <c r="G813" s="26"/>
      <c r="H813" s="26"/>
      <c r="I813" s="26"/>
      <c r="J813" s="27"/>
      <c r="K813" s="122"/>
      <c r="L813" s="123"/>
      <c r="M813" s="44"/>
      <c r="N813" s="44"/>
      <c r="O813" s="44"/>
      <c r="P813" s="44"/>
      <c r="Q813" s="44"/>
      <c r="R813" s="45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R813" s="15" t="s">
        <v>125</v>
      </c>
      <c r="AS813" s="15" t="s">
        <v>66</v>
      </c>
    </row>
    <row r="814" spans="1:63" s="2" customFormat="1" ht="24.2" customHeight="1">
      <c r="A814" s="26"/>
      <c r="B814" s="108"/>
      <c r="C814" s="109" t="s">
        <v>1259</v>
      </c>
      <c r="D814" s="109" t="s">
        <v>119</v>
      </c>
      <c r="E814" s="110" t="s">
        <v>1260</v>
      </c>
      <c r="F814" s="111" t="s">
        <v>1261</v>
      </c>
      <c r="G814" s="112" t="s">
        <v>122</v>
      </c>
      <c r="H814" s="113">
        <v>5</v>
      </c>
      <c r="I814" s="111" t="s">
        <v>123</v>
      </c>
      <c r="J814" s="27"/>
      <c r="K814" s="114" t="s">
        <v>1</v>
      </c>
      <c r="L814" s="115" t="s">
        <v>31</v>
      </c>
      <c r="M814" s="116">
        <v>0.196</v>
      </c>
      <c r="N814" s="116">
        <f>M814*H814</f>
        <v>0.98</v>
      </c>
      <c r="O814" s="116">
        <v>0</v>
      </c>
      <c r="P814" s="116">
        <f>O814*H814</f>
        <v>0</v>
      </c>
      <c r="Q814" s="116">
        <v>0</v>
      </c>
      <c r="R814" s="117">
        <f>Q814*H814</f>
        <v>0</v>
      </c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P814" s="118" t="s">
        <v>149</v>
      </c>
      <c r="AR814" s="118" t="s">
        <v>119</v>
      </c>
      <c r="AS814" s="118" t="s">
        <v>66</v>
      </c>
      <c r="AW814" s="15" t="s">
        <v>117</v>
      </c>
      <c r="BC814" s="119" t="e">
        <f>IF(L814="základní",#REF!,0)</f>
        <v>#REF!</v>
      </c>
      <c r="BD814" s="119">
        <f>IF(L814="snížená",#REF!,0)</f>
        <v>0</v>
      </c>
      <c r="BE814" s="119">
        <f>IF(L814="zákl. přenesená",#REF!,0)</f>
        <v>0</v>
      </c>
      <c r="BF814" s="119">
        <f>IF(L814="sníž. přenesená",#REF!,0)</f>
        <v>0</v>
      </c>
      <c r="BG814" s="119">
        <f>IF(L814="nulová",#REF!,0)</f>
        <v>0</v>
      </c>
      <c r="BH814" s="15" t="s">
        <v>64</v>
      </c>
      <c r="BI814" s="119" t="e">
        <f>ROUND(#REF!*H814,2)</f>
        <v>#REF!</v>
      </c>
      <c r="BJ814" s="15" t="s">
        <v>149</v>
      </c>
      <c r="BK814" s="118" t="s">
        <v>1262</v>
      </c>
    </row>
    <row r="815" spans="1:45" s="2" customFormat="1" ht="19.5">
      <c r="A815" s="26"/>
      <c r="B815" s="27"/>
      <c r="C815" s="26"/>
      <c r="D815" s="120" t="s">
        <v>125</v>
      </c>
      <c r="E815" s="26"/>
      <c r="F815" s="121" t="s">
        <v>1261</v>
      </c>
      <c r="G815" s="26"/>
      <c r="H815" s="26"/>
      <c r="I815" s="26"/>
      <c r="J815" s="27"/>
      <c r="K815" s="122"/>
      <c r="L815" s="123"/>
      <c r="M815" s="44"/>
      <c r="N815" s="44"/>
      <c r="O815" s="44"/>
      <c r="P815" s="44"/>
      <c r="Q815" s="44"/>
      <c r="R815" s="45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R815" s="15" t="s">
        <v>125</v>
      </c>
      <c r="AS815" s="15" t="s">
        <v>66</v>
      </c>
    </row>
    <row r="816" spans="1:63" s="2" customFormat="1" ht="24.2" customHeight="1">
      <c r="A816" s="26"/>
      <c r="B816" s="108"/>
      <c r="C816" s="124" t="s">
        <v>692</v>
      </c>
      <c r="D816" s="124" t="s">
        <v>352</v>
      </c>
      <c r="E816" s="125" t="s">
        <v>1263</v>
      </c>
      <c r="F816" s="126" t="s">
        <v>1264</v>
      </c>
      <c r="G816" s="127" t="s">
        <v>122</v>
      </c>
      <c r="H816" s="128">
        <v>236.25</v>
      </c>
      <c r="I816" s="126" t="s">
        <v>123</v>
      </c>
      <c r="J816" s="129"/>
      <c r="K816" s="130" t="s">
        <v>1</v>
      </c>
      <c r="L816" s="131" t="s">
        <v>31</v>
      </c>
      <c r="M816" s="116">
        <v>0</v>
      </c>
      <c r="N816" s="116">
        <f>M816*H816</f>
        <v>0</v>
      </c>
      <c r="O816" s="116">
        <v>0.001</v>
      </c>
      <c r="P816" s="116">
        <f>O816*H816</f>
        <v>0.23625000000000002</v>
      </c>
      <c r="Q816" s="116">
        <v>0</v>
      </c>
      <c r="R816" s="117">
        <f>Q816*H816</f>
        <v>0</v>
      </c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P816" s="118" t="s">
        <v>176</v>
      </c>
      <c r="AR816" s="118" t="s">
        <v>352</v>
      </c>
      <c r="AS816" s="118" t="s">
        <v>66</v>
      </c>
      <c r="AW816" s="15" t="s">
        <v>117</v>
      </c>
      <c r="BC816" s="119" t="e">
        <f>IF(L816="základní",#REF!,0)</f>
        <v>#REF!</v>
      </c>
      <c r="BD816" s="119">
        <f>IF(L816="snížená",#REF!,0)</f>
        <v>0</v>
      </c>
      <c r="BE816" s="119">
        <f>IF(L816="zákl. přenesená",#REF!,0)</f>
        <v>0</v>
      </c>
      <c r="BF816" s="119">
        <f>IF(L816="sníž. přenesená",#REF!,0)</f>
        <v>0</v>
      </c>
      <c r="BG816" s="119">
        <f>IF(L816="nulová",#REF!,0)</f>
        <v>0</v>
      </c>
      <c r="BH816" s="15" t="s">
        <v>64</v>
      </c>
      <c r="BI816" s="119" t="e">
        <f>ROUND(#REF!*H816,2)</f>
        <v>#REF!</v>
      </c>
      <c r="BJ816" s="15" t="s">
        <v>149</v>
      </c>
      <c r="BK816" s="118" t="s">
        <v>1265</v>
      </c>
    </row>
    <row r="817" spans="1:45" s="2" customFormat="1" ht="19.5">
      <c r="A817" s="26"/>
      <c r="B817" s="27"/>
      <c r="C817" s="26"/>
      <c r="D817" s="120" t="s">
        <v>125</v>
      </c>
      <c r="E817" s="26"/>
      <c r="F817" s="121" t="s">
        <v>1264</v>
      </c>
      <c r="G817" s="26"/>
      <c r="H817" s="26"/>
      <c r="I817" s="26"/>
      <c r="J817" s="27"/>
      <c r="K817" s="122"/>
      <c r="L817" s="123"/>
      <c r="M817" s="44"/>
      <c r="N817" s="44"/>
      <c r="O817" s="44"/>
      <c r="P817" s="44"/>
      <c r="Q817" s="44"/>
      <c r="R817" s="45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R817" s="15" t="s">
        <v>125</v>
      </c>
      <c r="AS817" s="15" t="s">
        <v>66</v>
      </c>
    </row>
    <row r="818" spans="1:45" s="2" customFormat="1" ht="19.5">
      <c r="A818" s="26"/>
      <c r="B818" s="27"/>
      <c r="C818" s="26"/>
      <c r="D818" s="120" t="s">
        <v>356</v>
      </c>
      <c r="E818" s="26"/>
      <c r="F818" s="132" t="s">
        <v>1266</v>
      </c>
      <c r="G818" s="26"/>
      <c r="H818" s="26"/>
      <c r="I818" s="26"/>
      <c r="J818" s="27"/>
      <c r="K818" s="122"/>
      <c r="L818" s="123"/>
      <c r="M818" s="44"/>
      <c r="N818" s="44"/>
      <c r="O818" s="44"/>
      <c r="P818" s="44"/>
      <c r="Q818" s="44"/>
      <c r="R818" s="45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R818" s="15" t="s">
        <v>356</v>
      </c>
      <c r="AS818" s="15" t="s">
        <v>66</v>
      </c>
    </row>
    <row r="819" spans="2:49" s="12" customFormat="1" ht="12">
      <c r="B819" s="133"/>
      <c r="D819" s="120" t="s">
        <v>568</v>
      </c>
      <c r="E819" s="134" t="s">
        <v>1</v>
      </c>
      <c r="F819" s="135" t="s">
        <v>1267</v>
      </c>
      <c r="H819" s="136">
        <v>236.25</v>
      </c>
      <c r="J819" s="133"/>
      <c r="K819" s="137"/>
      <c r="L819" s="138"/>
      <c r="M819" s="138"/>
      <c r="N819" s="138"/>
      <c r="O819" s="138"/>
      <c r="P819" s="138"/>
      <c r="Q819" s="138"/>
      <c r="R819" s="139"/>
      <c r="AR819" s="134" t="s">
        <v>568</v>
      </c>
      <c r="AS819" s="134" t="s">
        <v>66</v>
      </c>
      <c r="AT819" s="12" t="s">
        <v>66</v>
      </c>
      <c r="AU819" s="12" t="s">
        <v>27</v>
      </c>
      <c r="AV819" s="12" t="s">
        <v>57</v>
      </c>
      <c r="AW819" s="134" t="s">
        <v>117</v>
      </c>
    </row>
    <row r="820" spans="2:49" s="13" customFormat="1" ht="12">
      <c r="B820" s="140"/>
      <c r="D820" s="120" t="s">
        <v>568</v>
      </c>
      <c r="E820" s="141" t="s">
        <v>1</v>
      </c>
      <c r="F820" s="142" t="s">
        <v>570</v>
      </c>
      <c r="H820" s="143">
        <v>236.25</v>
      </c>
      <c r="J820" s="140"/>
      <c r="K820" s="144"/>
      <c r="L820" s="145"/>
      <c r="M820" s="145"/>
      <c r="N820" s="145"/>
      <c r="O820" s="145"/>
      <c r="P820" s="145"/>
      <c r="Q820" s="145"/>
      <c r="R820" s="146"/>
      <c r="AR820" s="141" t="s">
        <v>568</v>
      </c>
      <c r="AS820" s="141" t="s">
        <v>66</v>
      </c>
      <c r="AT820" s="13" t="s">
        <v>124</v>
      </c>
      <c r="AU820" s="13" t="s">
        <v>27</v>
      </c>
      <c r="AV820" s="13" t="s">
        <v>64</v>
      </c>
      <c r="AW820" s="141" t="s">
        <v>117</v>
      </c>
    </row>
    <row r="821" spans="1:63" s="2" customFormat="1" ht="24.2" customHeight="1">
      <c r="A821" s="26"/>
      <c r="B821" s="108"/>
      <c r="C821" s="109" t="s">
        <v>1268</v>
      </c>
      <c r="D821" s="109" t="s">
        <v>119</v>
      </c>
      <c r="E821" s="110" t="s">
        <v>1269</v>
      </c>
      <c r="F821" s="111" t="s">
        <v>1270</v>
      </c>
      <c r="G821" s="112" t="s">
        <v>187</v>
      </c>
      <c r="H821" s="113">
        <v>100</v>
      </c>
      <c r="I821" s="111" t="s">
        <v>123</v>
      </c>
      <c r="J821" s="27"/>
      <c r="K821" s="114" t="s">
        <v>1</v>
      </c>
      <c r="L821" s="115" t="s">
        <v>31</v>
      </c>
      <c r="M821" s="116">
        <v>0.12</v>
      </c>
      <c r="N821" s="116">
        <f>M821*H821</f>
        <v>12</v>
      </c>
      <c r="O821" s="116">
        <v>0.00011</v>
      </c>
      <c r="P821" s="116">
        <f>O821*H821</f>
        <v>0.011000000000000001</v>
      </c>
      <c r="Q821" s="116">
        <v>0</v>
      </c>
      <c r="R821" s="117">
        <f>Q821*H821</f>
        <v>0</v>
      </c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P821" s="118" t="s">
        <v>149</v>
      </c>
      <c r="AR821" s="118" t="s">
        <v>119</v>
      </c>
      <c r="AS821" s="118" t="s">
        <v>66</v>
      </c>
      <c r="AW821" s="15" t="s">
        <v>117</v>
      </c>
      <c r="BC821" s="119" t="e">
        <f>IF(L821="základní",#REF!,0)</f>
        <v>#REF!</v>
      </c>
      <c r="BD821" s="119">
        <f>IF(L821="snížená",#REF!,0)</f>
        <v>0</v>
      </c>
      <c r="BE821" s="119">
        <f>IF(L821="zákl. přenesená",#REF!,0)</f>
        <v>0</v>
      </c>
      <c r="BF821" s="119">
        <f>IF(L821="sníž. přenesená",#REF!,0)</f>
        <v>0</v>
      </c>
      <c r="BG821" s="119">
        <f>IF(L821="nulová",#REF!,0)</f>
        <v>0</v>
      </c>
      <c r="BH821" s="15" t="s">
        <v>64</v>
      </c>
      <c r="BI821" s="119" t="e">
        <f>ROUND(#REF!*H821,2)</f>
        <v>#REF!</v>
      </c>
      <c r="BJ821" s="15" t="s">
        <v>149</v>
      </c>
      <c r="BK821" s="118" t="s">
        <v>1271</v>
      </c>
    </row>
    <row r="822" spans="1:45" s="2" customFormat="1" ht="19.5">
      <c r="A822" s="26"/>
      <c r="B822" s="27"/>
      <c r="C822" s="26"/>
      <c r="D822" s="120" t="s">
        <v>125</v>
      </c>
      <c r="E822" s="26"/>
      <c r="F822" s="121" t="s">
        <v>1270</v>
      </c>
      <c r="G822" s="26"/>
      <c r="H822" s="26"/>
      <c r="I822" s="26"/>
      <c r="J822" s="27"/>
      <c r="K822" s="122"/>
      <c r="L822" s="123"/>
      <c r="M822" s="44"/>
      <c r="N822" s="44"/>
      <c r="O822" s="44"/>
      <c r="P822" s="44"/>
      <c r="Q822" s="44"/>
      <c r="R822" s="45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R822" s="15" t="s">
        <v>125</v>
      </c>
      <c r="AS822" s="15" t="s">
        <v>66</v>
      </c>
    </row>
    <row r="823" spans="1:63" s="2" customFormat="1" ht="49.15" customHeight="1">
      <c r="A823" s="26"/>
      <c r="B823" s="108"/>
      <c r="C823" s="109" t="s">
        <v>696</v>
      </c>
      <c r="D823" s="109" t="s">
        <v>119</v>
      </c>
      <c r="E823" s="110" t="s">
        <v>1272</v>
      </c>
      <c r="F823" s="111" t="s">
        <v>1273</v>
      </c>
      <c r="G823" s="112" t="s">
        <v>250</v>
      </c>
      <c r="H823" s="113">
        <v>2</v>
      </c>
      <c r="I823" s="111" t="s">
        <v>123</v>
      </c>
      <c r="J823" s="27"/>
      <c r="K823" s="114" t="s">
        <v>1</v>
      </c>
      <c r="L823" s="115" t="s">
        <v>31</v>
      </c>
      <c r="M823" s="116">
        <v>1.567</v>
      </c>
      <c r="N823" s="116">
        <f>M823*H823</f>
        <v>3.134</v>
      </c>
      <c r="O823" s="116">
        <v>0</v>
      </c>
      <c r="P823" s="116">
        <f>O823*H823</f>
        <v>0</v>
      </c>
      <c r="Q823" s="116">
        <v>0</v>
      </c>
      <c r="R823" s="117">
        <f>Q823*H823</f>
        <v>0</v>
      </c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P823" s="118" t="s">
        <v>149</v>
      </c>
      <c r="AR823" s="118" t="s">
        <v>119</v>
      </c>
      <c r="AS823" s="118" t="s">
        <v>66</v>
      </c>
      <c r="AW823" s="15" t="s">
        <v>117</v>
      </c>
      <c r="BC823" s="119" t="e">
        <f>IF(L823="základní",#REF!,0)</f>
        <v>#REF!</v>
      </c>
      <c r="BD823" s="119">
        <f>IF(L823="snížená",#REF!,0)</f>
        <v>0</v>
      </c>
      <c r="BE823" s="119">
        <f>IF(L823="zákl. přenesená",#REF!,0)</f>
        <v>0</v>
      </c>
      <c r="BF823" s="119">
        <f>IF(L823="sníž. přenesená",#REF!,0)</f>
        <v>0</v>
      </c>
      <c r="BG823" s="119">
        <f>IF(L823="nulová",#REF!,0)</f>
        <v>0</v>
      </c>
      <c r="BH823" s="15" t="s">
        <v>64</v>
      </c>
      <c r="BI823" s="119" t="e">
        <f>ROUND(#REF!*H823,2)</f>
        <v>#REF!</v>
      </c>
      <c r="BJ823" s="15" t="s">
        <v>149</v>
      </c>
      <c r="BK823" s="118" t="s">
        <v>1274</v>
      </c>
    </row>
    <row r="824" spans="1:45" s="2" customFormat="1" ht="29.25">
      <c r="A824" s="26"/>
      <c r="B824" s="27"/>
      <c r="C824" s="26"/>
      <c r="D824" s="120" t="s">
        <v>125</v>
      </c>
      <c r="E824" s="26"/>
      <c r="F824" s="121" t="s">
        <v>1273</v>
      </c>
      <c r="G824" s="26"/>
      <c r="H824" s="26"/>
      <c r="I824" s="26"/>
      <c r="J824" s="27"/>
      <c r="K824" s="122"/>
      <c r="L824" s="123"/>
      <c r="M824" s="44"/>
      <c r="N824" s="44"/>
      <c r="O824" s="44"/>
      <c r="P824" s="44"/>
      <c r="Q824" s="44"/>
      <c r="R824" s="45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R824" s="15" t="s">
        <v>125</v>
      </c>
      <c r="AS824" s="15" t="s">
        <v>66</v>
      </c>
    </row>
    <row r="825" spans="1:63" s="2" customFormat="1" ht="55.5" customHeight="1">
      <c r="A825" s="26"/>
      <c r="B825" s="108"/>
      <c r="C825" s="109" t="s">
        <v>1275</v>
      </c>
      <c r="D825" s="109" t="s">
        <v>119</v>
      </c>
      <c r="E825" s="110" t="s">
        <v>1276</v>
      </c>
      <c r="F825" s="111" t="s">
        <v>1277</v>
      </c>
      <c r="G825" s="112" t="s">
        <v>250</v>
      </c>
      <c r="H825" s="113">
        <v>2</v>
      </c>
      <c r="I825" s="111" t="s">
        <v>123</v>
      </c>
      <c r="J825" s="27"/>
      <c r="K825" s="114" t="s">
        <v>1</v>
      </c>
      <c r="L825" s="115" t="s">
        <v>31</v>
      </c>
      <c r="M825" s="116">
        <v>1.36</v>
      </c>
      <c r="N825" s="116">
        <f>M825*H825</f>
        <v>2.72</v>
      </c>
      <c r="O825" s="116">
        <v>0</v>
      </c>
      <c r="P825" s="116">
        <f>O825*H825</f>
        <v>0</v>
      </c>
      <c r="Q825" s="116">
        <v>0</v>
      </c>
      <c r="R825" s="117">
        <f>Q825*H825</f>
        <v>0</v>
      </c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P825" s="118" t="s">
        <v>149</v>
      </c>
      <c r="AR825" s="118" t="s">
        <v>119</v>
      </c>
      <c r="AS825" s="118" t="s">
        <v>66</v>
      </c>
      <c r="AW825" s="15" t="s">
        <v>117</v>
      </c>
      <c r="BC825" s="119" t="e">
        <f>IF(L825="základní",#REF!,0)</f>
        <v>#REF!</v>
      </c>
      <c r="BD825" s="119">
        <f>IF(L825="snížená",#REF!,0)</f>
        <v>0</v>
      </c>
      <c r="BE825" s="119">
        <f>IF(L825="zákl. přenesená",#REF!,0)</f>
        <v>0</v>
      </c>
      <c r="BF825" s="119">
        <f>IF(L825="sníž. přenesená",#REF!,0)</f>
        <v>0</v>
      </c>
      <c r="BG825" s="119">
        <f>IF(L825="nulová",#REF!,0)</f>
        <v>0</v>
      </c>
      <c r="BH825" s="15" t="s">
        <v>64</v>
      </c>
      <c r="BI825" s="119" t="e">
        <f>ROUND(#REF!*H825,2)</f>
        <v>#REF!</v>
      </c>
      <c r="BJ825" s="15" t="s">
        <v>149</v>
      </c>
      <c r="BK825" s="118" t="s">
        <v>1278</v>
      </c>
    </row>
    <row r="826" spans="1:45" s="2" customFormat="1" ht="29.25">
      <c r="A826" s="26"/>
      <c r="B826" s="27"/>
      <c r="C826" s="26"/>
      <c r="D826" s="120" t="s">
        <v>125</v>
      </c>
      <c r="E826" s="26"/>
      <c r="F826" s="121" t="s">
        <v>1277</v>
      </c>
      <c r="G826" s="26"/>
      <c r="H826" s="26"/>
      <c r="I826" s="26"/>
      <c r="J826" s="27"/>
      <c r="K826" s="122"/>
      <c r="L826" s="123"/>
      <c r="M826" s="44"/>
      <c r="N826" s="44"/>
      <c r="O826" s="44"/>
      <c r="P826" s="44"/>
      <c r="Q826" s="44"/>
      <c r="R826" s="45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R826" s="15" t="s">
        <v>125</v>
      </c>
      <c r="AS826" s="15" t="s">
        <v>66</v>
      </c>
    </row>
    <row r="827" spans="2:61" s="11" customFormat="1" ht="22.9" customHeight="1">
      <c r="B827" s="98"/>
      <c r="D827" s="99" t="s">
        <v>56</v>
      </c>
      <c r="E827" s="107" t="s">
        <v>1279</v>
      </c>
      <c r="F827" s="107" t="s">
        <v>1280</v>
      </c>
      <c r="J827" s="98"/>
      <c r="K827" s="101"/>
      <c r="L827" s="102"/>
      <c r="M827" s="102"/>
      <c r="N827" s="103">
        <f>SUM(N828:N833)</f>
        <v>21.188</v>
      </c>
      <c r="O827" s="102"/>
      <c r="P827" s="103">
        <f>SUM(P828:P833)</f>
        <v>0.0728</v>
      </c>
      <c r="Q827" s="102"/>
      <c r="R827" s="104">
        <f>SUM(R828:R833)</f>
        <v>0</v>
      </c>
      <c r="AP827" s="99" t="s">
        <v>66</v>
      </c>
      <c r="AR827" s="105" t="s">
        <v>56</v>
      </c>
      <c r="AS827" s="105" t="s">
        <v>64</v>
      </c>
      <c r="AW827" s="99" t="s">
        <v>117</v>
      </c>
      <c r="BI827" s="106" t="e">
        <f>SUM(BI828:BI833)</f>
        <v>#REF!</v>
      </c>
    </row>
    <row r="828" spans="1:63" s="2" customFormat="1" ht="24.2" customHeight="1">
      <c r="A828" s="26"/>
      <c r="B828" s="108"/>
      <c r="C828" s="109" t="s">
        <v>699</v>
      </c>
      <c r="D828" s="109" t="s">
        <v>119</v>
      </c>
      <c r="E828" s="110" t="s">
        <v>1281</v>
      </c>
      <c r="F828" s="111" t="s">
        <v>1282</v>
      </c>
      <c r="G828" s="112" t="s">
        <v>187</v>
      </c>
      <c r="H828" s="113">
        <v>45</v>
      </c>
      <c r="I828" s="111" t="s">
        <v>123</v>
      </c>
      <c r="J828" s="27"/>
      <c r="K828" s="114" t="s">
        <v>1</v>
      </c>
      <c r="L828" s="115" t="s">
        <v>31</v>
      </c>
      <c r="M828" s="116">
        <v>0.212</v>
      </c>
      <c r="N828" s="116">
        <f>M828*H828</f>
        <v>9.54</v>
      </c>
      <c r="O828" s="116">
        <v>0</v>
      </c>
      <c r="P828" s="116">
        <f>O828*H828</f>
        <v>0</v>
      </c>
      <c r="Q828" s="116">
        <v>0</v>
      </c>
      <c r="R828" s="117">
        <f>Q828*H828</f>
        <v>0</v>
      </c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P828" s="118" t="s">
        <v>149</v>
      </c>
      <c r="AR828" s="118" t="s">
        <v>119</v>
      </c>
      <c r="AS828" s="118" t="s">
        <v>66</v>
      </c>
      <c r="AW828" s="15" t="s">
        <v>117</v>
      </c>
      <c r="BC828" s="119" t="e">
        <f>IF(L828="základní",#REF!,0)</f>
        <v>#REF!</v>
      </c>
      <c r="BD828" s="119">
        <f>IF(L828="snížená",#REF!,0)</f>
        <v>0</v>
      </c>
      <c r="BE828" s="119">
        <f>IF(L828="zákl. přenesená",#REF!,0)</f>
        <v>0</v>
      </c>
      <c r="BF828" s="119">
        <f>IF(L828="sníž. přenesená",#REF!,0)</f>
        <v>0</v>
      </c>
      <c r="BG828" s="119">
        <f>IF(L828="nulová",#REF!,0)</f>
        <v>0</v>
      </c>
      <c r="BH828" s="15" t="s">
        <v>64</v>
      </c>
      <c r="BI828" s="119" t="e">
        <f>ROUND(#REF!*H828,2)</f>
        <v>#REF!</v>
      </c>
      <c r="BJ828" s="15" t="s">
        <v>149</v>
      </c>
      <c r="BK828" s="118" t="s">
        <v>1283</v>
      </c>
    </row>
    <row r="829" spans="1:45" s="2" customFormat="1" ht="19.5">
      <c r="A829" s="26"/>
      <c r="B829" s="27"/>
      <c r="C829" s="26"/>
      <c r="D829" s="120" t="s">
        <v>125</v>
      </c>
      <c r="E829" s="26"/>
      <c r="F829" s="121" t="s">
        <v>1282</v>
      </c>
      <c r="G829" s="26"/>
      <c r="H829" s="26"/>
      <c r="I829" s="26"/>
      <c r="J829" s="27"/>
      <c r="K829" s="122"/>
      <c r="L829" s="123"/>
      <c r="M829" s="44"/>
      <c r="N829" s="44"/>
      <c r="O829" s="44"/>
      <c r="P829" s="44"/>
      <c r="Q829" s="44"/>
      <c r="R829" s="45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R829" s="15" t="s">
        <v>125</v>
      </c>
      <c r="AS829" s="15" t="s">
        <v>66</v>
      </c>
    </row>
    <row r="830" spans="1:63" s="2" customFormat="1" ht="16.5" customHeight="1">
      <c r="A830" s="26"/>
      <c r="B830" s="108"/>
      <c r="C830" s="109" t="s">
        <v>1284</v>
      </c>
      <c r="D830" s="109" t="s">
        <v>119</v>
      </c>
      <c r="E830" s="110" t="s">
        <v>1285</v>
      </c>
      <c r="F830" s="111" t="s">
        <v>1286</v>
      </c>
      <c r="G830" s="112" t="s">
        <v>145</v>
      </c>
      <c r="H830" s="113">
        <v>112</v>
      </c>
      <c r="I830" s="111" t="s">
        <v>123</v>
      </c>
      <c r="J830" s="27"/>
      <c r="K830" s="114" t="s">
        <v>1</v>
      </c>
      <c r="L830" s="115" t="s">
        <v>31</v>
      </c>
      <c r="M830" s="116">
        <v>0.104</v>
      </c>
      <c r="N830" s="116">
        <f>M830*H830</f>
        <v>11.648</v>
      </c>
      <c r="O830" s="116">
        <v>0</v>
      </c>
      <c r="P830" s="116">
        <f>O830*H830</f>
        <v>0</v>
      </c>
      <c r="Q830" s="116">
        <v>0</v>
      </c>
      <c r="R830" s="117">
        <f>Q830*H830</f>
        <v>0</v>
      </c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P830" s="118" t="s">
        <v>149</v>
      </c>
      <c r="AR830" s="118" t="s">
        <v>119</v>
      </c>
      <c r="AS830" s="118" t="s">
        <v>66</v>
      </c>
      <c r="AW830" s="15" t="s">
        <v>117</v>
      </c>
      <c r="BC830" s="119" t="e">
        <f>IF(L830="základní",#REF!,0)</f>
        <v>#REF!</v>
      </c>
      <c r="BD830" s="119">
        <f>IF(L830="snížená",#REF!,0)</f>
        <v>0</v>
      </c>
      <c r="BE830" s="119">
        <f>IF(L830="zákl. přenesená",#REF!,0)</f>
        <v>0</v>
      </c>
      <c r="BF830" s="119">
        <f>IF(L830="sníž. přenesená",#REF!,0)</f>
        <v>0</v>
      </c>
      <c r="BG830" s="119">
        <f>IF(L830="nulová",#REF!,0)</f>
        <v>0</v>
      </c>
      <c r="BH830" s="15" t="s">
        <v>64</v>
      </c>
      <c r="BI830" s="119" t="e">
        <f>ROUND(#REF!*H830,2)</f>
        <v>#REF!</v>
      </c>
      <c r="BJ830" s="15" t="s">
        <v>149</v>
      </c>
      <c r="BK830" s="118" t="s">
        <v>1287</v>
      </c>
    </row>
    <row r="831" spans="1:45" s="2" customFormat="1" ht="12">
      <c r="A831" s="26"/>
      <c r="B831" s="27"/>
      <c r="C831" s="26"/>
      <c r="D831" s="120" t="s">
        <v>125</v>
      </c>
      <c r="E831" s="26"/>
      <c r="F831" s="121" t="s">
        <v>1286</v>
      </c>
      <c r="G831" s="26"/>
      <c r="H831" s="26"/>
      <c r="I831" s="26"/>
      <c r="J831" s="27"/>
      <c r="K831" s="122"/>
      <c r="L831" s="123"/>
      <c r="M831" s="44"/>
      <c r="N831" s="44"/>
      <c r="O831" s="44"/>
      <c r="P831" s="44"/>
      <c r="Q831" s="44"/>
      <c r="R831" s="45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R831" s="15" t="s">
        <v>125</v>
      </c>
      <c r="AS831" s="15" t="s">
        <v>66</v>
      </c>
    </row>
    <row r="832" spans="1:63" s="2" customFormat="1" ht="16.5" customHeight="1">
      <c r="A832" s="26"/>
      <c r="B832" s="108"/>
      <c r="C832" s="124" t="s">
        <v>703</v>
      </c>
      <c r="D832" s="124" t="s">
        <v>352</v>
      </c>
      <c r="E832" s="125" t="s">
        <v>1288</v>
      </c>
      <c r="F832" s="126" t="s">
        <v>1289</v>
      </c>
      <c r="G832" s="127" t="s">
        <v>187</v>
      </c>
      <c r="H832" s="128">
        <v>112</v>
      </c>
      <c r="I832" s="126" t="s">
        <v>123</v>
      </c>
      <c r="J832" s="129"/>
      <c r="K832" s="130" t="s">
        <v>1</v>
      </c>
      <c r="L832" s="131" t="s">
        <v>31</v>
      </c>
      <c r="M832" s="116">
        <v>0</v>
      </c>
      <c r="N832" s="116">
        <f>M832*H832</f>
        <v>0</v>
      </c>
      <c r="O832" s="116">
        <v>0.00065</v>
      </c>
      <c r="P832" s="116">
        <f>O832*H832</f>
        <v>0.0728</v>
      </c>
      <c r="Q832" s="116">
        <v>0</v>
      </c>
      <c r="R832" s="117">
        <f>Q832*H832</f>
        <v>0</v>
      </c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P832" s="118" t="s">
        <v>176</v>
      </c>
      <c r="AR832" s="118" t="s">
        <v>352</v>
      </c>
      <c r="AS832" s="118" t="s">
        <v>66</v>
      </c>
      <c r="AW832" s="15" t="s">
        <v>117</v>
      </c>
      <c r="BC832" s="119" t="e">
        <f>IF(L832="základní",#REF!,0)</f>
        <v>#REF!</v>
      </c>
      <c r="BD832" s="119">
        <f>IF(L832="snížená",#REF!,0)</f>
        <v>0</v>
      </c>
      <c r="BE832" s="119">
        <f>IF(L832="zákl. přenesená",#REF!,0)</f>
        <v>0</v>
      </c>
      <c r="BF832" s="119">
        <f>IF(L832="sníž. přenesená",#REF!,0)</f>
        <v>0</v>
      </c>
      <c r="BG832" s="119">
        <f>IF(L832="nulová",#REF!,0)</f>
        <v>0</v>
      </c>
      <c r="BH832" s="15" t="s">
        <v>64</v>
      </c>
      <c r="BI832" s="119" t="e">
        <f>ROUND(#REF!*H832,2)</f>
        <v>#REF!</v>
      </c>
      <c r="BJ832" s="15" t="s">
        <v>149</v>
      </c>
      <c r="BK832" s="118" t="s">
        <v>1290</v>
      </c>
    </row>
    <row r="833" spans="1:45" s="2" customFormat="1" ht="12">
      <c r="A833" s="26"/>
      <c r="B833" s="27"/>
      <c r="C833" s="26"/>
      <c r="D833" s="120" t="s">
        <v>125</v>
      </c>
      <c r="E833" s="26"/>
      <c r="F833" s="121" t="s">
        <v>1289</v>
      </c>
      <c r="G833" s="26"/>
      <c r="H833" s="26"/>
      <c r="I833" s="26"/>
      <c r="J833" s="27"/>
      <c r="K833" s="122"/>
      <c r="L833" s="123"/>
      <c r="M833" s="44"/>
      <c r="N833" s="44"/>
      <c r="O833" s="44"/>
      <c r="P833" s="44"/>
      <c r="Q833" s="44"/>
      <c r="R833" s="45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R833" s="15" t="s">
        <v>125</v>
      </c>
      <c r="AS833" s="15" t="s">
        <v>66</v>
      </c>
    </row>
    <row r="834" spans="2:61" s="11" customFormat="1" ht="22.9" customHeight="1">
      <c r="B834" s="98"/>
      <c r="D834" s="99" t="s">
        <v>56</v>
      </c>
      <c r="E834" s="107" t="s">
        <v>1291</v>
      </c>
      <c r="F834" s="107" t="s">
        <v>1292</v>
      </c>
      <c r="J834" s="98"/>
      <c r="K834" s="101"/>
      <c r="L834" s="102"/>
      <c r="M834" s="102"/>
      <c r="N834" s="103">
        <f>SUM(N835:N905)</f>
        <v>4640.36</v>
      </c>
      <c r="O834" s="102"/>
      <c r="P834" s="103">
        <f>SUM(P835:P905)</f>
        <v>20.2835</v>
      </c>
      <c r="Q834" s="102"/>
      <c r="R834" s="104">
        <f>SUM(R835:R905)</f>
        <v>33.489999999999995</v>
      </c>
      <c r="AP834" s="99" t="s">
        <v>66</v>
      </c>
      <c r="AR834" s="105" t="s">
        <v>56</v>
      </c>
      <c r="AS834" s="105" t="s">
        <v>64</v>
      </c>
      <c r="AW834" s="99" t="s">
        <v>117</v>
      </c>
      <c r="BI834" s="106" t="e">
        <f>SUM(BI835:BI905)</f>
        <v>#REF!</v>
      </c>
    </row>
    <row r="835" spans="1:63" s="2" customFormat="1" ht="24.2" customHeight="1">
      <c r="A835" s="26"/>
      <c r="B835" s="108"/>
      <c r="C835" s="109" t="s">
        <v>1293</v>
      </c>
      <c r="D835" s="109" t="s">
        <v>119</v>
      </c>
      <c r="E835" s="110" t="s">
        <v>1294</v>
      </c>
      <c r="F835" s="111" t="s">
        <v>1295</v>
      </c>
      <c r="G835" s="112" t="s">
        <v>724</v>
      </c>
      <c r="H835" s="113">
        <v>1500</v>
      </c>
      <c r="I835" s="111" t="s">
        <v>123</v>
      </c>
      <c r="J835" s="27"/>
      <c r="K835" s="114" t="s">
        <v>1</v>
      </c>
      <c r="L835" s="115" t="s">
        <v>31</v>
      </c>
      <c r="M835" s="116">
        <v>0.024</v>
      </c>
      <c r="N835" s="116">
        <f>M835*H835</f>
        <v>36</v>
      </c>
      <c r="O835" s="116">
        <v>5E-05</v>
      </c>
      <c r="P835" s="116">
        <f>O835*H835</f>
        <v>0.075</v>
      </c>
      <c r="Q835" s="116">
        <v>0</v>
      </c>
      <c r="R835" s="117">
        <f>Q835*H835</f>
        <v>0</v>
      </c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P835" s="118" t="s">
        <v>149</v>
      </c>
      <c r="AR835" s="118" t="s">
        <v>119</v>
      </c>
      <c r="AS835" s="118" t="s">
        <v>66</v>
      </c>
      <c r="AW835" s="15" t="s">
        <v>117</v>
      </c>
      <c r="BC835" s="119" t="e">
        <f>IF(L835="základní",#REF!,0)</f>
        <v>#REF!</v>
      </c>
      <c r="BD835" s="119">
        <f>IF(L835="snížená",#REF!,0)</f>
        <v>0</v>
      </c>
      <c r="BE835" s="119">
        <f>IF(L835="zákl. přenesená",#REF!,0)</f>
        <v>0</v>
      </c>
      <c r="BF835" s="119">
        <f>IF(L835="sníž. přenesená",#REF!,0)</f>
        <v>0</v>
      </c>
      <c r="BG835" s="119">
        <f>IF(L835="nulová",#REF!,0)</f>
        <v>0</v>
      </c>
      <c r="BH835" s="15" t="s">
        <v>64</v>
      </c>
      <c r="BI835" s="119" t="e">
        <f>ROUND(#REF!*H835,2)</f>
        <v>#REF!</v>
      </c>
      <c r="BJ835" s="15" t="s">
        <v>149</v>
      </c>
      <c r="BK835" s="118" t="s">
        <v>1296</v>
      </c>
    </row>
    <row r="836" spans="1:45" s="2" customFormat="1" ht="19.5">
      <c r="A836" s="26"/>
      <c r="B836" s="27"/>
      <c r="C836" s="26"/>
      <c r="D836" s="120" t="s">
        <v>125</v>
      </c>
      <c r="E836" s="26"/>
      <c r="F836" s="121" t="s">
        <v>1295</v>
      </c>
      <c r="G836" s="26"/>
      <c r="H836" s="26"/>
      <c r="I836" s="26"/>
      <c r="J836" s="27"/>
      <c r="K836" s="122"/>
      <c r="L836" s="123"/>
      <c r="M836" s="44"/>
      <c r="N836" s="44"/>
      <c r="O836" s="44"/>
      <c r="P836" s="44"/>
      <c r="Q836" s="44"/>
      <c r="R836" s="45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R836" s="15" t="s">
        <v>125</v>
      </c>
      <c r="AS836" s="15" t="s">
        <v>66</v>
      </c>
    </row>
    <row r="837" spans="1:63" s="2" customFormat="1" ht="24.2" customHeight="1">
      <c r="A837" s="26"/>
      <c r="B837" s="108"/>
      <c r="C837" s="124" t="s">
        <v>706</v>
      </c>
      <c r="D837" s="124" t="s">
        <v>352</v>
      </c>
      <c r="E837" s="125" t="s">
        <v>1297</v>
      </c>
      <c r="F837" s="126" t="s">
        <v>1298</v>
      </c>
      <c r="G837" s="127" t="s">
        <v>145</v>
      </c>
      <c r="H837" s="128">
        <v>375</v>
      </c>
      <c r="I837" s="126" t="s">
        <v>123</v>
      </c>
      <c r="J837" s="129"/>
      <c r="K837" s="130" t="s">
        <v>1</v>
      </c>
      <c r="L837" s="131" t="s">
        <v>31</v>
      </c>
      <c r="M837" s="116">
        <v>0</v>
      </c>
      <c r="N837" s="116">
        <f>M837*H837</f>
        <v>0</v>
      </c>
      <c r="O837" s="116">
        <v>0.023</v>
      </c>
      <c r="P837" s="116">
        <f>O837*H837</f>
        <v>8.625</v>
      </c>
      <c r="Q837" s="116">
        <v>0</v>
      </c>
      <c r="R837" s="117">
        <f>Q837*H837</f>
        <v>0</v>
      </c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P837" s="118" t="s">
        <v>176</v>
      </c>
      <c r="AR837" s="118" t="s">
        <v>352</v>
      </c>
      <c r="AS837" s="118" t="s">
        <v>66</v>
      </c>
      <c r="AW837" s="15" t="s">
        <v>117</v>
      </c>
      <c r="BC837" s="119" t="e">
        <f>IF(L837="základní",#REF!,0)</f>
        <v>#REF!</v>
      </c>
      <c r="BD837" s="119">
        <f>IF(L837="snížená",#REF!,0)</f>
        <v>0</v>
      </c>
      <c r="BE837" s="119">
        <f>IF(L837="zákl. přenesená",#REF!,0)</f>
        <v>0</v>
      </c>
      <c r="BF837" s="119">
        <f>IF(L837="sníž. přenesená",#REF!,0)</f>
        <v>0</v>
      </c>
      <c r="BG837" s="119">
        <f>IF(L837="nulová",#REF!,0)</f>
        <v>0</v>
      </c>
      <c r="BH837" s="15" t="s">
        <v>64</v>
      </c>
      <c r="BI837" s="119" t="e">
        <f>ROUND(#REF!*H837,2)</f>
        <v>#REF!</v>
      </c>
      <c r="BJ837" s="15" t="s">
        <v>149</v>
      </c>
      <c r="BK837" s="118" t="s">
        <v>1299</v>
      </c>
    </row>
    <row r="838" spans="1:45" s="2" customFormat="1" ht="19.5">
      <c r="A838" s="26"/>
      <c r="B838" s="27"/>
      <c r="C838" s="26"/>
      <c r="D838" s="120" t="s">
        <v>125</v>
      </c>
      <c r="E838" s="26"/>
      <c r="F838" s="121" t="s">
        <v>1298</v>
      </c>
      <c r="G838" s="26"/>
      <c r="H838" s="26"/>
      <c r="I838" s="26"/>
      <c r="J838" s="27"/>
      <c r="K838" s="122"/>
      <c r="L838" s="123"/>
      <c r="M838" s="44"/>
      <c r="N838" s="44"/>
      <c r="O838" s="44"/>
      <c r="P838" s="44"/>
      <c r="Q838" s="44"/>
      <c r="R838" s="45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R838" s="15" t="s">
        <v>125</v>
      </c>
      <c r="AS838" s="15" t="s">
        <v>66</v>
      </c>
    </row>
    <row r="839" spans="2:49" s="12" customFormat="1" ht="12">
      <c r="B839" s="133"/>
      <c r="D839" s="120" t="s">
        <v>568</v>
      </c>
      <c r="E839" s="134" t="s">
        <v>1</v>
      </c>
      <c r="F839" s="135" t="s">
        <v>1300</v>
      </c>
      <c r="H839" s="136">
        <v>375</v>
      </c>
      <c r="J839" s="133"/>
      <c r="K839" s="137"/>
      <c r="L839" s="138"/>
      <c r="M839" s="138"/>
      <c r="N839" s="138"/>
      <c r="O839" s="138"/>
      <c r="P839" s="138"/>
      <c r="Q839" s="138"/>
      <c r="R839" s="139"/>
      <c r="AR839" s="134" t="s">
        <v>568</v>
      </c>
      <c r="AS839" s="134" t="s">
        <v>66</v>
      </c>
      <c r="AT839" s="12" t="s">
        <v>66</v>
      </c>
      <c r="AU839" s="12" t="s">
        <v>27</v>
      </c>
      <c r="AV839" s="12" t="s">
        <v>57</v>
      </c>
      <c r="AW839" s="134" t="s">
        <v>117</v>
      </c>
    </row>
    <row r="840" spans="2:49" s="13" customFormat="1" ht="12">
      <c r="B840" s="140"/>
      <c r="D840" s="120" t="s">
        <v>568</v>
      </c>
      <c r="E840" s="141" t="s">
        <v>1</v>
      </c>
      <c r="F840" s="142" t="s">
        <v>570</v>
      </c>
      <c r="H840" s="143">
        <v>375</v>
      </c>
      <c r="J840" s="140"/>
      <c r="K840" s="144"/>
      <c r="L840" s="145"/>
      <c r="M840" s="145"/>
      <c r="N840" s="145"/>
      <c r="O840" s="145"/>
      <c r="P840" s="145"/>
      <c r="Q840" s="145"/>
      <c r="R840" s="146"/>
      <c r="AR840" s="141" t="s">
        <v>568</v>
      </c>
      <c r="AS840" s="141" t="s">
        <v>66</v>
      </c>
      <c r="AT840" s="13" t="s">
        <v>124</v>
      </c>
      <c r="AU840" s="13" t="s">
        <v>27</v>
      </c>
      <c r="AV840" s="13" t="s">
        <v>64</v>
      </c>
      <c r="AW840" s="141" t="s">
        <v>117</v>
      </c>
    </row>
    <row r="841" spans="1:63" s="2" customFormat="1" ht="37.9" customHeight="1">
      <c r="A841" s="26"/>
      <c r="B841" s="108"/>
      <c r="C841" s="109" t="s">
        <v>1301</v>
      </c>
      <c r="D841" s="109" t="s">
        <v>119</v>
      </c>
      <c r="E841" s="110" t="s">
        <v>1302</v>
      </c>
      <c r="F841" s="111" t="s">
        <v>1303</v>
      </c>
      <c r="G841" s="112" t="s">
        <v>122</v>
      </c>
      <c r="H841" s="113">
        <v>80</v>
      </c>
      <c r="I841" s="111" t="s">
        <v>123</v>
      </c>
      <c r="J841" s="27"/>
      <c r="K841" s="114" t="s">
        <v>1</v>
      </c>
      <c r="L841" s="115" t="s">
        <v>31</v>
      </c>
      <c r="M841" s="116">
        <v>0.825</v>
      </c>
      <c r="N841" s="116">
        <f>M841*H841</f>
        <v>66</v>
      </c>
      <c r="O841" s="116">
        <v>0.00049</v>
      </c>
      <c r="P841" s="116">
        <f>O841*H841</f>
        <v>0.0392</v>
      </c>
      <c r="Q841" s="116">
        <v>0</v>
      </c>
      <c r="R841" s="117">
        <f>Q841*H841</f>
        <v>0</v>
      </c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P841" s="118" t="s">
        <v>149</v>
      </c>
      <c r="AR841" s="118" t="s">
        <v>119</v>
      </c>
      <c r="AS841" s="118" t="s">
        <v>66</v>
      </c>
      <c r="AW841" s="15" t="s">
        <v>117</v>
      </c>
      <c r="BC841" s="119" t="e">
        <f>IF(L841="základní",#REF!,0)</f>
        <v>#REF!</v>
      </c>
      <c r="BD841" s="119">
        <f>IF(L841="snížená",#REF!,0)</f>
        <v>0</v>
      </c>
      <c r="BE841" s="119">
        <f>IF(L841="zákl. přenesená",#REF!,0)</f>
        <v>0</v>
      </c>
      <c r="BF841" s="119">
        <f>IF(L841="sníž. přenesená",#REF!,0)</f>
        <v>0</v>
      </c>
      <c r="BG841" s="119">
        <f>IF(L841="nulová",#REF!,0)</f>
        <v>0</v>
      </c>
      <c r="BH841" s="15" t="s">
        <v>64</v>
      </c>
      <c r="BI841" s="119" t="e">
        <f>ROUND(#REF!*H841,2)</f>
        <v>#REF!</v>
      </c>
      <c r="BJ841" s="15" t="s">
        <v>149</v>
      </c>
      <c r="BK841" s="118" t="s">
        <v>1304</v>
      </c>
    </row>
    <row r="842" spans="1:45" s="2" customFormat="1" ht="19.5">
      <c r="A842" s="26"/>
      <c r="B842" s="27"/>
      <c r="C842" s="26"/>
      <c r="D842" s="120" t="s">
        <v>125</v>
      </c>
      <c r="E842" s="26"/>
      <c r="F842" s="121" t="s">
        <v>1303</v>
      </c>
      <c r="G842" s="26"/>
      <c r="H842" s="26"/>
      <c r="I842" s="26"/>
      <c r="J842" s="27"/>
      <c r="K842" s="122"/>
      <c r="L842" s="123"/>
      <c r="M842" s="44"/>
      <c r="N842" s="44"/>
      <c r="O842" s="44"/>
      <c r="P842" s="44"/>
      <c r="Q842" s="44"/>
      <c r="R842" s="45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R842" s="15" t="s">
        <v>125</v>
      </c>
      <c r="AS842" s="15" t="s">
        <v>66</v>
      </c>
    </row>
    <row r="843" spans="1:63" s="2" customFormat="1" ht="24.2" customHeight="1">
      <c r="A843" s="26"/>
      <c r="B843" s="108"/>
      <c r="C843" s="109" t="s">
        <v>710</v>
      </c>
      <c r="D843" s="109" t="s">
        <v>119</v>
      </c>
      <c r="E843" s="110" t="s">
        <v>1305</v>
      </c>
      <c r="F843" s="111" t="s">
        <v>1306</v>
      </c>
      <c r="G843" s="112" t="s">
        <v>187</v>
      </c>
      <c r="H843" s="113">
        <v>310</v>
      </c>
      <c r="I843" s="111" t="s">
        <v>123</v>
      </c>
      <c r="J843" s="27"/>
      <c r="K843" s="114" t="s">
        <v>1</v>
      </c>
      <c r="L843" s="115" t="s">
        <v>31</v>
      </c>
      <c r="M843" s="116">
        <v>0.2</v>
      </c>
      <c r="N843" s="116">
        <f>M843*H843</f>
        <v>62</v>
      </c>
      <c r="O843" s="116">
        <v>0</v>
      </c>
      <c r="P843" s="116">
        <f>O843*H843</f>
        <v>0</v>
      </c>
      <c r="Q843" s="116">
        <v>0</v>
      </c>
      <c r="R843" s="117">
        <f>Q843*H843</f>
        <v>0</v>
      </c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P843" s="118" t="s">
        <v>149</v>
      </c>
      <c r="AR843" s="118" t="s">
        <v>119</v>
      </c>
      <c r="AS843" s="118" t="s">
        <v>66</v>
      </c>
      <c r="AW843" s="15" t="s">
        <v>117</v>
      </c>
      <c r="BC843" s="119" t="e">
        <f>IF(L843="základní",#REF!,0)</f>
        <v>#REF!</v>
      </c>
      <c r="BD843" s="119">
        <f>IF(L843="snížená",#REF!,0)</f>
        <v>0</v>
      </c>
      <c r="BE843" s="119">
        <f>IF(L843="zákl. přenesená",#REF!,0)</f>
        <v>0</v>
      </c>
      <c r="BF843" s="119">
        <f>IF(L843="sníž. přenesená",#REF!,0)</f>
        <v>0</v>
      </c>
      <c r="BG843" s="119">
        <f>IF(L843="nulová",#REF!,0)</f>
        <v>0</v>
      </c>
      <c r="BH843" s="15" t="s">
        <v>64</v>
      </c>
      <c r="BI843" s="119" t="e">
        <f>ROUND(#REF!*H843,2)</f>
        <v>#REF!</v>
      </c>
      <c r="BJ843" s="15" t="s">
        <v>149</v>
      </c>
      <c r="BK843" s="118" t="s">
        <v>1307</v>
      </c>
    </row>
    <row r="844" spans="1:45" s="2" customFormat="1" ht="19.5">
      <c r="A844" s="26"/>
      <c r="B844" s="27"/>
      <c r="C844" s="26"/>
      <c r="D844" s="120" t="s">
        <v>125</v>
      </c>
      <c r="E844" s="26"/>
      <c r="F844" s="121" t="s">
        <v>1306</v>
      </c>
      <c r="G844" s="26"/>
      <c r="H844" s="26"/>
      <c r="I844" s="26"/>
      <c r="J844" s="27"/>
      <c r="K844" s="122"/>
      <c r="L844" s="123"/>
      <c r="M844" s="44"/>
      <c r="N844" s="44"/>
      <c r="O844" s="44"/>
      <c r="P844" s="44"/>
      <c r="Q844" s="44"/>
      <c r="R844" s="45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R844" s="15" t="s">
        <v>125</v>
      </c>
      <c r="AS844" s="15" t="s">
        <v>66</v>
      </c>
    </row>
    <row r="845" spans="1:63" s="2" customFormat="1" ht="21.75" customHeight="1">
      <c r="A845" s="26"/>
      <c r="B845" s="108"/>
      <c r="C845" s="124" t="s">
        <v>1308</v>
      </c>
      <c r="D845" s="124" t="s">
        <v>352</v>
      </c>
      <c r="E845" s="125" t="s">
        <v>1309</v>
      </c>
      <c r="F845" s="126" t="s">
        <v>1310</v>
      </c>
      <c r="G845" s="127" t="s">
        <v>122</v>
      </c>
      <c r="H845" s="128">
        <v>80</v>
      </c>
      <c r="I845" s="126" t="s">
        <v>123</v>
      </c>
      <c r="J845" s="129"/>
      <c r="K845" s="130" t="s">
        <v>1</v>
      </c>
      <c r="L845" s="131" t="s">
        <v>31</v>
      </c>
      <c r="M845" s="116">
        <v>0</v>
      </c>
      <c r="N845" s="116">
        <f>M845*H845</f>
        <v>0</v>
      </c>
      <c r="O845" s="116">
        <v>0.0161</v>
      </c>
      <c r="P845" s="116">
        <f>O845*H845</f>
        <v>1.288</v>
      </c>
      <c r="Q845" s="116">
        <v>0</v>
      </c>
      <c r="R845" s="117">
        <f>Q845*H845</f>
        <v>0</v>
      </c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P845" s="118" t="s">
        <v>176</v>
      </c>
      <c r="AR845" s="118" t="s">
        <v>352</v>
      </c>
      <c r="AS845" s="118" t="s">
        <v>66</v>
      </c>
      <c r="AW845" s="15" t="s">
        <v>117</v>
      </c>
      <c r="BC845" s="119" t="e">
        <f>IF(L845="základní",#REF!,0)</f>
        <v>#REF!</v>
      </c>
      <c r="BD845" s="119">
        <f>IF(L845="snížená",#REF!,0)</f>
        <v>0</v>
      </c>
      <c r="BE845" s="119">
        <f>IF(L845="zákl. přenesená",#REF!,0)</f>
        <v>0</v>
      </c>
      <c r="BF845" s="119">
        <f>IF(L845="sníž. přenesená",#REF!,0)</f>
        <v>0</v>
      </c>
      <c r="BG845" s="119">
        <f>IF(L845="nulová",#REF!,0)</f>
        <v>0</v>
      </c>
      <c r="BH845" s="15" t="s">
        <v>64</v>
      </c>
      <c r="BI845" s="119" t="e">
        <f>ROUND(#REF!*H845,2)</f>
        <v>#REF!</v>
      </c>
      <c r="BJ845" s="15" t="s">
        <v>149</v>
      </c>
      <c r="BK845" s="118" t="s">
        <v>1311</v>
      </c>
    </row>
    <row r="846" spans="1:45" s="2" customFormat="1" ht="12">
      <c r="A846" s="26"/>
      <c r="B846" s="27"/>
      <c r="C846" s="26"/>
      <c r="D846" s="120" t="s">
        <v>125</v>
      </c>
      <c r="E846" s="26"/>
      <c r="F846" s="121" t="s">
        <v>1310</v>
      </c>
      <c r="G846" s="26"/>
      <c r="H846" s="26"/>
      <c r="I846" s="26"/>
      <c r="J846" s="27"/>
      <c r="K846" s="122"/>
      <c r="L846" s="123"/>
      <c r="M846" s="44"/>
      <c r="N846" s="44"/>
      <c r="O846" s="44"/>
      <c r="P846" s="44"/>
      <c r="Q846" s="44"/>
      <c r="R846" s="45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R846" s="15" t="s">
        <v>125</v>
      </c>
      <c r="AS846" s="15" t="s">
        <v>66</v>
      </c>
    </row>
    <row r="847" spans="1:63" s="2" customFormat="1" ht="16.5" customHeight="1">
      <c r="A847" s="26"/>
      <c r="B847" s="108"/>
      <c r="C847" s="109" t="s">
        <v>713</v>
      </c>
      <c r="D847" s="109" t="s">
        <v>119</v>
      </c>
      <c r="E847" s="110" t="s">
        <v>1312</v>
      </c>
      <c r="F847" s="111" t="s">
        <v>1313</v>
      </c>
      <c r="G847" s="112" t="s">
        <v>187</v>
      </c>
      <c r="H847" s="113">
        <v>20</v>
      </c>
      <c r="I847" s="111" t="s">
        <v>123</v>
      </c>
      <c r="J847" s="27"/>
      <c r="K847" s="114" t="s">
        <v>1</v>
      </c>
      <c r="L847" s="115" t="s">
        <v>31</v>
      </c>
      <c r="M847" s="116">
        <v>0.4</v>
      </c>
      <c r="N847" s="116">
        <f>M847*H847</f>
        <v>8</v>
      </c>
      <c r="O847" s="116">
        <v>0.00024</v>
      </c>
      <c r="P847" s="116">
        <f>O847*H847</f>
        <v>0.0048000000000000004</v>
      </c>
      <c r="Q847" s="116">
        <v>0</v>
      </c>
      <c r="R847" s="117">
        <f>Q847*H847</f>
        <v>0</v>
      </c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P847" s="118" t="s">
        <v>149</v>
      </c>
      <c r="AR847" s="118" t="s">
        <v>119</v>
      </c>
      <c r="AS847" s="118" t="s">
        <v>66</v>
      </c>
      <c r="AW847" s="15" t="s">
        <v>117</v>
      </c>
      <c r="BC847" s="119" t="e">
        <f>IF(L847="základní",#REF!,0)</f>
        <v>#REF!</v>
      </c>
      <c r="BD847" s="119">
        <f>IF(L847="snížená",#REF!,0)</f>
        <v>0</v>
      </c>
      <c r="BE847" s="119">
        <f>IF(L847="zákl. přenesená",#REF!,0)</f>
        <v>0</v>
      </c>
      <c r="BF847" s="119">
        <f>IF(L847="sníž. přenesená",#REF!,0)</f>
        <v>0</v>
      </c>
      <c r="BG847" s="119">
        <f>IF(L847="nulová",#REF!,0)</f>
        <v>0</v>
      </c>
      <c r="BH847" s="15" t="s">
        <v>64</v>
      </c>
      <c r="BI847" s="119" t="e">
        <f>ROUND(#REF!*H847,2)</f>
        <v>#REF!</v>
      </c>
      <c r="BJ847" s="15" t="s">
        <v>149</v>
      </c>
      <c r="BK847" s="118" t="s">
        <v>1314</v>
      </c>
    </row>
    <row r="848" spans="1:45" s="2" customFormat="1" ht="12">
      <c r="A848" s="26"/>
      <c r="B848" s="27"/>
      <c r="C848" s="26"/>
      <c r="D848" s="120" t="s">
        <v>125</v>
      </c>
      <c r="E848" s="26"/>
      <c r="F848" s="121" t="s">
        <v>1313</v>
      </c>
      <c r="G848" s="26"/>
      <c r="H848" s="26"/>
      <c r="I848" s="26"/>
      <c r="J848" s="27"/>
      <c r="K848" s="122"/>
      <c r="L848" s="123"/>
      <c r="M848" s="44"/>
      <c r="N848" s="44"/>
      <c r="O848" s="44"/>
      <c r="P848" s="44"/>
      <c r="Q848" s="44"/>
      <c r="R848" s="45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R848" s="15" t="s">
        <v>125</v>
      </c>
      <c r="AS848" s="15" t="s">
        <v>66</v>
      </c>
    </row>
    <row r="849" spans="1:45" s="2" customFormat="1" ht="19.5">
      <c r="A849" s="26"/>
      <c r="B849" s="27"/>
      <c r="C849" s="26"/>
      <c r="D849" s="120" t="s">
        <v>356</v>
      </c>
      <c r="E849" s="26"/>
      <c r="F849" s="132" t="s">
        <v>404</v>
      </c>
      <c r="G849" s="26"/>
      <c r="H849" s="26"/>
      <c r="I849" s="26"/>
      <c r="J849" s="27"/>
      <c r="K849" s="122"/>
      <c r="L849" s="123"/>
      <c r="M849" s="44"/>
      <c r="N849" s="44"/>
      <c r="O849" s="44"/>
      <c r="P849" s="44"/>
      <c r="Q849" s="44"/>
      <c r="R849" s="45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R849" s="15" t="s">
        <v>356</v>
      </c>
      <c r="AS849" s="15" t="s">
        <v>66</v>
      </c>
    </row>
    <row r="850" spans="1:63" s="2" customFormat="1" ht="66.75" customHeight="1">
      <c r="A850" s="26"/>
      <c r="B850" s="108"/>
      <c r="C850" s="109" t="s">
        <v>1315</v>
      </c>
      <c r="D850" s="109" t="s">
        <v>119</v>
      </c>
      <c r="E850" s="110" t="s">
        <v>1316</v>
      </c>
      <c r="F850" s="111" t="s">
        <v>1317</v>
      </c>
      <c r="G850" s="112" t="s">
        <v>724</v>
      </c>
      <c r="H850" s="113">
        <v>250</v>
      </c>
      <c r="I850" s="111" t="s">
        <v>123</v>
      </c>
      <c r="J850" s="27"/>
      <c r="K850" s="114" t="s">
        <v>1</v>
      </c>
      <c r="L850" s="115" t="s">
        <v>31</v>
      </c>
      <c r="M850" s="116">
        <v>0.053</v>
      </c>
      <c r="N850" s="116">
        <f>M850*H850</f>
        <v>13.25</v>
      </c>
      <c r="O850" s="116">
        <v>0</v>
      </c>
      <c r="P850" s="116">
        <f>O850*H850</f>
        <v>0</v>
      </c>
      <c r="Q850" s="116">
        <v>0.001</v>
      </c>
      <c r="R850" s="117">
        <f>Q850*H850</f>
        <v>0.25</v>
      </c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P850" s="118" t="s">
        <v>149</v>
      </c>
      <c r="AR850" s="118" t="s">
        <v>119</v>
      </c>
      <c r="AS850" s="118" t="s">
        <v>66</v>
      </c>
      <c r="AW850" s="15" t="s">
        <v>117</v>
      </c>
      <c r="BC850" s="119" t="e">
        <f>IF(L850="základní",#REF!,0)</f>
        <v>#REF!</v>
      </c>
      <c r="BD850" s="119">
        <f>IF(L850="snížená",#REF!,0)</f>
        <v>0</v>
      </c>
      <c r="BE850" s="119">
        <f>IF(L850="zákl. přenesená",#REF!,0)</f>
        <v>0</v>
      </c>
      <c r="BF850" s="119">
        <f>IF(L850="sníž. přenesená",#REF!,0)</f>
        <v>0</v>
      </c>
      <c r="BG850" s="119">
        <f>IF(L850="nulová",#REF!,0)</f>
        <v>0</v>
      </c>
      <c r="BH850" s="15" t="s">
        <v>64</v>
      </c>
      <c r="BI850" s="119" t="e">
        <f>ROUND(#REF!*H850,2)</f>
        <v>#REF!</v>
      </c>
      <c r="BJ850" s="15" t="s">
        <v>149</v>
      </c>
      <c r="BK850" s="118" t="s">
        <v>1318</v>
      </c>
    </row>
    <row r="851" spans="1:45" s="2" customFormat="1" ht="48.75">
      <c r="A851" s="26"/>
      <c r="B851" s="27"/>
      <c r="C851" s="26"/>
      <c r="D851" s="120" t="s">
        <v>125</v>
      </c>
      <c r="E851" s="26"/>
      <c r="F851" s="121" t="s">
        <v>1319</v>
      </c>
      <c r="G851" s="26"/>
      <c r="H851" s="26"/>
      <c r="I851" s="26"/>
      <c r="J851" s="27"/>
      <c r="K851" s="122"/>
      <c r="L851" s="123"/>
      <c r="M851" s="44"/>
      <c r="N851" s="44"/>
      <c r="O851" s="44"/>
      <c r="P851" s="44"/>
      <c r="Q851" s="44"/>
      <c r="R851" s="45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R851" s="15" t="s">
        <v>125</v>
      </c>
      <c r="AS851" s="15" t="s">
        <v>66</v>
      </c>
    </row>
    <row r="852" spans="1:63" s="2" customFormat="1" ht="66.75" customHeight="1">
      <c r="A852" s="26"/>
      <c r="B852" s="108"/>
      <c r="C852" s="109" t="s">
        <v>717</v>
      </c>
      <c r="D852" s="109" t="s">
        <v>119</v>
      </c>
      <c r="E852" s="110" t="s">
        <v>1320</v>
      </c>
      <c r="F852" s="111" t="s">
        <v>1317</v>
      </c>
      <c r="G852" s="112" t="s">
        <v>724</v>
      </c>
      <c r="H852" s="113">
        <v>2700</v>
      </c>
      <c r="I852" s="111" t="s">
        <v>123</v>
      </c>
      <c r="J852" s="27"/>
      <c r="K852" s="114" t="s">
        <v>1</v>
      </c>
      <c r="L852" s="115" t="s">
        <v>31</v>
      </c>
      <c r="M852" s="116">
        <v>0.045</v>
      </c>
      <c r="N852" s="116">
        <f>M852*H852</f>
        <v>121.5</v>
      </c>
      <c r="O852" s="116">
        <v>0</v>
      </c>
      <c r="P852" s="116">
        <f>O852*H852</f>
        <v>0</v>
      </c>
      <c r="Q852" s="116">
        <v>0.001</v>
      </c>
      <c r="R852" s="117">
        <f>Q852*H852</f>
        <v>2.7</v>
      </c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P852" s="118" t="s">
        <v>149</v>
      </c>
      <c r="AR852" s="118" t="s">
        <v>119</v>
      </c>
      <c r="AS852" s="118" t="s">
        <v>66</v>
      </c>
      <c r="AW852" s="15" t="s">
        <v>117</v>
      </c>
      <c r="BC852" s="119" t="e">
        <f>IF(L852="základní",#REF!,0)</f>
        <v>#REF!</v>
      </c>
      <c r="BD852" s="119">
        <f>IF(L852="snížená",#REF!,0)</f>
        <v>0</v>
      </c>
      <c r="BE852" s="119">
        <f>IF(L852="zákl. přenesená",#REF!,0)</f>
        <v>0</v>
      </c>
      <c r="BF852" s="119">
        <f>IF(L852="sníž. přenesená",#REF!,0)</f>
        <v>0</v>
      </c>
      <c r="BG852" s="119">
        <f>IF(L852="nulová",#REF!,0)</f>
        <v>0</v>
      </c>
      <c r="BH852" s="15" t="s">
        <v>64</v>
      </c>
      <c r="BI852" s="119" t="e">
        <f>ROUND(#REF!*H852,2)</f>
        <v>#REF!</v>
      </c>
      <c r="BJ852" s="15" t="s">
        <v>149</v>
      </c>
      <c r="BK852" s="118" t="s">
        <v>1321</v>
      </c>
    </row>
    <row r="853" spans="1:45" s="2" customFormat="1" ht="48.75">
      <c r="A853" s="26"/>
      <c r="B853" s="27"/>
      <c r="C853" s="26"/>
      <c r="D853" s="120" t="s">
        <v>125</v>
      </c>
      <c r="E853" s="26"/>
      <c r="F853" s="121" t="s">
        <v>1322</v>
      </c>
      <c r="G853" s="26"/>
      <c r="H853" s="26"/>
      <c r="I853" s="26"/>
      <c r="J853" s="27"/>
      <c r="K853" s="122"/>
      <c r="L853" s="123"/>
      <c r="M853" s="44"/>
      <c r="N853" s="44"/>
      <c r="O853" s="44"/>
      <c r="P853" s="44"/>
      <c r="Q853" s="44"/>
      <c r="R853" s="45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R853" s="15" t="s">
        <v>125</v>
      </c>
      <c r="AS853" s="15" t="s">
        <v>66</v>
      </c>
    </row>
    <row r="854" spans="1:63" s="2" customFormat="1" ht="66.75" customHeight="1">
      <c r="A854" s="26"/>
      <c r="B854" s="108"/>
      <c r="C854" s="109" t="s">
        <v>1323</v>
      </c>
      <c r="D854" s="109" t="s">
        <v>119</v>
      </c>
      <c r="E854" s="110" t="s">
        <v>1324</v>
      </c>
      <c r="F854" s="111" t="s">
        <v>1325</v>
      </c>
      <c r="G854" s="112" t="s">
        <v>724</v>
      </c>
      <c r="H854" s="113">
        <v>250</v>
      </c>
      <c r="I854" s="111" t="s">
        <v>123</v>
      </c>
      <c r="J854" s="27"/>
      <c r="K854" s="114" t="s">
        <v>1</v>
      </c>
      <c r="L854" s="115" t="s">
        <v>31</v>
      </c>
      <c r="M854" s="116">
        <v>0.185</v>
      </c>
      <c r="N854" s="116">
        <f>M854*H854</f>
        <v>46.25</v>
      </c>
      <c r="O854" s="116">
        <v>0</v>
      </c>
      <c r="P854" s="116">
        <f>O854*H854</f>
        <v>0</v>
      </c>
      <c r="Q854" s="116">
        <v>0</v>
      </c>
      <c r="R854" s="117">
        <f>Q854*H854</f>
        <v>0</v>
      </c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P854" s="118" t="s">
        <v>149</v>
      </c>
      <c r="AR854" s="118" t="s">
        <v>119</v>
      </c>
      <c r="AS854" s="118" t="s">
        <v>66</v>
      </c>
      <c r="AW854" s="15" t="s">
        <v>117</v>
      </c>
      <c r="BC854" s="119" t="e">
        <f>IF(L854="základní",#REF!,0)</f>
        <v>#REF!</v>
      </c>
      <c r="BD854" s="119">
        <f>IF(L854="snížená",#REF!,0)</f>
        <v>0</v>
      </c>
      <c r="BE854" s="119">
        <f>IF(L854="zákl. přenesená",#REF!,0)</f>
        <v>0</v>
      </c>
      <c r="BF854" s="119">
        <f>IF(L854="sníž. přenesená",#REF!,0)</f>
        <v>0</v>
      </c>
      <c r="BG854" s="119">
        <f>IF(L854="nulová",#REF!,0)</f>
        <v>0</v>
      </c>
      <c r="BH854" s="15" t="s">
        <v>64</v>
      </c>
      <c r="BI854" s="119" t="e">
        <f>ROUND(#REF!*H854,2)</f>
        <v>#REF!</v>
      </c>
      <c r="BJ854" s="15" t="s">
        <v>149</v>
      </c>
      <c r="BK854" s="118" t="s">
        <v>1326</v>
      </c>
    </row>
    <row r="855" spans="1:45" s="2" customFormat="1" ht="48.75">
      <c r="A855" s="26"/>
      <c r="B855" s="27"/>
      <c r="C855" s="26"/>
      <c r="D855" s="120" t="s">
        <v>125</v>
      </c>
      <c r="E855" s="26"/>
      <c r="F855" s="121" t="s">
        <v>1327</v>
      </c>
      <c r="G855" s="26"/>
      <c r="H855" s="26"/>
      <c r="I855" s="26"/>
      <c r="J855" s="27"/>
      <c r="K855" s="122"/>
      <c r="L855" s="123"/>
      <c r="M855" s="44"/>
      <c r="N855" s="44"/>
      <c r="O855" s="44"/>
      <c r="P855" s="44"/>
      <c r="Q855" s="44"/>
      <c r="R855" s="45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R855" s="15" t="s">
        <v>125</v>
      </c>
      <c r="AS855" s="15" t="s">
        <v>66</v>
      </c>
    </row>
    <row r="856" spans="1:63" s="2" customFormat="1" ht="66.75" customHeight="1">
      <c r="A856" s="26"/>
      <c r="B856" s="108"/>
      <c r="C856" s="109" t="s">
        <v>720</v>
      </c>
      <c r="D856" s="109" t="s">
        <v>119</v>
      </c>
      <c r="E856" s="110" t="s">
        <v>1328</v>
      </c>
      <c r="F856" s="111" t="s">
        <v>1325</v>
      </c>
      <c r="G856" s="112" t="s">
        <v>724</v>
      </c>
      <c r="H856" s="113">
        <v>2700</v>
      </c>
      <c r="I856" s="111" t="s">
        <v>123</v>
      </c>
      <c r="J856" s="27"/>
      <c r="K856" s="114" t="s">
        <v>1</v>
      </c>
      <c r="L856" s="115" t="s">
        <v>31</v>
      </c>
      <c r="M856" s="116">
        <v>0.171</v>
      </c>
      <c r="N856" s="116">
        <f>M856*H856</f>
        <v>461.70000000000005</v>
      </c>
      <c r="O856" s="116">
        <v>0</v>
      </c>
      <c r="P856" s="116">
        <f>O856*H856</f>
        <v>0</v>
      </c>
      <c r="Q856" s="116">
        <v>0</v>
      </c>
      <c r="R856" s="117">
        <f>Q856*H856</f>
        <v>0</v>
      </c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P856" s="118" t="s">
        <v>149</v>
      </c>
      <c r="AR856" s="118" t="s">
        <v>119</v>
      </c>
      <c r="AS856" s="118" t="s">
        <v>66</v>
      </c>
      <c r="AW856" s="15" t="s">
        <v>117</v>
      </c>
      <c r="BC856" s="119" t="e">
        <f>IF(L856="základní",#REF!,0)</f>
        <v>#REF!</v>
      </c>
      <c r="BD856" s="119">
        <f>IF(L856="snížená",#REF!,0)</f>
        <v>0</v>
      </c>
      <c r="BE856" s="119">
        <f>IF(L856="zákl. přenesená",#REF!,0)</f>
        <v>0</v>
      </c>
      <c r="BF856" s="119">
        <f>IF(L856="sníž. přenesená",#REF!,0)</f>
        <v>0</v>
      </c>
      <c r="BG856" s="119">
        <f>IF(L856="nulová",#REF!,0)</f>
        <v>0</v>
      </c>
      <c r="BH856" s="15" t="s">
        <v>64</v>
      </c>
      <c r="BI856" s="119" t="e">
        <f>ROUND(#REF!*H856,2)</f>
        <v>#REF!</v>
      </c>
      <c r="BJ856" s="15" t="s">
        <v>149</v>
      </c>
      <c r="BK856" s="118" t="s">
        <v>1329</v>
      </c>
    </row>
    <row r="857" spans="1:45" s="2" customFormat="1" ht="48.75">
      <c r="A857" s="26"/>
      <c r="B857" s="27"/>
      <c r="C857" s="26"/>
      <c r="D857" s="120" t="s">
        <v>125</v>
      </c>
      <c r="E857" s="26"/>
      <c r="F857" s="121" t="s">
        <v>1330</v>
      </c>
      <c r="G857" s="26"/>
      <c r="H857" s="26"/>
      <c r="I857" s="26"/>
      <c r="J857" s="27"/>
      <c r="K857" s="122"/>
      <c r="L857" s="123"/>
      <c r="M857" s="44"/>
      <c r="N857" s="44"/>
      <c r="O857" s="44"/>
      <c r="P857" s="44"/>
      <c r="Q857" s="44"/>
      <c r="R857" s="45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R857" s="15" t="s">
        <v>125</v>
      </c>
      <c r="AS857" s="15" t="s">
        <v>66</v>
      </c>
    </row>
    <row r="858" spans="1:63" s="2" customFormat="1" ht="66.75" customHeight="1">
      <c r="A858" s="26"/>
      <c r="B858" s="108"/>
      <c r="C858" s="109" t="s">
        <v>1331</v>
      </c>
      <c r="D858" s="109" t="s">
        <v>119</v>
      </c>
      <c r="E858" s="110" t="s">
        <v>1332</v>
      </c>
      <c r="F858" s="111" t="s">
        <v>1333</v>
      </c>
      <c r="G858" s="112" t="s">
        <v>724</v>
      </c>
      <c r="H858" s="113">
        <v>250</v>
      </c>
      <c r="I858" s="111" t="s">
        <v>123</v>
      </c>
      <c r="J858" s="27"/>
      <c r="K858" s="114" t="s">
        <v>1</v>
      </c>
      <c r="L858" s="115" t="s">
        <v>31</v>
      </c>
      <c r="M858" s="116">
        <v>0.079</v>
      </c>
      <c r="N858" s="116">
        <f>M858*H858</f>
        <v>19.75</v>
      </c>
      <c r="O858" s="116">
        <v>0</v>
      </c>
      <c r="P858" s="116">
        <f>O858*H858</f>
        <v>0</v>
      </c>
      <c r="Q858" s="116">
        <v>0</v>
      </c>
      <c r="R858" s="117">
        <f>Q858*H858</f>
        <v>0</v>
      </c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P858" s="118" t="s">
        <v>149</v>
      </c>
      <c r="AR858" s="118" t="s">
        <v>119</v>
      </c>
      <c r="AS858" s="118" t="s">
        <v>66</v>
      </c>
      <c r="AW858" s="15" t="s">
        <v>117</v>
      </c>
      <c r="BC858" s="119" t="e">
        <f>IF(L858="základní",#REF!,0)</f>
        <v>#REF!</v>
      </c>
      <c r="BD858" s="119">
        <f>IF(L858="snížená",#REF!,0)</f>
        <v>0</v>
      </c>
      <c r="BE858" s="119">
        <f>IF(L858="zákl. přenesená",#REF!,0)</f>
        <v>0</v>
      </c>
      <c r="BF858" s="119">
        <f>IF(L858="sníž. přenesená",#REF!,0)</f>
        <v>0</v>
      </c>
      <c r="BG858" s="119">
        <f>IF(L858="nulová",#REF!,0)</f>
        <v>0</v>
      </c>
      <c r="BH858" s="15" t="s">
        <v>64</v>
      </c>
      <c r="BI858" s="119" t="e">
        <f>ROUND(#REF!*H858,2)</f>
        <v>#REF!</v>
      </c>
      <c r="BJ858" s="15" t="s">
        <v>149</v>
      </c>
      <c r="BK858" s="118" t="s">
        <v>1334</v>
      </c>
    </row>
    <row r="859" spans="1:45" s="2" customFormat="1" ht="48.75">
      <c r="A859" s="26"/>
      <c r="B859" s="27"/>
      <c r="C859" s="26"/>
      <c r="D859" s="120" t="s">
        <v>125</v>
      </c>
      <c r="E859" s="26"/>
      <c r="F859" s="121" t="s">
        <v>1335</v>
      </c>
      <c r="G859" s="26"/>
      <c r="H859" s="26"/>
      <c r="I859" s="26"/>
      <c r="J859" s="27"/>
      <c r="K859" s="122"/>
      <c r="L859" s="123"/>
      <c r="M859" s="44"/>
      <c r="N859" s="44"/>
      <c r="O859" s="44"/>
      <c r="P859" s="44"/>
      <c r="Q859" s="44"/>
      <c r="R859" s="45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R859" s="15" t="s">
        <v>125</v>
      </c>
      <c r="AS859" s="15" t="s">
        <v>66</v>
      </c>
    </row>
    <row r="860" spans="1:63" s="2" customFormat="1" ht="66.75" customHeight="1">
      <c r="A860" s="26"/>
      <c r="B860" s="108"/>
      <c r="C860" s="109" t="s">
        <v>725</v>
      </c>
      <c r="D860" s="109" t="s">
        <v>119</v>
      </c>
      <c r="E860" s="110" t="s">
        <v>1336</v>
      </c>
      <c r="F860" s="111" t="s">
        <v>1333</v>
      </c>
      <c r="G860" s="112" t="s">
        <v>724</v>
      </c>
      <c r="H860" s="113">
        <v>2700</v>
      </c>
      <c r="I860" s="111" t="s">
        <v>123</v>
      </c>
      <c r="J860" s="27"/>
      <c r="K860" s="114" t="s">
        <v>1</v>
      </c>
      <c r="L860" s="115" t="s">
        <v>31</v>
      </c>
      <c r="M860" s="116">
        <v>0.072</v>
      </c>
      <c r="N860" s="116">
        <f>M860*H860</f>
        <v>194.39999999999998</v>
      </c>
      <c r="O860" s="116">
        <v>0</v>
      </c>
      <c r="P860" s="116">
        <f>O860*H860</f>
        <v>0</v>
      </c>
      <c r="Q860" s="116">
        <v>0</v>
      </c>
      <c r="R860" s="117">
        <f>Q860*H860</f>
        <v>0</v>
      </c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P860" s="118" t="s">
        <v>149</v>
      </c>
      <c r="AR860" s="118" t="s">
        <v>119</v>
      </c>
      <c r="AS860" s="118" t="s">
        <v>66</v>
      </c>
      <c r="AW860" s="15" t="s">
        <v>117</v>
      </c>
      <c r="BC860" s="119" t="e">
        <f>IF(L860="základní",#REF!,0)</f>
        <v>#REF!</v>
      </c>
      <c r="BD860" s="119">
        <f>IF(L860="snížená",#REF!,0)</f>
        <v>0</v>
      </c>
      <c r="BE860" s="119">
        <f>IF(L860="zákl. přenesená",#REF!,0)</f>
        <v>0</v>
      </c>
      <c r="BF860" s="119">
        <f>IF(L860="sníž. přenesená",#REF!,0)</f>
        <v>0</v>
      </c>
      <c r="BG860" s="119">
        <f>IF(L860="nulová",#REF!,0)</f>
        <v>0</v>
      </c>
      <c r="BH860" s="15" t="s">
        <v>64</v>
      </c>
      <c r="BI860" s="119" t="e">
        <f>ROUND(#REF!*H860,2)</f>
        <v>#REF!</v>
      </c>
      <c r="BJ860" s="15" t="s">
        <v>149</v>
      </c>
      <c r="BK860" s="118" t="s">
        <v>1337</v>
      </c>
    </row>
    <row r="861" spans="1:45" s="2" customFormat="1" ht="48.75">
      <c r="A861" s="26"/>
      <c r="B861" s="27"/>
      <c r="C861" s="26"/>
      <c r="D861" s="120" t="s">
        <v>125</v>
      </c>
      <c r="E861" s="26"/>
      <c r="F861" s="121" t="s">
        <v>1338</v>
      </c>
      <c r="G861" s="26"/>
      <c r="H861" s="26"/>
      <c r="I861" s="26"/>
      <c r="J861" s="27"/>
      <c r="K861" s="122"/>
      <c r="L861" s="123"/>
      <c r="M861" s="44"/>
      <c r="N861" s="44"/>
      <c r="O861" s="44"/>
      <c r="P861" s="44"/>
      <c r="Q861" s="44"/>
      <c r="R861" s="45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R861" s="15" t="s">
        <v>125</v>
      </c>
      <c r="AS861" s="15" t="s">
        <v>66</v>
      </c>
    </row>
    <row r="862" spans="1:63" s="2" customFormat="1" ht="24.2" customHeight="1">
      <c r="A862" s="26"/>
      <c r="B862" s="108"/>
      <c r="C862" s="124" t="s">
        <v>1339</v>
      </c>
      <c r="D862" s="124" t="s">
        <v>352</v>
      </c>
      <c r="E862" s="125" t="s">
        <v>1340</v>
      </c>
      <c r="F862" s="126" t="s">
        <v>1341</v>
      </c>
      <c r="G862" s="127" t="s">
        <v>250</v>
      </c>
      <c r="H862" s="128">
        <v>2.835</v>
      </c>
      <c r="I862" s="126" t="s">
        <v>123</v>
      </c>
      <c r="J862" s="129"/>
      <c r="K862" s="130" t="s">
        <v>1</v>
      </c>
      <c r="L862" s="131" t="s">
        <v>31</v>
      </c>
      <c r="M862" s="116">
        <v>0</v>
      </c>
      <c r="N862" s="116">
        <f>M862*H862</f>
        <v>0</v>
      </c>
      <c r="O862" s="116">
        <v>1</v>
      </c>
      <c r="P862" s="116">
        <f>O862*H862</f>
        <v>2.835</v>
      </c>
      <c r="Q862" s="116">
        <v>0</v>
      </c>
      <c r="R862" s="117">
        <f>Q862*H862</f>
        <v>0</v>
      </c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P862" s="118" t="s">
        <v>176</v>
      </c>
      <c r="AR862" s="118" t="s">
        <v>352</v>
      </c>
      <c r="AS862" s="118" t="s">
        <v>66</v>
      </c>
      <c r="AW862" s="15" t="s">
        <v>117</v>
      </c>
      <c r="BC862" s="119" t="e">
        <f>IF(L862="základní",#REF!,0)</f>
        <v>#REF!</v>
      </c>
      <c r="BD862" s="119">
        <f>IF(L862="snížená",#REF!,0)</f>
        <v>0</v>
      </c>
      <c r="BE862" s="119">
        <f>IF(L862="zákl. přenesená",#REF!,0)</f>
        <v>0</v>
      </c>
      <c r="BF862" s="119">
        <f>IF(L862="sníž. přenesená",#REF!,0)</f>
        <v>0</v>
      </c>
      <c r="BG862" s="119">
        <f>IF(L862="nulová",#REF!,0)</f>
        <v>0</v>
      </c>
      <c r="BH862" s="15" t="s">
        <v>64</v>
      </c>
      <c r="BI862" s="119" t="e">
        <f>ROUND(#REF!*H862,2)</f>
        <v>#REF!</v>
      </c>
      <c r="BJ862" s="15" t="s">
        <v>149</v>
      </c>
      <c r="BK862" s="118" t="s">
        <v>1342</v>
      </c>
    </row>
    <row r="863" spans="1:45" s="2" customFormat="1" ht="12">
      <c r="A863" s="26"/>
      <c r="B863" s="27"/>
      <c r="C863" s="26"/>
      <c r="D863" s="120" t="s">
        <v>125</v>
      </c>
      <c r="E863" s="26"/>
      <c r="F863" s="121" t="s">
        <v>1341</v>
      </c>
      <c r="G863" s="26"/>
      <c r="H863" s="26"/>
      <c r="I863" s="26"/>
      <c r="J863" s="27"/>
      <c r="K863" s="122"/>
      <c r="L863" s="123"/>
      <c r="M863" s="44"/>
      <c r="N863" s="44"/>
      <c r="O863" s="44"/>
      <c r="P863" s="44"/>
      <c r="Q863" s="44"/>
      <c r="R863" s="45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R863" s="15" t="s">
        <v>125</v>
      </c>
      <c r="AS863" s="15" t="s">
        <v>66</v>
      </c>
    </row>
    <row r="864" spans="1:63" s="2" customFormat="1" ht="16.5" customHeight="1">
      <c r="A864" s="26"/>
      <c r="B864" s="108"/>
      <c r="C864" s="109" t="s">
        <v>730</v>
      </c>
      <c r="D864" s="109" t="s">
        <v>119</v>
      </c>
      <c r="E864" s="110" t="s">
        <v>1343</v>
      </c>
      <c r="F864" s="111" t="s">
        <v>1344</v>
      </c>
      <c r="G864" s="112" t="s">
        <v>122</v>
      </c>
      <c r="H864" s="113">
        <v>150</v>
      </c>
      <c r="I864" s="111" t="s">
        <v>123</v>
      </c>
      <c r="J864" s="27"/>
      <c r="K864" s="114" t="s">
        <v>1</v>
      </c>
      <c r="L864" s="115" t="s">
        <v>31</v>
      </c>
      <c r="M864" s="116">
        <v>1.56</v>
      </c>
      <c r="N864" s="116">
        <f>M864*H864</f>
        <v>234</v>
      </c>
      <c r="O864" s="116">
        <v>0.00037</v>
      </c>
      <c r="P864" s="116">
        <f>O864*H864</f>
        <v>0.0555</v>
      </c>
      <c r="Q864" s="116">
        <v>0.06</v>
      </c>
      <c r="R864" s="117">
        <f>Q864*H864</f>
        <v>9</v>
      </c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P864" s="118" t="s">
        <v>149</v>
      </c>
      <c r="AR864" s="118" t="s">
        <v>119</v>
      </c>
      <c r="AS864" s="118" t="s">
        <v>66</v>
      </c>
      <c r="AW864" s="15" t="s">
        <v>117</v>
      </c>
      <c r="BC864" s="119" t="e">
        <f>IF(L864="základní",#REF!,0)</f>
        <v>#REF!</v>
      </c>
      <c r="BD864" s="119">
        <f>IF(L864="snížená",#REF!,0)</f>
        <v>0</v>
      </c>
      <c r="BE864" s="119">
        <f>IF(L864="zákl. přenesená",#REF!,0)</f>
        <v>0</v>
      </c>
      <c r="BF864" s="119">
        <f>IF(L864="sníž. přenesená",#REF!,0)</f>
        <v>0</v>
      </c>
      <c r="BG864" s="119">
        <f>IF(L864="nulová",#REF!,0)</f>
        <v>0</v>
      </c>
      <c r="BH864" s="15" t="s">
        <v>64</v>
      </c>
      <c r="BI864" s="119" t="e">
        <f>ROUND(#REF!*H864,2)</f>
        <v>#REF!</v>
      </c>
      <c r="BJ864" s="15" t="s">
        <v>149</v>
      </c>
      <c r="BK864" s="118" t="s">
        <v>1345</v>
      </c>
    </row>
    <row r="865" spans="1:45" s="2" customFormat="1" ht="12">
      <c r="A865" s="26"/>
      <c r="B865" s="27"/>
      <c r="C865" s="26"/>
      <c r="D865" s="120" t="s">
        <v>125</v>
      </c>
      <c r="E865" s="26"/>
      <c r="F865" s="121" t="s">
        <v>1344</v>
      </c>
      <c r="G865" s="26"/>
      <c r="H865" s="26"/>
      <c r="I865" s="26"/>
      <c r="J865" s="27"/>
      <c r="K865" s="122"/>
      <c r="L865" s="123"/>
      <c r="M865" s="44"/>
      <c r="N865" s="44"/>
      <c r="O865" s="44"/>
      <c r="P865" s="44"/>
      <c r="Q865" s="44"/>
      <c r="R865" s="45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R865" s="15" t="s">
        <v>125</v>
      </c>
      <c r="AS865" s="15" t="s">
        <v>66</v>
      </c>
    </row>
    <row r="866" spans="1:63" s="2" customFormat="1" ht="16.5" customHeight="1">
      <c r="A866" s="26"/>
      <c r="B866" s="108"/>
      <c r="C866" s="109" t="s">
        <v>1346</v>
      </c>
      <c r="D866" s="109" t="s">
        <v>119</v>
      </c>
      <c r="E866" s="110" t="s">
        <v>1347</v>
      </c>
      <c r="F866" s="111" t="s">
        <v>1348</v>
      </c>
      <c r="G866" s="112" t="s">
        <v>122</v>
      </c>
      <c r="H866" s="113">
        <v>180</v>
      </c>
      <c r="I866" s="111" t="s">
        <v>123</v>
      </c>
      <c r="J866" s="27"/>
      <c r="K866" s="114" t="s">
        <v>1</v>
      </c>
      <c r="L866" s="115" t="s">
        <v>31</v>
      </c>
      <c r="M866" s="116">
        <v>0.92</v>
      </c>
      <c r="N866" s="116">
        <f>M866*H866</f>
        <v>165.6</v>
      </c>
      <c r="O866" s="116">
        <v>0.00037</v>
      </c>
      <c r="P866" s="116">
        <f>O866*H866</f>
        <v>0.06659999999999999</v>
      </c>
      <c r="Q866" s="116">
        <v>0.06</v>
      </c>
      <c r="R866" s="117">
        <f>Q866*H866</f>
        <v>10.799999999999999</v>
      </c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P866" s="118" t="s">
        <v>149</v>
      </c>
      <c r="AR866" s="118" t="s">
        <v>119</v>
      </c>
      <c r="AS866" s="118" t="s">
        <v>66</v>
      </c>
      <c r="AW866" s="15" t="s">
        <v>117</v>
      </c>
      <c r="BC866" s="119" t="e">
        <f>IF(L866="základní",#REF!,0)</f>
        <v>#REF!</v>
      </c>
      <c r="BD866" s="119">
        <f>IF(L866="snížená",#REF!,0)</f>
        <v>0</v>
      </c>
      <c r="BE866" s="119">
        <f>IF(L866="zákl. přenesená",#REF!,0)</f>
        <v>0</v>
      </c>
      <c r="BF866" s="119">
        <f>IF(L866="sníž. přenesená",#REF!,0)</f>
        <v>0</v>
      </c>
      <c r="BG866" s="119">
        <f>IF(L866="nulová",#REF!,0)</f>
        <v>0</v>
      </c>
      <c r="BH866" s="15" t="s">
        <v>64</v>
      </c>
      <c r="BI866" s="119" t="e">
        <f>ROUND(#REF!*H866,2)</f>
        <v>#REF!</v>
      </c>
      <c r="BJ866" s="15" t="s">
        <v>149</v>
      </c>
      <c r="BK866" s="118" t="s">
        <v>1349</v>
      </c>
    </row>
    <row r="867" spans="1:45" s="2" customFormat="1" ht="12">
      <c r="A867" s="26"/>
      <c r="B867" s="27"/>
      <c r="C867" s="26"/>
      <c r="D867" s="120" t="s">
        <v>125</v>
      </c>
      <c r="E867" s="26"/>
      <c r="F867" s="121" t="s">
        <v>1348</v>
      </c>
      <c r="G867" s="26"/>
      <c r="H867" s="26"/>
      <c r="I867" s="26"/>
      <c r="J867" s="27"/>
      <c r="K867" s="122"/>
      <c r="L867" s="123"/>
      <c r="M867" s="44"/>
      <c r="N867" s="44"/>
      <c r="O867" s="44"/>
      <c r="P867" s="44"/>
      <c r="Q867" s="44"/>
      <c r="R867" s="45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R867" s="15" t="s">
        <v>125</v>
      </c>
      <c r="AS867" s="15" t="s">
        <v>66</v>
      </c>
    </row>
    <row r="868" spans="1:63" s="2" customFormat="1" ht="16.5" customHeight="1">
      <c r="A868" s="26"/>
      <c r="B868" s="108"/>
      <c r="C868" s="109" t="s">
        <v>734</v>
      </c>
      <c r="D868" s="109" t="s">
        <v>119</v>
      </c>
      <c r="E868" s="110" t="s">
        <v>1350</v>
      </c>
      <c r="F868" s="111" t="s">
        <v>1351</v>
      </c>
      <c r="G868" s="112" t="s">
        <v>122</v>
      </c>
      <c r="H868" s="113">
        <v>150</v>
      </c>
      <c r="I868" s="111" t="s">
        <v>123</v>
      </c>
      <c r="J868" s="27"/>
      <c r="K868" s="114" t="s">
        <v>1</v>
      </c>
      <c r="L868" s="115" t="s">
        <v>31</v>
      </c>
      <c r="M868" s="116">
        <v>2.31</v>
      </c>
      <c r="N868" s="116">
        <f>M868*H868</f>
        <v>346.5</v>
      </c>
      <c r="O868" s="116">
        <v>0.0024</v>
      </c>
      <c r="P868" s="116">
        <f>O868*H868</f>
        <v>0.36</v>
      </c>
      <c r="Q868" s="116">
        <v>0</v>
      </c>
      <c r="R868" s="117">
        <f>Q868*H868</f>
        <v>0</v>
      </c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P868" s="118" t="s">
        <v>149</v>
      </c>
      <c r="AR868" s="118" t="s">
        <v>119</v>
      </c>
      <c r="AS868" s="118" t="s">
        <v>66</v>
      </c>
      <c r="AW868" s="15" t="s">
        <v>117</v>
      </c>
      <c r="BC868" s="119" t="e">
        <f>IF(L868="základní",#REF!,0)</f>
        <v>#REF!</v>
      </c>
      <c r="BD868" s="119">
        <f>IF(L868="snížená",#REF!,0)</f>
        <v>0</v>
      </c>
      <c r="BE868" s="119">
        <f>IF(L868="zákl. přenesená",#REF!,0)</f>
        <v>0</v>
      </c>
      <c r="BF868" s="119">
        <f>IF(L868="sníž. přenesená",#REF!,0)</f>
        <v>0</v>
      </c>
      <c r="BG868" s="119">
        <f>IF(L868="nulová",#REF!,0)</f>
        <v>0</v>
      </c>
      <c r="BH868" s="15" t="s">
        <v>64</v>
      </c>
      <c r="BI868" s="119" t="e">
        <f>ROUND(#REF!*H868,2)</f>
        <v>#REF!</v>
      </c>
      <c r="BJ868" s="15" t="s">
        <v>149</v>
      </c>
      <c r="BK868" s="118" t="s">
        <v>1352</v>
      </c>
    </row>
    <row r="869" spans="1:45" s="2" customFormat="1" ht="12">
      <c r="A869" s="26"/>
      <c r="B869" s="27"/>
      <c r="C869" s="26"/>
      <c r="D869" s="120" t="s">
        <v>125</v>
      </c>
      <c r="E869" s="26"/>
      <c r="F869" s="121" t="s">
        <v>1351</v>
      </c>
      <c r="G869" s="26"/>
      <c r="H869" s="26"/>
      <c r="I869" s="26"/>
      <c r="J869" s="27"/>
      <c r="K869" s="122"/>
      <c r="L869" s="123"/>
      <c r="M869" s="44"/>
      <c r="N869" s="44"/>
      <c r="O869" s="44"/>
      <c r="P869" s="44"/>
      <c r="Q869" s="44"/>
      <c r="R869" s="45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R869" s="15" t="s">
        <v>125</v>
      </c>
      <c r="AS869" s="15" t="s">
        <v>66</v>
      </c>
    </row>
    <row r="870" spans="1:63" s="2" customFormat="1" ht="16.5" customHeight="1">
      <c r="A870" s="26"/>
      <c r="B870" s="108"/>
      <c r="C870" s="109" t="s">
        <v>1353</v>
      </c>
      <c r="D870" s="109" t="s">
        <v>119</v>
      </c>
      <c r="E870" s="110" t="s">
        <v>1354</v>
      </c>
      <c r="F870" s="111" t="s">
        <v>1355</v>
      </c>
      <c r="G870" s="112" t="s">
        <v>122</v>
      </c>
      <c r="H870" s="113">
        <v>180</v>
      </c>
      <c r="I870" s="111" t="s">
        <v>123</v>
      </c>
      <c r="J870" s="27"/>
      <c r="K870" s="114" t="s">
        <v>1</v>
      </c>
      <c r="L870" s="115" t="s">
        <v>31</v>
      </c>
      <c r="M870" s="116">
        <v>2.17</v>
      </c>
      <c r="N870" s="116">
        <f>M870*H870</f>
        <v>390.59999999999997</v>
      </c>
      <c r="O870" s="116">
        <v>0.00078</v>
      </c>
      <c r="P870" s="116">
        <f>O870*H870</f>
        <v>0.1404</v>
      </c>
      <c r="Q870" s="116">
        <v>0</v>
      </c>
      <c r="R870" s="117">
        <f>Q870*H870</f>
        <v>0</v>
      </c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P870" s="118" t="s">
        <v>149</v>
      </c>
      <c r="AR870" s="118" t="s">
        <v>119</v>
      </c>
      <c r="AS870" s="118" t="s">
        <v>66</v>
      </c>
      <c r="AW870" s="15" t="s">
        <v>117</v>
      </c>
      <c r="BC870" s="119" t="e">
        <f>IF(L870="základní",#REF!,0)</f>
        <v>#REF!</v>
      </c>
      <c r="BD870" s="119">
        <f>IF(L870="snížená",#REF!,0)</f>
        <v>0</v>
      </c>
      <c r="BE870" s="119">
        <f>IF(L870="zákl. přenesená",#REF!,0)</f>
        <v>0</v>
      </c>
      <c r="BF870" s="119">
        <f>IF(L870="sníž. přenesená",#REF!,0)</f>
        <v>0</v>
      </c>
      <c r="BG870" s="119">
        <f>IF(L870="nulová",#REF!,0)</f>
        <v>0</v>
      </c>
      <c r="BH870" s="15" t="s">
        <v>64</v>
      </c>
      <c r="BI870" s="119" t="e">
        <f>ROUND(#REF!*H870,2)</f>
        <v>#REF!</v>
      </c>
      <c r="BJ870" s="15" t="s">
        <v>149</v>
      </c>
      <c r="BK870" s="118" t="s">
        <v>1356</v>
      </c>
    </row>
    <row r="871" spans="1:45" s="2" customFormat="1" ht="12">
      <c r="A871" s="26"/>
      <c r="B871" s="27"/>
      <c r="C871" s="26"/>
      <c r="D871" s="120" t="s">
        <v>125</v>
      </c>
      <c r="E871" s="26"/>
      <c r="F871" s="121" t="s">
        <v>1355</v>
      </c>
      <c r="G871" s="26"/>
      <c r="H871" s="26"/>
      <c r="I871" s="26"/>
      <c r="J871" s="27"/>
      <c r="K871" s="122"/>
      <c r="L871" s="123"/>
      <c r="M871" s="44"/>
      <c r="N871" s="44"/>
      <c r="O871" s="44"/>
      <c r="P871" s="44"/>
      <c r="Q871" s="44"/>
      <c r="R871" s="45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R871" s="15" t="s">
        <v>125</v>
      </c>
      <c r="AS871" s="15" t="s">
        <v>66</v>
      </c>
    </row>
    <row r="872" spans="1:63" s="2" customFormat="1" ht="16.5" customHeight="1">
      <c r="A872" s="26"/>
      <c r="B872" s="108"/>
      <c r="C872" s="109" t="s">
        <v>737</v>
      </c>
      <c r="D872" s="109" t="s">
        <v>119</v>
      </c>
      <c r="E872" s="110" t="s">
        <v>1357</v>
      </c>
      <c r="F872" s="111" t="s">
        <v>1358</v>
      </c>
      <c r="G872" s="112" t="s">
        <v>122</v>
      </c>
      <c r="H872" s="113">
        <v>150</v>
      </c>
      <c r="I872" s="111" t="s">
        <v>123</v>
      </c>
      <c r="J872" s="27"/>
      <c r="K872" s="114" t="s">
        <v>1</v>
      </c>
      <c r="L872" s="115" t="s">
        <v>31</v>
      </c>
      <c r="M872" s="116">
        <v>2.3</v>
      </c>
      <c r="N872" s="116">
        <f>M872*H872</f>
        <v>345</v>
      </c>
      <c r="O872" s="116">
        <v>0.0006</v>
      </c>
      <c r="P872" s="116">
        <f>O872*H872</f>
        <v>0.09</v>
      </c>
      <c r="Q872" s="116">
        <v>0</v>
      </c>
      <c r="R872" s="117">
        <f>Q872*H872</f>
        <v>0</v>
      </c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P872" s="118" t="s">
        <v>149</v>
      </c>
      <c r="AR872" s="118" t="s">
        <v>119</v>
      </c>
      <c r="AS872" s="118" t="s">
        <v>66</v>
      </c>
      <c r="AW872" s="15" t="s">
        <v>117</v>
      </c>
      <c r="BC872" s="119" t="e">
        <f>IF(L872="základní",#REF!,0)</f>
        <v>#REF!</v>
      </c>
      <c r="BD872" s="119">
        <f>IF(L872="snížená",#REF!,0)</f>
        <v>0</v>
      </c>
      <c r="BE872" s="119">
        <f>IF(L872="zákl. přenesená",#REF!,0)</f>
        <v>0</v>
      </c>
      <c r="BF872" s="119">
        <f>IF(L872="sníž. přenesená",#REF!,0)</f>
        <v>0</v>
      </c>
      <c r="BG872" s="119">
        <f>IF(L872="nulová",#REF!,0)</f>
        <v>0</v>
      </c>
      <c r="BH872" s="15" t="s">
        <v>64</v>
      </c>
      <c r="BI872" s="119" t="e">
        <f>ROUND(#REF!*H872,2)</f>
        <v>#REF!</v>
      </c>
      <c r="BJ872" s="15" t="s">
        <v>149</v>
      </c>
      <c r="BK872" s="118" t="s">
        <v>1359</v>
      </c>
    </row>
    <row r="873" spans="1:45" s="2" customFormat="1" ht="12">
      <c r="A873" s="26"/>
      <c r="B873" s="27"/>
      <c r="C873" s="26"/>
      <c r="D873" s="120" t="s">
        <v>125</v>
      </c>
      <c r="E873" s="26"/>
      <c r="F873" s="121" t="s">
        <v>1358</v>
      </c>
      <c r="G873" s="26"/>
      <c r="H873" s="26"/>
      <c r="I873" s="26"/>
      <c r="J873" s="27"/>
      <c r="K873" s="122"/>
      <c r="L873" s="123"/>
      <c r="M873" s="44"/>
      <c r="N873" s="44"/>
      <c r="O873" s="44"/>
      <c r="P873" s="44"/>
      <c r="Q873" s="44"/>
      <c r="R873" s="45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R873" s="15" t="s">
        <v>125</v>
      </c>
      <c r="AS873" s="15" t="s">
        <v>66</v>
      </c>
    </row>
    <row r="874" spans="1:63" s="2" customFormat="1" ht="16.5" customHeight="1">
      <c r="A874" s="26"/>
      <c r="B874" s="108"/>
      <c r="C874" s="109" t="s">
        <v>1360</v>
      </c>
      <c r="D874" s="109" t="s">
        <v>119</v>
      </c>
      <c r="E874" s="110" t="s">
        <v>1361</v>
      </c>
      <c r="F874" s="111" t="s">
        <v>1362</v>
      </c>
      <c r="G874" s="112" t="s">
        <v>122</v>
      </c>
      <c r="H874" s="113">
        <v>180</v>
      </c>
      <c r="I874" s="111" t="s">
        <v>123</v>
      </c>
      <c r="J874" s="27"/>
      <c r="K874" s="114" t="s">
        <v>1</v>
      </c>
      <c r="L874" s="115" t="s">
        <v>31</v>
      </c>
      <c r="M874" s="116">
        <v>1.88</v>
      </c>
      <c r="N874" s="116">
        <f>M874*H874</f>
        <v>338.4</v>
      </c>
      <c r="O874" s="116">
        <v>0.0006</v>
      </c>
      <c r="P874" s="116">
        <f>O874*H874</f>
        <v>0.10799999999999998</v>
      </c>
      <c r="Q874" s="116">
        <v>0</v>
      </c>
      <c r="R874" s="117">
        <f>Q874*H874</f>
        <v>0</v>
      </c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P874" s="118" t="s">
        <v>149</v>
      </c>
      <c r="AR874" s="118" t="s">
        <v>119</v>
      </c>
      <c r="AS874" s="118" t="s">
        <v>66</v>
      </c>
      <c r="AW874" s="15" t="s">
        <v>117</v>
      </c>
      <c r="BC874" s="119" t="e">
        <f>IF(L874="základní",#REF!,0)</f>
        <v>#REF!</v>
      </c>
      <c r="BD874" s="119">
        <f>IF(L874="snížená",#REF!,0)</f>
        <v>0</v>
      </c>
      <c r="BE874" s="119">
        <f>IF(L874="zákl. přenesená",#REF!,0)</f>
        <v>0</v>
      </c>
      <c r="BF874" s="119">
        <f>IF(L874="sníž. přenesená",#REF!,0)</f>
        <v>0</v>
      </c>
      <c r="BG874" s="119">
        <f>IF(L874="nulová",#REF!,0)</f>
        <v>0</v>
      </c>
      <c r="BH874" s="15" t="s">
        <v>64</v>
      </c>
      <c r="BI874" s="119" t="e">
        <f>ROUND(#REF!*H874,2)</f>
        <v>#REF!</v>
      </c>
      <c r="BJ874" s="15" t="s">
        <v>149</v>
      </c>
      <c r="BK874" s="118" t="s">
        <v>1363</v>
      </c>
    </row>
    <row r="875" spans="1:45" s="2" customFormat="1" ht="12">
      <c r="A875" s="26"/>
      <c r="B875" s="27"/>
      <c r="C875" s="26"/>
      <c r="D875" s="120" t="s">
        <v>125</v>
      </c>
      <c r="E875" s="26"/>
      <c r="F875" s="121" t="s">
        <v>1362</v>
      </c>
      <c r="G875" s="26"/>
      <c r="H875" s="26"/>
      <c r="I875" s="26"/>
      <c r="J875" s="27"/>
      <c r="K875" s="122"/>
      <c r="L875" s="123"/>
      <c r="M875" s="44"/>
      <c r="N875" s="44"/>
      <c r="O875" s="44"/>
      <c r="P875" s="44"/>
      <c r="Q875" s="44"/>
      <c r="R875" s="45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R875" s="15" t="s">
        <v>125</v>
      </c>
      <c r="AS875" s="15" t="s">
        <v>66</v>
      </c>
    </row>
    <row r="876" spans="1:63" s="2" customFormat="1" ht="24.2" customHeight="1">
      <c r="A876" s="26"/>
      <c r="B876" s="108"/>
      <c r="C876" s="124" t="s">
        <v>742</v>
      </c>
      <c r="D876" s="124" t="s">
        <v>352</v>
      </c>
      <c r="E876" s="125" t="s">
        <v>1364</v>
      </c>
      <c r="F876" s="126" t="s">
        <v>1365</v>
      </c>
      <c r="G876" s="127" t="s">
        <v>250</v>
      </c>
      <c r="H876" s="128">
        <v>4</v>
      </c>
      <c r="I876" s="126" t="s">
        <v>123</v>
      </c>
      <c r="J876" s="129"/>
      <c r="K876" s="130" t="s">
        <v>1</v>
      </c>
      <c r="L876" s="131" t="s">
        <v>31</v>
      </c>
      <c r="M876" s="116">
        <v>0</v>
      </c>
      <c r="N876" s="116">
        <f>M876*H876</f>
        <v>0</v>
      </c>
      <c r="O876" s="116">
        <v>1</v>
      </c>
      <c r="P876" s="116">
        <f>O876*H876</f>
        <v>4</v>
      </c>
      <c r="Q876" s="116">
        <v>0</v>
      </c>
      <c r="R876" s="117">
        <f>Q876*H876</f>
        <v>0</v>
      </c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P876" s="118" t="s">
        <v>176</v>
      </c>
      <c r="AR876" s="118" t="s">
        <v>352</v>
      </c>
      <c r="AS876" s="118" t="s">
        <v>66</v>
      </c>
      <c r="AW876" s="15" t="s">
        <v>117</v>
      </c>
      <c r="BC876" s="119" t="e">
        <f>IF(L876="základní",#REF!,0)</f>
        <v>#REF!</v>
      </c>
      <c r="BD876" s="119">
        <f>IF(L876="snížená",#REF!,0)</f>
        <v>0</v>
      </c>
      <c r="BE876" s="119">
        <f>IF(L876="zákl. přenesená",#REF!,0)</f>
        <v>0</v>
      </c>
      <c r="BF876" s="119">
        <f>IF(L876="sníž. přenesená",#REF!,0)</f>
        <v>0</v>
      </c>
      <c r="BG876" s="119">
        <f>IF(L876="nulová",#REF!,0)</f>
        <v>0</v>
      </c>
      <c r="BH876" s="15" t="s">
        <v>64</v>
      </c>
      <c r="BI876" s="119" t="e">
        <f>ROUND(#REF!*H876,2)</f>
        <v>#REF!</v>
      </c>
      <c r="BJ876" s="15" t="s">
        <v>149</v>
      </c>
      <c r="BK876" s="118" t="s">
        <v>1366</v>
      </c>
    </row>
    <row r="877" spans="1:45" s="2" customFormat="1" ht="12">
      <c r="A877" s="26"/>
      <c r="B877" s="27"/>
      <c r="C877" s="26"/>
      <c r="D877" s="120" t="s">
        <v>125</v>
      </c>
      <c r="E877" s="26"/>
      <c r="F877" s="121" t="s">
        <v>1365</v>
      </c>
      <c r="G877" s="26"/>
      <c r="H877" s="26"/>
      <c r="I877" s="26"/>
      <c r="J877" s="27"/>
      <c r="K877" s="122"/>
      <c r="L877" s="123"/>
      <c r="M877" s="44"/>
      <c r="N877" s="44"/>
      <c r="O877" s="44"/>
      <c r="P877" s="44"/>
      <c r="Q877" s="44"/>
      <c r="R877" s="45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R877" s="15" t="s">
        <v>125</v>
      </c>
      <c r="AS877" s="15" t="s">
        <v>66</v>
      </c>
    </row>
    <row r="878" spans="1:45" s="2" customFormat="1" ht="29.25">
      <c r="A878" s="26"/>
      <c r="B878" s="27"/>
      <c r="C878" s="26"/>
      <c r="D878" s="120" t="s">
        <v>356</v>
      </c>
      <c r="E878" s="26"/>
      <c r="F878" s="132" t="s">
        <v>1367</v>
      </c>
      <c r="G878" s="26"/>
      <c r="H878" s="26"/>
      <c r="I878" s="26"/>
      <c r="J878" s="27"/>
      <c r="K878" s="122"/>
      <c r="L878" s="123"/>
      <c r="M878" s="44"/>
      <c r="N878" s="44"/>
      <c r="O878" s="44"/>
      <c r="P878" s="44"/>
      <c r="Q878" s="44"/>
      <c r="R878" s="45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R878" s="15" t="s">
        <v>356</v>
      </c>
      <c r="AS878" s="15" t="s">
        <v>66</v>
      </c>
    </row>
    <row r="879" spans="1:63" s="2" customFormat="1" ht="24.2" customHeight="1">
      <c r="A879" s="26"/>
      <c r="B879" s="108"/>
      <c r="C879" s="109" t="s">
        <v>1368</v>
      </c>
      <c r="D879" s="109" t="s">
        <v>119</v>
      </c>
      <c r="E879" s="110" t="s">
        <v>1369</v>
      </c>
      <c r="F879" s="111" t="s">
        <v>1370</v>
      </c>
      <c r="G879" s="112" t="s">
        <v>122</v>
      </c>
      <c r="H879" s="113">
        <v>350</v>
      </c>
      <c r="I879" s="111" t="s">
        <v>123</v>
      </c>
      <c r="J879" s="27"/>
      <c r="K879" s="114" t="s">
        <v>1</v>
      </c>
      <c r="L879" s="115" t="s">
        <v>31</v>
      </c>
      <c r="M879" s="116">
        <v>2.1</v>
      </c>
      <c r="N879" s="116">
        <f>M879*H879</f>
        <v>735</v>
      </c>
      <c r="O879" s="116">
        <v>0</v>
      </c>
      <c r="P879" s="116">
        <f>O879*H879</f>
        <v>0</v>
      </c>
      <c r="Q879" s="116">
        <v>0</v>
      </c>
      <c r="R879" s="117">
        <f>Q879*H879</f>
        <v>0</v>
      </c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P879" s="118" t="s">
        <v>149</v>
      </c>
      <c r="AR879" s="118" t="s">
        <v>119</v>
      </c>
      <c r="AS879" s="118" t="s">
        <v>66</v>
      </c>
      <c r="AW879" s="15" t="s">
        <v>117</v>
      </c>
      <c r="BC879" s="119" t="e">
        <f>IF(L879="základní",#REF!,0)</f>
        <v>#REF!</v>
      </c>
      <c r="BD879" s="119">
        <f>IF(L879="snížená",#REF!,0)</f>
        <v>0</v>
      </c>
      <c r="BE879" s="119">
        <f>IF(L879="zákl. přenesená",#REF!,0)</f>
        <v>0</v>
      </c>
      <c r="BF879" s="119">
        <f>IF(L879="sníž. přenesená",#REF!,0)</f>
        <v>0</v>
      </c>
      <c r="BG879" s="119">
        <f>IF(L879="nulová",#REF!,0)</f>
        <v>0</v>
      </c>
      <c r="BH879" s="15" t="s">
        <v>64</v>
      </c>
      <c r="BI879" s="119" t="e">
        <f>ROUND(#REF!*H879,2)</f>
        <v>#REF!</v>
      </c>
      <c r="BJ879" s="15" t="s">
        <v>149</v>
      </c>
      <c r="BK879" s="118" t="s">
        <v>1371</v>
      </c>
    </row>
    <row r="880" spans="1:45" s="2" customFormat="1" ht="19.5">
      <c r="A880" s="26"/>
      <c r="B880" s="27"/>
      <c r="C880" s="26"/>
      <c r="D880" s="120" t="s">
        <v>125</v>
      </c>
      <c r="E880" s="26"/>
      <c r="F880" s="121" t="s">
        <v>1370</v>
      </c>
      <c r="G880" s="26"/>
      <c r="H880" s="26"/>
      <c r="I880" s="26"/>
      <c r="J880" s="27"/>
      <c r="K880" s="122"/>
      <c r="L880" s="123"/>
      <c r="M880" s="44"/>
      <c r="N880" s="44"/>
      <c r="O880" s="44"/>
      <c r="P880" s="44"/>
      <c r="Q880" s="44"/>
      <c r="R880" s="45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R880" s="15" t="s">
        <v>125</v>
      </c>
      <c r="AS880" s="15" t="s">
        <v>66</v>
      </c>
    </row>
    <row r="881" spans="1:63" s="2" customFormat="1" ht="24.2" customHeight="1">
      <c r="A881" s="26"/>
      <c r="B881" s="108"/>
      <c r="C881" s="109" t="s">
        <v>745</v>
      </c>
      <c r="D881" s="109" t="s">
        <v>119</v>
      </c>
      <c r="E881" s="110" t="s">
        <v>1372</v>
      </c>
      <c r="F881" s="111" t="s">
        <v>1373</v>
      </c>
      <c r="G881" s="112" t="s">
        <v>187</v>
      </c>
      <c r="H881" s="113">
        <v>170</v>
      </c>
      <c r="I881" s="111" t="s">
        <v>123</v>
      </c>
      <c r="J881" s="27"/>
      <c r="K881" s="114" t="s">
        <v>1</v>
      </c>
      <c r="L881" s="115" t="s">
        <v>31</v>
      </c>
      <c r="M881" s="116">
        <v>0.607</v>
      </c>
      <c r="N881" s="116">
        <f>M881*H881</f>
        <v>103.19</v>
      </c>
      <c r="O881" s="116">
        <v>8E-05</v>
      </c>
      <c r="P881" s="116">
        <f>O881*H881</f>
        <v>0.013600000000000001</v>
      </c>
      <c r="Q881" s="116">
        <v>0.018</v>
      </c>
      <c r="R881" s="117">
        <f>Q881*H881</f>
        <v>3.0599999999999996</v>
      </c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P881" s="118" t="s">
        <v>149</v>
      </c>
      <c r="AR881" s="118" t="s">
        <v>119</v>
      </c>
      <c r="AS881" s="118" t="s">
        <v>66</v>
      </c>
      <c r="AW881" s="15" t="s">
        <v>117</v>
      </c>
      <c r="BC881" s="119" t="e">
        <f>IF(L881="základní",#REF!,0)</f>
        <v>#REF!</v>
      </c>
      <c r="BD881" s="119">
        <f>IF(L881="snížená",#REF!,0)</f>
        <v>0</v>
      </c>
      <c r="BE881" s="119">
        <f>IF(L881="zákl. přenesená",#REF!,0)</f>
        <v>0</v>
      </c>
      <c r="BF881" s="119">
        <f>IF(L881="sníž. přenesená",#REF!,0)</f>
        <v>0</v>
      </c>
      <c r="BG881" s="119">
        <f>IF(L881="nulová",#REF!,0)</f>
        <v>0</v>
      </c>
      <c r="BH881" s="15" t="s">
        <v>64</v>
      </c>
      <c r="BI881" s="119" t="e">
        <f>ROUND(#REF!*H881,2)</f>
        <v>#REF!</v>
      </c>
      <c r="BJ881" s="15" t="s">
        <v>149</v>
      </c>
      <c r="BK881" s="118" t="s">
        <v>1374</v>
      </c>
    </row>
    <row r="882" spans="1:45" s="2" customFormat="1" ht="19.5">
      <c r="A882" s="26"/>
      <c r="B882" s="27"/>
      <c r="C882" s="26"/>
      <c r="D882" s="120" t="s">
        <v>125</v>
      </c>
      <c r="E882" s="26"/>
      <c r="F882" s="121" t="s">
        <v>1373</v>
      </c>
      <c r="G882" s="26"/>
      <c r="H882" s="26"/>
      <c r="I882" s="26"/>
      <c r="J882" s="27"/>
      <c r="K882" s="122"/>
      <c r="L882" s="123"/>
      <c r="M882" s="44"/>
      <c r="N882" s="44"/>
      <c r="O882" s="44"/>
      <c r="P882" s="44"/>
      <c r="Q882" s="44"/>
      <c r="R882" s="45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R882" s="15" t="s">
        <v>125</v>
      </c>
      <c r="AS882" s="15" t="s">
        <v>66</v>
      </c>
    </row>
    <row r="883" spans="1:63" s="2" customFormat="1" ht="24.2" customHeight="1">
      <c r="A883" s="26"/>
      <c r="B883" s="108"/>
      <c r="C883" s="109" t="s">
        <v>1375</v>
      </c>
      <c r="D883" s="109" t="s">
        <v>119</v>
      </c>
      <c r="E883" s="110" t="s">
        <v>1376</v>
      </c>
      <c r="F883" s="111" t="s">
        <v>1377</v>
      </c>
      <c r="G883" s="112" t="s">
        <v>187</v>
      </c>
      <c r="H883" s="113">
        <v>120</v>
      </c>
      <c r="I883" s="111" t="s">
        <v>123</v>
      </c>
      <c r="J883" s="27"/>
      <c r="K883" s="114" t="s">
        <v>1</v>
      </c>
      <c r="L883" s="115" t="s">
        <v>31</v>
      </c>
      <c r="M883" s="116">
        <v>3.255</v>
      </c>
      <c r="N883" s="116">
        <f>M883*H883</f>
        <v>390.59999999999997</v>
      </c>
      <c r="O883" s="116">
        <v>0.00117</v>
      </c>
      <c r="P883" s="116">
        <f>O883*H883</f>
        <v>0.1404</v>
      </c>
      <c r="Q883" s="116">
        <v>0</v>
      </c>
      <c r="R883" s="117">
        <f>Q883*H883</f>
        <v>0</v>
      </c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P883" s="118" t="s">
        <v>149</v>
      </c>
      <c r="AR883" s="118" t="s">
        <v>119</v>
      </c>
      <c r="AS883" s="118" t="s">
        <v>66</v>
      </c>
      <c r="AW883" s="15" t="s">
        <v>117</v>
      </c>
      <c r="BC883" s="119" t="e">
        <f>IF(L883="základní",#REF!,0)</f>
        <v>#REF!</v>
      </c>
      <c r="BD883" s="119">
        <f>IF(L883="snížená",#REF!,0)</f>
        <v>0</v>
      </c>
      <c r="BE883" s="119">
        <f>IF(L883="zákl. přenesená",#REF!,0)</f>
        <v>0</v>
      </c>
      <c r="BF883" s="119">
        <f>IF(L883="sníž. přenesená",#REF!,0)</f>
        <v>0</v>
      </c>
      <c r="BG883" s="119">
        <f>IF(L883="nulová",#REF!,0)</f>
        <v>0</v>
      </c>
      <c r="BH883" s="15" t="s">
        <v>64</v>
      </c>
      <c r="BI883" s="119" t="e">
        <f>ROUND(#REF!*H883,2)</f>
        <v>#REF!</v>
      </c>
      <c r="BJ883" s="15" t="s">
        <v>149</v>
      </c>
      <c r="BK883" s="118" t="s">
        <v>1378</v>
      </c>
    </row>
    <row r="884" spans="1:45" s="2" customFormat="1" ht="12">
      <c r="A884" s="26"/>
      <c r="B884" s="27"/>
      <c r="C884" s="26"/>
      <c r="D884" s="120" t="s">
        <v>125</v>
      </c>
      <c r="E884" s="26"/>
      <c r="F884" s="121" t="s">
        <v>1377</v>
      </c>
      <c r="G884" s="26"/>
      <c r="H884" s="26"/>
      <c r="I884" s="26"/>
      <c r="J884" s="27"/>
      <c r="K884" s="122"/>
      <c r="L884" s="123"/>
      <c r="M884" s="44"/>
      <c r="N884" s="44"/>
      <c r="O884" s="44"/>
      <c r="P884" s="44"/>
      <c r="Q884" s="44"/>
      <c r="R884" s="45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R884" s="15" t="s">
        <v>125</v>
      </c>
      <c r="AS884" s="15" t="s">
        <v>66</v>
      </c>
    </row>
    <row r="885" spans="1:63" s="2" customFormat="1" ht="24.2" customHeight="1">
      <c r="A885" s="26"/>
      <c r="B885" s="108"/>
      <c r="C885" s="109" t="s">
        <v>750</v>
      </c>
      <c r="D885" s="109" t="s">
        <v>119</v>
      </c>
      <c r="E885" s="110" t="s">
        <v>1379</v>
      </c>
      <c r="F885" s="111" t="s">
        <v>1380</v>
      </c>
      <c r="G885" s="112" t="s">
        <v>187</v>
      </c>
      <c r="H885" s="113">
        <v>120</v>
      </c>
      <c r="I885" s="111" t="s">
        <v>123</v>
      </c>
      <c r="J885" s="27"/>
      <c r="K885" s="114" t="s">
        <v>1</v>
      </c>
      <c r="L885" s="115" t="s">
        <v>31</v>
      </c>
      <c r="M885" s="116">
        <v>1.327</v>
      </c>
      <c r="N885" s="116">
        <f>M885*H885</f>
        <v>159.24</v>
      </c>
      <c r="O885" s="116">
        <v>0.00058</v>
      </c>
      <c r="P885" s="116">
        <f>O885*H885</f>
        <v>0.0696</v>
      </c>
      <c r="Q885" s="116">
        <v>0</v>
      </c>
      <c r="R885" s="117">
        <f>Q885*H885</f>
        <v>0</v>
      </c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P885" s="118" t="s">
        <v>149</v>
      </c>
      <c r="AR885" s="118" t="s">
        <v>119</v>
      </c>
      <c r="AS885" s="118" t="s">
        <v>66</v>
      </c>
      <c r="AW885" s="15" t="s">
        <v>117</v>
      </c>
      <c r="BC885" s="119" t="e">
        <f>IF(L885="základní",#REF!,0)</f>
        <v>#REF!</v>
      </c>
      <c r="BD885" s="119">
        <f>IF(L885="snížená",#REF!,0)</f>
        <v>0</v>
      </c>
      <c r="BE885" s="119">
        <f>IF(L885="zákl. přenesená",#REF!,0)</f>
        <v>0</v>
      </c>
      <c r="BF885" s="119">
        <f>IF(L885="sníž. přenesená",#REF!,0)</f>
        <v>0</v>
      </c>
      <c r="BG885" s="119">
        <f>IF(L885="nulová",#REF!,0)</f>
        <v>0</v>
      </c>
      <c r="BH885" s="15" t="s">
        <v>64</v>
      </c>
      <c r="BI885" s="119" t="e">
        <f>ROUND(#REF!*H885,2)</f>
        <v>#REF!</v>
      </c>
      <c r="BJ885" s="15" t="s">
        <v>149</v>
      </c>
      <c r="BK885" s="118" t="s">
        <v>1381</v>
      </c>
    </row>
    <row r="886" spans="1:45" s="2" customFormat="1" ht="12">
      <c r="A886" s="26"/>
      <c r="B886" s="27"/>
      <c r="C886" s="26"/>
      <c r="D886" s="120" t="s">
        <v>125</v>
      </c>
      <c r="E886" s="26"/>
      <c r="F886" s="121" t="s">
        <v>1380</v>
      </c>
      <c r="G886" s="26"/>
      <c r="H886" s="26"/>
      <c r="I886" s="26"/>
      <c r="J886" s="27"/>
      <c r="K886" s="122"/>
      <c r="L886" s="123"/>
      <c r="M886" s="44"/>
      <c r="N886" s="44"/>
      <c r="O886" s="44"/>
      <c r="P886" s="44"/>
      <c r="Q886" s="44"/>
      <c r="R886" s="45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R886" s="15" t="s">
        <v>125</v>
      </c>
      <c r="AS886" s="15" t="s">
        <v>66</v>
      </c>
    </row>
    <row r="887" spans="1:63" s="2" customFormat="1" ht="33" customHeight="1">
      <c r="A887" s="26"/>
      <c r="B887" s="108"/>
      <c r="C887" s="109" t="s">
        <v>1382</v>
      </c>
      <c r="D887" s="109" t="s">
        <v>119</v>
      </c>
      <c r="E887" s="110" t="s">
        <v>1383</v>
      </c>
      <c r="F887" s="111" t="s">
        <v>1384</v>
      </c>
      <c r="G887" s="112" t="s">
        <v>724</v>
      </c>
      <c r="H887" s="113">
        <v>300</v>
      </c>
      <c r="I887" s="111" t="s">
        <v>123</v>
      </c>
      <c r="J887" s="27"/>
      <c r="K887" s="114" t="s">
        <v>1</v>
      </c>
      <c r="L887" s="115" t="s">
        <v>31</v>
      </c>
      <c r="M887" s="116">
        <v>0.104</v>
      </c>
      <c r="N887" s="116">
        <f>M887*H887</f>
        <v>31.2</v>
      </c>
      <c r="O887" s="116">
        <v>0</v>
      </c>
      <c r="P887" s="116">
        <f>O887*H887</f>
        <v>0</v>
      </c>
      <c r="Q887" s="116">
        <v>0</v>
      </c>
      <c r="R887" s="117">
        <f>Q887*H887</f>
        <v>0</v>
      </c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P887" s="118" t="s">
        <v>149</v>
      </c>
      <c r="AR887" s="118" t="s">
        <v>119</v>
      </c>
      <c r="AS887" s="118" t="s">
        <v>66</v>
      </c>
      <c r="AW887" s="15" t="s">
        <v>117</v>
      </c>
      <c r="BC887" s="119" t="e">
        <f>IF(L887="základní",#REF!,0)</f>
        <v>#REF!</v>
      </c>
      <c r="BD887" s="119">
        <f>IF(L887="snížená",#REF!,0)</f>
        <v>0</v>
      </c>
      <c r="BE887" s="119">
        <f>IF(L887="zákl. přenesená",#REF!,0)</f>
        <v>0</v>
      </c>
      <c r="BF887" s="119">
        <f>IF(L887="sníž. přenesená",#REF!,0)</f>
        <v>0</v>
      </c>
      <c r="BG887" s="119">
        <f>IF(L887="nulová",#REF!,0)</f>
        <v>0</v>
      </c>
      <c r="BH887" s="15" t="s">
        <v>64</v>
      </c>
      <c r="BI887" s="119" t="e">
        <f>ROUND(#REF!*H887,2)</f>
        <v>#REF!</v>
      </c>
      <c r="BJ887" s="15" t="s">
        <v>149</v>
      </c>
      <c r="BK887" s="118" t="s">
        <v>1385</v>
      </c>
    </row>
    <row r="888" spans="1:45" s="2" customFormat="1" ht="19.5">
      <c r="A888" s="26"/>
      <c r="B888" s="27"/>
      <c r="C888" s="26"/>
      <c r="D888" s="120" t="s">
        <v>125</v>
      </c>
      <c r="E888" s="26"/>
      <c r="F888" s="121" t="s">
        <v>1384</v>
      </c>
      <c r="G888" s="26"/>
      <c r="H888" s="26"/>
      <c r="I888" s="26"/>
      <c r="J888" s="27"/>
      <c r="K888" s="122"/>
      <c r="L888" s="123"/>
      <c r="M888" s="44"/>
      <c r="N888" s="44"/>
      <c r="O888" s="44"/>
      <c r="P888" s="44"/>
      <c r="Q888" s="44"/>
      <c r="R888" s="45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R888" s="15" t="s">
        <v>125</v>
      </c>
      <c r="AS888" s="15" t="s">
        <v>66</v>
      </c>
    </row>
    <row r="889" spans="1:63" s="2" customFormat="1" ht="33" customHeight="1">
      <c r="A889" s="26"/>
      <c r="B889" s="108"/>
      <c r="C889" s="109" t="s">
        <v>753</v>
      </c>
      <c r="D889" s="109" t="s">
        <v>119</v>
      </c>
      <c r="E889" s="110" t="s">
        <v>1386</v>
      </c>
      <c r="F889" s="111" t="s">
        <v>1387</v>
      </c>
      <c r="G889" s="112" t="s">
        <v>724</v>
      </c>
      <c r="H889" s="113">
        <v>300</v>
      </c>
      <c r="I889" s="111" t="s">
        <v>123</v>
      </c>
      <c r="J889" s="27"/>
      <c r="K889" s="114" t="s">
        <v>1</v>
      </c>
      <c r="L889" s="115" t="s">
        <v>31</v>
      </c>
      <c r="M889" s="116">
        <v>0.051</v>
      </c>
      <c r="N889" s="116">
        <f>M889*H889</f>
        <v>15.299999999999999</v>
      </c>
      <c r="O889" s="116">
        <v>2E-05</v>
      </c>
      <c r="P889" s="116">
        <f>O889*H889</f>
        <v>0.006</v>
      </c>
      <c r="Q889" s="116">
        <v>0</v>
      </c>
      <c r="R889" s="117">
        <f>Q889*H889</f>
        <v>0</v>
      </c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P889" s="118" t="s">
        <v>149</v>
      </c>
      <c r="AR889" s="118" t="s">
        <v>119</v>
      </c>
      <c r="AS889" s="118" t="s">
        <v>66</v>
      </c>
      <c r="AW889" s="15" t="s">
        <v>117</v>
      </c>
      <c r="BC889" s="119" t="e">
        <f>IF(L889="základní",#REF!,0)</f>
        <v>#REF!</v>
      </c>
      <c r="BD889" s="119">
        <f>IF(L889="snížená",#REF!,0)</f>
        <v>0</v>
      </c>
      <c r="BE889" s="119">
        <f>IF(L889="zákl. přenesená",#REF!,0)</f>
        <v>0</v>
      </c>
      <c r="BF889" s="119">
        <f>IF(L889="sníž. přenesená",#REF!,0)</f>
        <v>0</v>
      </c>
      <c r="BG889" s="119">
        <f>IF(L889="nulová",#REF!,0)</f>
        <v>0</v>
      </c>
      <c r="BH889" s="15" t="s">
        <v>64</v>
      </c>
      <c r="BI889" s="119" t="e">
        <f>ROUND(#REF!*H889,2)</f>
        <v>#REF!</v>
      </c>
      <c r="BJ889" s="15" t="s">
        <v>149</v>
      </c>
      <c r="BK889" s="118" t="s">
        <v>1388</v>
      </c>
    </row>
    <row r="890" spans="1:45" s="2" customFormat="1" ht="19.5">
      <c r="A890" s="26"/>
      <c r="B890" s="27"/>
      <c r="C890" s="26"/>
      <c r="D890" s="120" t="s">
        <v>125</v>
      </c>
      <c r="E890" s="26"/>
      <c r="F890" s="121" t="s">
        <v>1387</v>
      </c>
      <c r="G890" s="26"/>
      <c r="H890" s="26"/>
      <c r="I890" s="26"/>
      <c r="J890" s="27"/>
      <c r="K890" s="122"/>
      <c r="L890" s="123"/>
      <c r="M890" s="44"/>
      <c r="N890" s="44"/>
      <c r="O890" s="44"/>
      <c r="P890" s="44"/>
      <c r="Q890" s="44"/>
      <c r="R890" s="45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R890" s="15" t="s">
        <v>125</v>
      </c>
      <c r="AS890" s="15" t="s">
        <v>66</v>
      </c>
    </row>
    <row r="891" spans="1:63" s="2" customFormat="1" ht="33" customHeight="1">
      <c r="A891" s="26"/>
      <c r="B891" s="108"/>
      <c r="C891" s="109" t="s">
        <v>1389</v>
      </c>
      <c r="D891" s="109" t="s">
        <v>119</v>
      </c>
      <c r="E891" s="110" t="s">
        <v>1390</v>
      </c>
      <c r="F891" s="111" t="s">
        <v>1391</v>
      </c>
      <c r="G891" s="112" t="s">
        <v>724</v>
      </c>
      <c r="H891" s="113">
        <v>700</v>
      </c>
      <c r="I891" s="111" t="s">
        <v>123</v>
      </c>
      <c r="J891" s="27"/>
      <c r="K891" s="114" t="s">
        <v>1</v>
      </c>
      <c r="L891" s="115" t="s">
        <v>31</v>
      </c>
      <c r="M891" s="116">
        <v>0.091</v>
      </c>
      <c r="N891" s="116">
        <f>M891*H891</f>
        <v>63.699999999999996</v>
      </c>
      <c r="O891" s="116">
        <v>0</v>
      </c>
      <c r="P891" s="116">
        <f>O891*H891</f>
        <v>0</v>
      </c>
      <c r="Q891" s="116">
        <v>0</v>
      </c>
      <c r="R891" s="117">
        <f>Q891*H891</f>
        <v>0</v>
      </c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P891" s="118" t="s">
        <v>149</v>
      </c>
      <c r="AR891" s="118" t="s">
        <v>119</v>
      </c>
      <c r="AS891" s="118" t="s">
        <v>66</v>
      </c>
      <c r="AW891" s="15" t="s">
        <v>117</v>
      </c>
      <c r="BC891" s="119" t="e">
        <f>IF(L891="základní",#REF!,0)</f>
        <v>#REF!</v>
      </c>
      <c r="BD891" s="119">
        <f>IF(L891="snížená",#REF!,0)</f>
        <v>0</v>
      </c>
      <c r="BE891" s="119">
        <f>IF(L891="zákl. přenesená",#REF!,0)</f>
        <v>0</v>
      </c>
      <c r="BF891" s="119">
        <f>IF(L891="sníž. přenesená",#REF!,0)</f>
        <v>0</v>
      </c>
      <c r="BG891" s="119">
        <f>IF(L891="nulová",#REF!,0)</f>
        <v>0</v>
      </c>
      <c r="BH891" s="15" t="s">
        <v>64</v>
      </c>
      <c r="BI891" s="119" t="e">
        <f>ROUND(#REF!*H891,2)</f>
        <v>#REF!</v>
      </c>
      <c r="BJ891" s="15" t="s">
        <v>149</v>
      </c>
      <c r="BK891" s="118" t="s">
        <v>1392</v>
      </c>
    </row>
    <row r="892" spans="1:45" s="2" customFormat="1" ht="19.5">
      <c r="A892" s="26"/>
      <c r="B892" s="27"/>
      <c r="C892" s="26"/>
      <c r="D892" s="120" t="s">
        <v>125</v>
      </c>
      <c r="E892" s="26"/>
      <c r="F892" s="121" t="s">
        <v>1391</v>
      </c>
      <c r="G892" s="26"/>
      <c r="H892" s="26"/>
      <c r="I892" s="26"/>
      <c r="J892" s="27"/>
      <c r="K892" s="122"/>
      <c r="L892" s="123"/>
      <c r="M892" s="44"/>
      <c r="N892" s="44"/>
      <c r="O892" s="44"/>
      <c r="P892" s="44"/>
      <c r="Q892" s="44"/>
      <c r="R892" s="45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R892" s="15" t="s">
        <v>125</v>
      </c>
      <c r="AS892" s="15" t="s">
        <v>66</v>
      </c>
    </row>
    <row r="893" spans="1:63" s="2" customFormat="1" ht="33" customHeight="1">
      <c r="A893" s="26"/>
      <c r="B893" s="108"/>
      <c r="C893" s="109" t="s">
        <v>757</v>
      </c>
      <c r="D893" s="109" t="s">
        <v>119</v>
      </c>
      <c r="E893" s="110" t="s">
        <v>1393</v>
      </c>
      <c r="F893" s="111" t="s">
        <v>1394</v>
      </c>
      <c r="G893" s="112" t="s">
        <v>724</v>
      </c>
      <c r="H893" s="113">
        <v>700</v>
      </c>
      <c r="I893" s="111" t="s">
        <v>123</v>
      </c>
      <c r="J893" s="27"/>
      <c r="K893" s="114" t="s">
        <v>1</v>
      </c>
      <c r="L893" s="115" t="s">
        <v>31</v>
      </c>
      <c r="M893" s="116">
        <v>0.045</v>
      </c>
      <c r="N893" s="116">
        <f>M893*H893</f>
        <v>31.5</v>
      </c>
      <c r="O893" s="116">
        <v>2E-05</v>
      </c>
      <c r="P893" s="116">
        <f>O893*H893</f>
        <v>0.014</v>
      </c>
      <c r="Q893" s="116">
        <v>0</v>
      </c>
      <c r="R893" s="117">
        <f>Q893*H893</f>
        <v>0</v>
      </c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P893" s="118" t="s">
        <v>149</v>
      </c>
      <c r="AR893" s="118" t="s">
        <v>119</v>
      </c>
      <c r="AS893" s="118" t="s">
        <v>66</v>
      </c>
      <c r="AW893" s="15" t="s">
        <v>117</v>
      </c>
      <c r="BC893" s="119" t="e">
        <f>IF(L893="základní",#REF!,0)</f>
        <v>#REF!</v>
      </c>
      <c r="BD893" s="119">
        <f>IF(L893="snížená",#REF!,0)</f>
        <v>0</v>
      </c>
      <c r="BE893" s="119">
        <f>IF(L893="zákl. přenesená",#REF!,0)</f>
        <v>0</v>
      </c>
      <c r="BF893" s="119">
        <f>IF(L893="sníž. přenesená",#REF!,0)</f>
        <v>0</v>
      </c>
      <c r="BG893" s="119">
        <f>IF(L893="nulová",#REF!,0)</f>
        <v>0</v>
      </c>
      <c r="BH893" s="15" t="s">
        <v>64</v>
      </c>
      <c r="BI893" s="119" t="e">
        <f>ROUND(#REF!*H893,2)</f>
        <v>#REF!</v>
      </c>
      <c r="BJ893" s="15" t="s">
        <v>149</v>
      </c>
      <c r="BK893" s="118" t="s">
        <v>1395</v>
      </c>
    </row>
    <row r="894" spans="1:45" s="2" customFormat="1" ht="19.5">
      <c r="A894" s="26"/>
      <c r="B894" s="27"/>
      <c r="C894" s="26"/>
      <c r="D894" s="120" t="s">
        <v>125</v>
      </c>
      <c r="E894" s="26"/>
      <c r="F894" s="121" t="s">
        <v>1394</v>
      </c>
      <c r="G894" s="26"/>
      <c r="H894" s="26"/>
      <c r="I894" s="26"/>
      <c r="J894" s="27"/>
      <c r="K894" s="122"/>
      <c r="L894" s="123"/>
      <c r="M894" s="44"/>
      <c r="N894" s="44"/>
      <c r="O894" s="44"/>
      <c r="P894" s="44"/>
      <c r="Q894" s="44"/>
      <c r="R894" s="45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R894" s="15" t="s">
        <v>125</v>
      </c>
      <c r="AS894" s="15" t="s">
        <v>66</v>
      </c>
    </row>
    <row r="895" spans="1:63" s="2" customFormat="1" ht="24.2" customHeight="1">
      <c r="A895" s="26"/>
      <c r="B895" s="108"/>
      <c r="C895" s="124" t="s">
        <v>1396</v>
      </c>
      <c r="D895" s="124" t="s">
        <v>352</v>
      </c>
      <c r="E895" s="125" t="s">
        <v>1397</v>
      </c>
      <c r="F895" s="126" t="s">
        <v>1398</v>
      </c>
      <c r="G895" s="127" t="s">
        <v>250</v>
      </c>
      <c r="H895" s="128">
        <v>1</v>
      </c>
      <c r="I895" s="126" t="s">
        <v>123</v>
      </c>
      <c r="J895" s="129"/>
      <c r="K895" s="130" t="s">
        <v>1</v>
      </c>
      <c r="L895" s="131" t="s">
        <v>31</v>
      </c>
      <c r="M895" s="116">
        <v>0</v>
      </c>
      <c r="N895" s="116">
        <f>M895*H895</f>
        <v>0</v>
      </c>
      <c r="O895" s="116">
        <v>1</v>
      </c>
      <c r="P895" s="116">
        <f>O895*H895</f>
        <v>1</v>
      </c>
      <c r="Q895" s="116">
        <v>0</v>
      </c>
      <c r="R895" s="117">
        <f>Q895*H895</f>
        <v>0</v>
      </c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P895" s="118" t="s">
        <v>176</v>
      </c>
      <c r="AR895" s="118" t="s">
        <v>352</v>
      </c>
      <c r="AS895" s="118" t="s">
        <v>66</v>
      </c>
      <c r="AW895" s="15" t="s">
        <v>117</v>
      </c>
      <c r="BC895" s="119" t="e">
        <f>IF(L895="základní",#REF!,0)</f>
        <v>#REF!</v>
      </c>
      <c r="BD895" s="119">
        <f>IF(L895="snížená",#REF!,0)</f>
        <v>0</v>
      </c>
      <c r="BE895" s="119">
        <f>IF(L895="zákl. přenesená",#REF!,0)</f>
        <v>0</v>
      </c>
      <c r="BF895" s="119">
        <f>IF(L895="sníž. přenesená",#REF!,0)</f>
        <v>0</v>
      </c>
      <c r="BG895" s="119">
        <f>IF(L895="nulová",#REF!,0)</f>
        <v>0</v>
      </c>
      <c r="BH895" s="15" t="s">
        <v>64</v>
      </c>
      <c r="BI895" s="119" t="e">
        <f>ROUND(#REF!*H895,2)</f>
        <v>#REF!</v>
      </c>
      <c r="BJ895" s="15" t="s">
        <v>149</v>
      </c>
      <c r="BK895" s="118" t="s">
        <v>1399</v>
      </c>
    </row>
    <row r="896" spans="1:45" s="2" customFormat="1" ht="12">
      <c r="A896" s="26"/>
      <c r="B896" s="27"/>
      <c r="C896" s="26"/>
      <c r="D896" s="120" t="s">
        <v>125</v>
      </c>
      <c r="E896" s="26"/>
      <c r="F896" s="121" t="s">
        <v>1398</v>
      </c>
      <c r="G896" s="26"/>
      <c r="H896" s="26"/>
      <c r="I896" s="26"/>
      <c r="J896" s="27"/>
      <c r="K896" s="122"/>
      <c r="L896" s="123"/>
      <c r="M896" s="44"/>
      <c r="N896" s="44"/>
      <c r="O896" s="44"/>
      <c r="P896" s="44"/>
      <c r="Q896" s="44"/>
      <c r="R896" s="45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R896" s="15" t="s">
        <v>125</v>
      </c>
      <c r="AS896" s="15" t="s">
        <v>66</v>
      </c>
    </row>
    <row r="897" spans="1:63" s="2" customFormat="1" ht="37.9" customHeight="1">
      <c r="A897" s="26"/>
      <c r="B897" s="108"/>
      <c r="C897" s="109" t="s">
        <v>760</v>
      </c>
      <c r="D897" s="109" t="s">
        <v>119</v>
      </c>
      <c r="E897" s="110" t="s">
        <v>1400</v>
      </c>
      <c r="F897" s="111" t="s">
        <v>1401</v>
      </c>
      <c r="G897" s="112" t="s">
        <v>187</v>
      </c>
      <c r="H897" s="113">
        <v>120</v>
      </c>
      <c r="I897" s="111" t="s">
        <v>123</v>
      </c>
      <c r="J897" s="27"/>
      <c r="K897" s="114" t="s">
        <v>1</v>
      </c>
      <c r="L897" s="115" t="s">
        <v>31</v>
      </c>
      <c r="M897" s="116">
        <v>0.973</v>
      </c>
      <c r="N897" s="116">
        <f>M897*H897</f>
        <v>116.75999999999999</v>
      </c>
      <c r="O897" s="116">
        <v>0</v>
      </c>
      <c r="P897" s="116">
        <f>O897*H897</f>
        <v>0</v>
      </c>
      <c r="Q897" s="116">
        <v>0.064</v>
      </c>
      <c r="R897" s="117">
        <f>Q897*H897</f>
        <v>7.68</v>
      </c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P897" s="118" t="s">
        <v>149</v>
      </c>
      <c r="AR897" s="118" t="s">
        <v>119</v>
      </c>
      <c r="AS897" s="118" t="s">
        <v>66</v>
      </c>
      <c r="AW897" s="15" t="s">
        <v>117</v>
      </c>
      <c r="BC897" s="119" t="e">
        <f>IF(L897="základní",#REF!,0)</f>
        <v>#REF!</v>
      </c>
      <c r="BD897" s="119">
        <f>IF(L897="snížená",#REF!,0)</f>
        <v>0</v>
      </c>
      <c r="BE897" s="119">
        <f>IF(L897="zákl. přenesená",#REF!,0)</f>
        <v>0</v>
      </c>
      <c r="BF897" s="119">
        <f>IF(L897="sníž. přenesená",#REF!,0)</f>
        <v>0</v>
      </c>
      <c r="BG897" s="119">
        <f>IF(L897="nulová",#REF!,0)</f>
        <v>0</v>
      </c>
      <c r="BH897" s="15" t="s">
        <v>64</v>
      </c>
      <c r="BI897" s="119" t="e">
        <f>ROUND(#REF!*H897,2)</f>
        <v>#REF!</v>
      </c>
      <c r="BJ897" s="15" t="s">
        <v>149</v>
      </c>
      <c r="BK897" s="118" t="s">
        <v>1402</v>
      </c>
    </row>
    <row r="898" spans="1:45" s="2" customFormat="1" ht="19.5">
      <c r="A898" s="26"/>
      <c r="B898" s="27"/>
      <c r="C898" s="26"/>
      <c r="D898" s="120" t="s">
        <v>125</v>
      </c>
      <c r="E898" s="26"/>
      <c r="F898" s="121" t="s">
        <v>1401</v>
      </c>
      <c r="G898" s="26"/>
      <c r="H898" s="26"/>
      <c r="I898" s="26"/>
      <c r="J898" s="27"/>
      <c r="K898" s="122"/>
      <c r="L898" s="123"/>
      <c r="M898" s="44"/>
      <c r="N898" s="44"/>
      <c r="O898" s="44"/>
      <c r="P898" s="44"/>
      <c r="Q898" s="44"/>
      <c r="R898" s="45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R898" s="15" t="s">
        <v>125</v>
      </c>
      <c r="AS898" s="15" t="s">
        <v>66</v>
      </c>
    </row>
    <row r="899" spans="1:45" s="2" customFormat="1" ht="29.25">
      <c r="A899" s="26"/>
      <c r="B899" s="27"/>
      <c r="C899" s="26"/>
      <c r="D899" s="120" t="s">
        <v>356</v>
      </c>
      <c r="E899" s="26"/>
      <c r="F899" s="132" t="s">
        <v>1403</v>
      </c>
      <c r="G899" s="26"/>
      <c r="H899" s="26"/>
      <c r="I899" s="26"/>
      <c r="J899" s="27"/>
      <c r="K899" s="122"/>
      <c r="L899" s="123"/>
      <c r="M899" s="44"/>
      <c r="N899" s="44"/>
      <c r="O899" s="44"/>
      <c r="P899" s="44"/>
      <c r="Q899" s="44"/>
      <c r="R899" s="45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R899" s="15" t="s">
        <v>356</v>
      </c>
      <c r="AS899" s="15" t="s">
        <v>66</v>
      </c>
    </row>
    <row r="900" spans="1:63" s="2" customFormat="1" ht="37.9" customHeight="1">
      <c r="A900" s="26"/>
      <c r="B900" s="108"/>
      <c r="C900" s="109" t="s">
        <v>1404</v>
      </c>
      <c r="D900" s="109" t="s">
        <v>119</v>
      </c>
      <c r="E900" s="110" t="s">
        <v>1405</v>
      </c>
      <c r="F900" s="111" t="s">
        <v>1406</v>
      </c>
      <c r="G900" s="112" t="s">
        <v>187</v>
      </c>
      <c r="H900" s="113">
        <v>20</v>
      </c>
      <c r="I900" s="111" t="s">
        <v>123</v>
      </c>
      <c r="J900" s="27"/>
      <c r="K900" s="114" t="s">
        <v>1</v>
      </c>
      <c r="L900" s="115" t="s">
        <v>31</v>
      </c>
      <c r="M900" s="116">
        <v>1.852</v>
      </c>
      <c r="N900" s="116">
        <f>M900*H900</f>
        <v>37.04</v>
      </c>
      <c r="O900" s="116">
        <v>0.05424</v>
      </c>
      <c r="P900" s="116">
        <f>O900*H900</f>
        <v>1.0848</v>
      </c>
      <c r="Q900" s="116">
        <v>0</v>
      </c>
      <c r="R900" s="117">
        <f>Q900*H900</f>
        <v>0</v>
      </c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P900" s="118" t="s">
        <v>149</v>
      </c>
      <c r="AR900" s="118" t="s">
        <v>119</v>
      </c>
      <c r="AS900" s="118" t="s">
        <v>66</v>
      </c>
      <c r="AW900" s="15" t="s">
        <v>117</v>
      </c>
      <c r="BC900" s="119" t="e">
        <f>IF(L900="základní",#REF!,0)</f>
        <v>#REF!</v>
      </c>
      <c r="BD900" s="119">
        <f>IF(L900="snížená",#REF!,0)</f>
        <v>0</v>
      </c>
      <c r="BE900" s="119">
        <f>IF(L900="zákl. přenesená",#REF!,0)</f>
        <v>0</v>
      </c>
      <c r="BF900" s="119">
        <f>IF(L900="sníž. přenesená",#REF!,0)</f>
        <v>0</v>
      </c>
      <c r="BG900" s="119">
        <f>IF(L900="nulová",#REF!,0)</f>
        <v>0</v>
      </c>
      <c r="BH900" s="15" t="s">
        <v>64</v>
      </c>
      <c r="BI900" s="119" t="e">
        <f>ROUND(#REF!*H900,2)</f>
        <v>#REF!</v>
      </c>
      <c r="BJ900" s="15" t="s">
        <v>149</v>
      </c>
      <c r="BK900" s="118" t="s">
        <v>1407</v>
      </c>
    </row>
    <row r="901" spans="1:45" s="2" customFormat="1" ht="19.5">
      <c r="A901" s="26"/>
      <c r="B901" s="27"/>
      <c r="C901" s="26"/>
      <c r="D901" s="120" t="s">
        <v>125</v>
      </c>
      <c r="E901" s="26"/>
      <c r="F901" s="121" t="s">
        <v>1406</v>
      </c>
      <c r="G901" s="26"/>
      <c r="H901" s="26"/>
      <c r="I901" s="26"/>
      <c r="J901" s="27"/>
      <c r="K901" s="122"/>
      <c r="L901" s="123"/>
      <c r="M901" s="44"/>
      <c r="N901" s="44"/>
      <c r="O901" s="44"/>
      <c r="P901" s="44"/>
      <c r="Q901" s="44"/>
      <c r="R901" s="45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R901" s="15" t="s">
        <v>125</v>
      </c>
      <c r="AS901" s="15" t="s">
        <v>66</v>
      </c>
    </row>
    <row r="902" spans="1:45" s="2" customFormat="1" ht="29.25">
      <c r="A902" s="26"/>
      <c r="B902" s="27"/>
      <c r="C902" s="26"/>
      <c r="D902" s="120" t="s">
        <v>356</v>
      </c>
      <c r="E902" s="26"/>
      <c r="F902" s="132" t="s">
        <v>1403</v>
      </c>
      <c r="G902" s="26"/>
      <c r="H902" s="26"/>
      <c r="I902" s="26"/>
      <c r="J902" s="27"/>
      <c r="K902" s="122"/>
      <c r="L902" s="123"/>
      <c r="M902" s="44"/>
      <c r="N902" s="44"/>
      <c r="O902" s="44"/>
      <c r="P902" s="44"/>
      <c r="Q902" s="44"/>
      <c r="R902" s="45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R902" s="15" t="s">
        <v>356</v>
      </c>
      <c r="AS902" s="15" t="s">
        <v>66</v>
      </c>
    </row>
    <row r="903" spans="1:63" s="2" customFormat="1" ht="37.9" customHeight="1">
      <c r="A903" s="26"/>
      <c r="B903" s="108"/>
      <c r="C903" s="109" t="s">
        <v>764</v>
      </c>
      <c r="D903" s="109" t="s">
        <v>119</v>
      </c>
      <c r="E903" s="110" t="s">
        <v>1408</v>
      </c>
      <c r="F903" s="111" t="s">
        <v>1409</v>
      </c>
      <c r="G903" s="112" t="s">
        <v>187</v>
      </c>
      <c r="H903" s="113">
        <v>120</v>
      </c>
      <c r="I903" s="111" t="s">
        <v>123</v>
      </c>
      <c r="J903" s="27"/>
      <c r="K903" s="114" t="s">
        <v>1</v>
      </c>
      <c r="L903" s="115" t="s">
        <v>31</v>
      </c>
      <c r="M903" s="116">
        <v>0.899</v>
      </c>
      <c r="N903" s="116">
        <f>M903*H903</f>
        <v>107.88</v>
      </c>
      <c r="O903" s="116">
        <v>0.00223</v>
      </c>
      <c r="P903" s="116">
        <f>O903*H903</f>
        <v>0.2676</v>
      </c>
      <c r="Q903" s="116">
        <v>0</v>
      </c>
      <c r="R903" s="117">
        <f>Q903*H903</f>
        <v>0</v>
      </c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P903" s="118" t="s">
        <v>149</v>
      </c>
      <c r="AR903" s="118" t="s">
        <v>119</v>
      </c>
      <c r="AS903" s="118" t="s">
        <v>66</v>
      </c>
      <c r="AW903" s="15" t="s">
        <v>117</v>
      </c>
      <c r="BC903" s="119" t="e">
        <f>IF(L903="základní",#REF!,0)</f>
        <v>#REF!</v>
      </c>
      <c r="BD903" s="119">
        <f>IF(L903="snížená",#REF!,0)</f>
        <v>0</v>
      </c>
      <c r="BE903" s="119">
        <f>IF(L903="zákl. přenesená",#REF!,0)</f>
        <v>0</v>
      </c>
      <c r="BF903" s="119">
        <f>IF(L903="sníž. přenesená",#REF!,0)</f>
        <v>0</v>
      </c>
      <c r="BG903" s="119">
        <f>IF(L903="nulová",#REF!,0)</f>
        <v>0</v>
      </c>
      <c r="BH903" s="15" t="s">
        <v>64</v>
      </c>
      <c r="BI903" s="119" t="e">
        <f>ROUND(#REF!*H903,2)</f>
        <v>#REF!</v>
      </c>
      <c r="BJ903" s="15" t="s">
        <v>149</v>
      </c>
      <c r="BK903" s="118" t="s">
        <v>1410</v>
      </c>
    </row>
    <row r="904" spans="1:45" s="2" customFormat="1" ht="19.5">
      <c r="A904" s="26"/>
      <c r="B904" s="27"/>
      <c r="C904" s="26"/>
      <c r="D904" s="120" t="s">
        <v>125</v>
      </c>
      <c r="E904" s="26"/>
      <c r="F904" s="121" t="s">
        <v>1409</v>
      </c>
      <c r="G904" s="26"/>
      <c r="H904" s="26"/>
      <c r="I904" s="26"/>
      <c r="J904" s="27"/>
      <c r="K904" s="122"/>
      <c r="L904" s="123"/>
      <c r="M904" s="44"/>
      <c r="N904" s="44"/>
      <c r="O904" s="44"/>
      <c r="P904" s="44"/>
      <c r="Q904" s="44"/>
      <c r="R904" s="45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R904" s="15" t="s">
        <v>125</v>
      </c>
      <c r="AS904" s="15" t="s">
        <v>66</v>
      </c>
    </row>
    <row r="905" spans="1:45" s="2" customFormat="1" ht="29.25">
      <c r="A905" s="26"/>
      <c r="B905" s="27"/>
      <c r="C905" s="26"/>
      <c r="D905" s="120" t="s">
        <v>356</v>
      </c>
      <c r="E905" s="26"/>
      <c r="F905" s="132" t="s">
        <v>1403</v>
      </c>
      <c r="G905" s="26"/>
      <c r="H905" s="26"/>
      <c r="I905" s="26"/>
      <c r="J905" s="27"/>
      <c r="K905" s="122"/>
      <c r="L905" s="123"/>
      <c r="M905" s="44"/>
      <c r="N905" s="44"/>
      <c r="O905" s="44"/>
      <c r="P905" s="44"/>
      <c r="Q905" s="44"/>
      <c r="R905" s="45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R905" s="15" t="s">
        <v>356</v>
      </c>
      <c r="AS905" s="15" t="s">
        <v>66</v>
      </c>
    </row>
    <row r="906" spans="2:61" s="11" customFormat="1" ht="22.9" customHeight="1">
      <c r="B906" s="98"/>
      <c r="D906" s="99" t="s">
        <v>56</v>
      </c>
      <c r="E906" s="107" t="s">
        <v>1411</v>
      </c>
      <c r="F906" s="107" t="s">
        <v>1412</v>
      </c>
      <c r="J906" s="98"/>
      <c r="K906" s="101"/>
      <c r="L906" s="102"/>
      <c r="M906" s="102"/>
      <c r="N906" s="103">
        <f>SUM(N907:N921)</f>
        <v>21.730000000000004</v>
      </c>
      <c r="O906" s="102"/>
      <c r="P906" s="103">
        <f>SUM(P907:P921)</f>
        <v>0.2554</v>
      </c>
      <c r="Q906" s="102"/>
      <c r="R906" s="104">
        <f>SUM(R907:R921)</f>
        <v>0.8528</v>
      </c>
      <c r="AP906" s="99" t="s">
        <v>66</v>
      </c>
      <c r="AR906" s="105" t="s">
        <v>56</v>
      </c>
      <c r="AS906" s="105" t="s">
        <v>64</v>
      </c>
      <c r="AW906" s="99" t="s">
        <v>117</v>
      </c>
      <c r="BI906" s="106" t="e">
        <f>SUM(BI907:BI921)</f>
        <v>#REF!</v>
      </c>
    </row>
    <row r="907" spans="1:63" s="2" customFormat="1" ht="21.75" customHeight="1">
      <c r="A907" s="26"/>
      <c r="B907" s="108"/>
      <c r="C907" s="109" t="s">
        <v>1413</v>
      </c>
      <c r="D907" s="109" t="s">
        <v>119</v>
      </c>
      <c r="E907" s="110" t="s">
        <v>1414</v>
      </c>
      <c r="F907" s="111" t="s">
        <v>1415</v>
      </c>
      <c r="G907" s="112" t="s">
        <v>122</v>
      </c>
      <c r="H907" s="113">
        <v>30</v>
      </c>
      <c r="I907" s="111" t="s">
        <v>123</v>
      </c>
      <c r="J907" s="27"/>
      <c r="K907" s="114" t="s">
        <v>1</v>
      </c>
      <c r="L907" s="115" t="s">
        <v>31</v>
      </c>
      <c r="M907" s="116">
        <v>0.192</v>
      </c>
      <c r="N907" s="116">
        <f>M907*H907</f>
        <v>5.76</v>
      </c>
      <c r="O907" s="116">
        <v>0</v>
      </c>
      <c r="P907" s="116">
        <f>O907*H907</f>
        <v>0</v>
      </c>
      <c r="Q907" s="116">
        <v>0.0272</v>
      </c>
      <c r="R907" s="117">
        <f>Q907*H907</f>
        <v>0.816</v>
      </c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P907" s="118" t="s">
        <v>149</v>
      </c>
      <c r="AR907" s="118" t="s">
        <v>119</v>
      </c>
      <c r="AS907" s="118" t="s">
        <v>66</v>
      </c>
      <c r="AW907" s="15" t="s">
        <v>117</v>
      </c>
      <c r="BC907" s="119" t="e">
        <f>IF(L907="základní",#REF!,0)</f>
        <v>#REF!</v>
      </c>
      <c r="BD907" s="119">
        <f>IF(L907="snížená",#REF!,0)</f>
        <v>0</v>
      </c>
      <c r="BE907" s="119">
        <f>IF(L907="zákl. přenesená",#REF!,0)</f>
        <v>0</v>
      </c>
      <c r="BF907" s="119">
        <f>IF(L907="sníž. přenesená",#REF!,0)</f>
        <v>0</v>
      </c>
      <c r="BG907" s="119">
        <f>IF(L907="nulová",#REF!,0)</f>
        <v>0</v>
      </c>
      <c r="BH907" s="15" t="s">
        <v>64</v>
      </c>
      <c r="BI907" s="119" t="e">
        <f>ROUND(#REF!*H907,2)</f>
        <v>#REF!</v>
      </c>
      <c r="BJ907" s="15" t="s">
        <v>149</v>
      </c>
      <c r="BK907" s="118" t="s">
        <v>1416</v>
      </c>
    </row>
    <row r="908" spans="1:45" s="2" customFormat="1" ht="12">
      <c r="A908" s="26"/>
      <c r="B908" s="27"/>
      <c r="C908" s="26"/>
      <c r="D908" s="120" t="s">
        <v>125</v>
      </c>
      <c r="E908" s="26"/>
      <c r="F908" s="121" t="s">
        <v>1415</v>
      </c>
      <c r="G908" s="26"/>
      <c r="H908" s="26"/>
      <c r="I908" s="26"/>
      <c r="J908" s="27"/>
      <c r="K908" s="122"/>
      <c r="L908" s="123"/>
      <c r="M908" s="44"/>
      <c r="N908" s="44"/>
      <c r="O908" s="44"/>
      <c r="P908" s="44"/>
      <c r="Q908" s="44"/>
      <c r="R908" s="45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R908" s="15" t="s">
        <v>125</v>
      </c>
      <c r="AS908" s="15" t="s">
        <v>66</v>
      </c>
    </row>
    <row r="909" spans="1:63" s="2" customFormat="1" ht="24.2" customHeight="1">
      <c r="A909" s="26"/>
      <c r="B909" s="108"/>
      <c r="C909" s="109" t="s">
        <v>767</v>
      </c>
      <c r="D909" s="109" t="s">
        <v>119</v>
      </c>
      <c r="E909" s="110" t="s">
        <v>1417</v>
      </c>
      <c r="F909" s="111" t="s">
        <v>1418</v>
      </c>
      <c r="G909" s="112" t="s">
        <v>145</v>
      </c>
      <c r="H909" s="113">
        <v>40</v>
      </c>
      <c r="I909" s="111" t="s">
        <v>123</v>
      </c>
      <c r="J909" s="27"/>
      <c r="K909" s="114" t="s">
        <v>1</v>
      </c>
      <c r="L909" s="115" t="s">
        <v>31</v>
      </c>
      <c r="M909" s="116">
        <v>0.105</v>
      </c>
      <c r="N909" s="116">
        <f>M909*H909</f>
        <v>4.2</v>
      </c>
      <c r="O909" s="116">
        <v>0.00024</v>
      </c>
      <c r="P909" s="116">
        <f>O909*H909</f>
        <v>0.009600000000000001</v>
      </c>
      <c r="Q909" s="116">
        <v>0.00092</v>
      </c>
      <c r="R909" s="117">
        <f>Q909*H909</f>
        <v>0.0368</v>
      </c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P909" s="118" t="s">
        <v>149</v>
      </c>
      <c r="AR909" s="118" t="s">
        <v>119</v>
      </c>
      <c r="AS909" s="118" t="s">
        <v>66</v>
      </c>
      <c r="AW909" s="15" t="s">
        <v>117</v>
      </c>
      <c r="BC909" s="119" t="e">
        <f>IF(L909="základní",#REF!,0)</f>
        <v>#REF!</v>
      </c>
      <c r="BD909" s="119">
        <f>IF(L909="snížená",#REF!,0)</f>
        <v>0</v>
      </c>
      <c r="BE909" s="119">
        <f>IF(L909="zákl. přenesená",#REF!,0)</f>
        <v>0</v>
      </c>
      <c r="BF909" s="119">
        <f>IF(L909="sníž. přenesená",#REF!,0)</f>
        <v>0</v>
      </c>
      <c r="BG909" s="119">
        <f>IF(L909="nulová",#REF!,0)</f>
        <v>0</v>
      </c>
      <c r="BH909" s="15" t="s">
        <v>64</v>
      </c>
      <c r="BI909" s="119" t="e">
        <f>ROUND(#REF!*H909,2)</f>
        <v>#REF!</v>
      </c>
      <c r="BJ909" s="15" t="s">
        <v>149</v>
      </c>
      <c r="BK909" s="118" t="s">
        <v>1419</v>
      </c>
    </row>
    <row r="910" spans="1:45" s="2" customFormat="1" ht="19.5">
      <c r="A910" s="26"/>
      <c r="B910" s="27"/>
      <c r="C910" s="26"/>
      <c r="D910" s="120" t="s">
        <v>125</v>
      </c>
      <c r="E910" s="26"/>
      <c r="F910" s="121" t="s">
        <v>1418</v>
      </c>
      <c r="G910" s="26"/>
      <c r="H910" s="26"/>
      <c r="I910" s="26"/>
      <c r="J910" s="27"/>
      <c r="K910" s="122"/>
      <c r="L910" s="123"/>
      <c r="M910" s="44"/>
      <c r="N910" s="44"/>
      <c r="O910" s="44"/>
      <c r="P910" s="44"/>
      <c r="Q910" s="44"/>
      <c r="R910" s="45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R910" s="15" t="s">
        <v>125</v>
      </c>
      <c r="AS910" s="15" t="s">
        <v>66</v>
      </c>
    </row>
    <row r="911" spans="1:63" s="2" customFormat="1" ht="24.2" customHeight="1">
      <c r="A911" s="26"/>
      <c r="B911" s="108"/>
      <c r="C911" s="124" t="s">
        <v>1420</v>
      </c>
      <c r="D911" s="124" t="s">
        <v>352</v>
      </c>
      <c r="E911" s="125" t="s">
        <v>1421</v>
      </c>
      <c r="F911" s="126" t="s">
        <v>1422</v>
      </c>
      <c r="G911" s="127" t="s">
        <v>122</v>
      </c>
      <c r="H911" s="128">
        <v>4</v>
      </c>
      <c r="I911" s="126" t="s">
        <v>123</v>
      </c>
      <c r="J911" s="129"/>
      <c r="K911" s="130" t="s">
        <v>1</v>
      </c>
      <c r="L911" s="131" t="s">
        <v>31</v>
      </c>
      <c r="M911" s="116">
        <v>0</v>
      </c>
      <c r="N911" s="116">
        <f>M911*H911</f>
        <v>0</v>
      </c>
      <c r="O911" s="116">
        <v>0.0117</v>
      </c>
      <c r="P911" s="116">
        <f>O911*H911</f>
        <v>0.0468</v>
      </c>
      <c r="Q911" s="116">
        <v>0</v>
      </c>
      <c r="R911" s="117">
        <f>Q911*H911</f>
        <v>0</v>
      </c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P911" s="118" t="s">
        <v>176</v>
      </c>
      <c r="AR911" s="118" t="s">
        <v>352</v>
      </c>
      <c r="AS911" s="118" t="s">
        <v>66</v>
      </c>
      <c r="AW911" s="15" t="s">
        <v>117</v>
      </c>
      <c r="BC911" s="119" t="e">
        <f>IF(L911="základní",#REF!,0)</f>
        <v>#REF!</v>
      </c>
      <c r="BD911" s="119">
        <f>IF(L911="snížená",#REF!,0)</f>
        <v>0</v>
      </c>
      <c r="BE911" s="119">
        <f>IF(L911="zákl. přenesená",#REF!,0)</f>
        <v>0</v>
      </c>
      <c r="BF911" s="119">
        <f>IF(L911="sníž. přenesená",#REF!,0)</f>
        <v>0</v>
      </c>
      <c r="BG911" s="119">
        <f>IF(L911="nulová",#REF!,0)</f>
        <v>0</v>
      </c>
      <c r="BH911" s="15" t="s">
        <v>64</v>
      </c>
      <c r="BI911" s="119" t="e">
        <f>ROUND(#REF!*H911,2)</f>
        <v>#REF!</v>
      </c>
      <c r="BJ911" s="15" t="s">
        <v>149</v>
      </c>
      <c r="BK911" s="118" t="s">
        <v>1423</v>
      </c>
    </row>
    <row r="912" spans="1:45" s="2" customFormat="1" ht="12">
      <c r="A912" s="26"/>
      <c r="B912" s="27"/>
      <c r="C912" s="26"/>
      <c r="D912" s="120" t="s">
        <v>125</v>
      </c>
      <c r="E912" s="26"/>
      <c r="F912" s="121" t="s">
        <v>1422</v>
      </c>
      <c r="G912" s="26"/>
      <c r="H912" s="26"/>
      <c r="I912" s="26"/>
      <c r="J912" s="27"/>
      <c r="K912" s="122"/>
      <c r="L912" s="123"/>
      <c r="M912" s="44"/>
      <c r="N912" s="44"/>
      <c r="O912" s="44"/>
      <c r="P912" s="44"/>
      <c r="Q912" s="44"/>
      <c r="R912" s="45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R912" s="15" t="s">
        <v>125</v>
      </c>
      <c r="AS912" s="15" t="s">
        <v>66</v>
      </c>
    </row>
    <row r="913" spans="1:45" s="2" customFormat="1" ht="29.25">
      <c r="A913" s="26"/>
      <c r="B913" s="27"/>
      <c r="C913" s="26"/>
      <c r="D913" s="120" t="s">
        <v>356</v>
      </c>
      <c r="E913" s="26"/>
      <c r="F913" s="132" t="s">
        <v>1424</v>
      </c>
      <c r="G913" s="26"/>
      <c r="H913" s="26"/>
      <c r="I913" s="26"/>
      <c r="J913" s="27"/>
      <c r="K913" s="122"/>
      <c r="L913" s="123"/>
      <c r="M913" s="44"/>
      <c r="N913" s="44"/>
      <c r="O913" s="44"/>
      <c r="P913" s="44"/>
      <c r="Q913" s="44"/>
      <c r="R913" s="45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R913" s="15" t="s">
        <v>356</v>
      </c>
      <c r="AS913" s="15" t="s">
        <v>66</v>
      </c>
    </row>
    <row r="914" spans="2:49" s="12" customFormat="1" ht="12">
      <c r="B914" s="133"/>
      <c r="D914" s="120" t="s">
        <v>568</v>
      </c>
      <c r="E914" s="134" t="s">
        <v>1</v>
      </c>
      <c r="F914" s="135" t="s">
        <v>1425</v>
      </c>
      <c r="H914" s="136">
        <v>4</v>
      </c>
      <c r="J914" s="133"/>
      <c r="K914" s="137"/>
      <c r="L914" s="138"/>
      <c r="M914" s="138"/>
      <c r="N914" s="138"/>
      <c r="O914" s="138"/>
      <c r="P914" s="138"/>
      <c r="Q914" s="138"/>
      <c r="R914" s="139"/>
      <c r="AR914" s="134" t="s">
        <v>568</v>
      </c>
      <c r="AS914" s="134" t="s">
        <v>66</v>
      </c>
      <c r="AT914" s="12" t="s">
        <v>66</v>
      </c>
      <c r="AU914" s="12" t="s">
        <v>27</v>
      </c>
      <c r="AV914" s="12" t="s">
        <v>57</v>
      </c>
      <c r="AW914" s="134" t="s">
        <v>117</v>
      </c>
    </row>
    <row r="915" spans="2:49" s="13" customFormat="1" ht="12">
      <c r="B915" s="140"/>
      <c r="D915" s="120" t="s">
        <v>568</v>
      </c>
      <c r="E915" s="141" t="s">
        <v>1</v>
      </c>
      <c r="F915" s="142" t="s">
        <v>570</v>
      </c>
      <c r="H915" s="143">
        <v>4</v>
      </c>
      <c r="J915" s="140"/>
      <c r="K915" s="144"/>
      <c r="L915" s="145"/>
      <c r="M915" s="145"/>
      <c r="N915" s="145"/>
      <c r="O915" s="145"/>
      <c r="P915" s="145"/>
      <c r="Q915" s="145"/>
      <c r="R915" s="146"/>
      <c r="AR915" s="141" t="s">
        <v>568</v>
      </c>
      <c r="AS915" s="141" t="s">
        <v>66</v>
      </c>
      <c r="AT915" s="13" t="s">
        <v>124</v>
      </c>
      <c r="AU915" s="13" t="s">
        <v>27</v>
      </c>
      <c r="AV915" s="13" t="s">
        <v>64</v>
      </c>
      <c r="AW915" s="141" t="s">
        <v>117</v>
      </c>
    </row>
    <row r="916" spans="1:63" s="2" customFormat="1" ht="37.9" customHeight="1">
      <c r="A916" s="26"/>
      <c r="B916" s="108"/>
      <c r="C916" s="109" t="s">
        <v>771</v>
      </c>
      <c r="D916" s="109" t="s">
        <v>119</v>
      </c>
      <c r="E916" s="110" t="s">
        <v>1426</v>
      </c>
      <c r="F916" s="111" t="s">
        <v>1427</v>
      </c>
      <c r="G916" s="112" t="s">
        <v>122</v>
      </c>
      <c r="H916" s="113">
        <v>10</v>
      </c>
      <c r="I916" s="111" t="s">
        <v>123</v>
      </c>
      <c r="J916" s="27"/>
      <c r="K916" s="114" t="s">
        <v>1</v>
      </c>
      <c r="L916" s="115" t="s">
        <v>31</v>
      </c>
      <c r="M916" s="116">
        <v>0.605</v>
      </c>
      <c r="N916" s="116">
        <f>M916*H916</f>
        <v>6.05</v>
      </c>
      <c r="O916" s="116">
        <v>0.0073</v>
      </c>
      <c r="P916" s="116">
        <f>O916*H916</f>
        <v>0.073</v>
      </c>
      <c r="Q916" s="116">
        <v>0</v>
      </c>
      <c r="R916" s="117">
        <f>Q916*H916</f>
        <v>0</v>
      </c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P916" s="118" t="s">
        <v>149</v>
      </c>
      <c r="AR916" s="118" t="s">
        <v>119</v>
      </c>
      <c r="AS916" s="118" t="s">
        <v>66</v>
      </c>
      <c r="AW916" s="15" t="s">
        <v>117</v>
      </c>
      <c r="BC916" s="119" t="e">
        <f>IF(L916="základní",#REF!,0)</f>
        <v>#REF!</v>
      </c>
      <c r="BD916" s="119">
        <f>IF(L916="snížená",#REF!,0)</f>
        <v>0</v>
      </c>
      <c r="BE916" s="119">
        <f>IF(L916="zákl. přenesená",#REF!,0)</f>
        <v>0</v>
      </c>
      <c r="BF916" s="119">
        <f>IF(L916="sníž. přenesená",#REF!,0)</f>
        <v>0</v>
      </c>
      <c r="BG916" s="119">
        <f>IF(L916="nulová",#REF!,0)</f>
        <v>0</v>
      </c>
      <c r="BH916" s="15" t="s">
        <v>64</v>
      </c>
      <c r="BI916" s="119" t="e">
        <f>ROUND(#REF!*H916,2)</f>
        <v>#REF!</v>
      </c>
      <c r="BJ916" s="15" t="s">
        <v>149</v>
      </c>
      <c r="BK916" s="118" t="s">
        <v>1428</v>
      </c>
    </row>
    <row r="917" spans="1:45" s="2" customFormat="1" ht="19.5">
      <c r="A917" s="26"/>
      <c r="B917" s="27"/>
      <c r="C917" s="26"/>
      <c r="D917" s="120" t="s">
        <v>125</v>
      </c>
      <c r="E917" s="26"/>
      <c r="F917" s="121" t="s">
        <v>1427</v>
      </c>
      <c r="G917" s="26"/>
      <c r="H917" s="26"/>
      <c r="I917" s="26"/>
      <c r="J917" s="27"/>
      <c r="K917" s="122"/>
      <c r="L917" s="123"/>
      <c r="M917" s="44"/>
      <c r="N917" s="44"/>
      <c r="O917" s="44"/>
      <c r="P917" s="44"/>
      <c r="Q917" s="44"/>
      <c r="R917" s="45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R917" s="15" t="s">
        <v>125</v>
      </c>
      <c r="AS917" s="15" t="s">
        <v>66</v>
      </c>
    </row>
    <row r="918" spans="1:63" s="2" customFormat="1" ht="16.5" customHeight="1">
      <c r="A918" s="26"/>
      <c r="B918" s="108"/>
      <c r="C918" s="124" t="s">
        <v>1429</v>
      </c>
      <c r="D918" s="124" t="s">
        <v>352</v>
      </c>
      <c r="E918" s="125" t="s">
        <v>1430</v>
      </c>
      <c r="F918" s="126" t="s">
        <v>1431</v>
      </c>
      <c r="G918" s="127" t="s">
        <v>122</v>
      </c>
      <c r="H918" s="128">
        <v>10</v>
      </c>
      <c r="I918" s="126" t="s">
        <v>123</v>
      </c>
      <c r="J918" s="129"/>
      <c r="K918" s="130" t="s">
        <v>1</v>
      </c>
      <c r="L918" s="131" t="s">
        <v>31</v>
      </c>
      <c r="M918" s="116">
        <v>0</v>
      </c>
      <c r="N918" s="116">
        <f>M918*H918</f>
        <v>0</v>
      </c>
      <c r="O918" s="116">
        <v>0.0126</v>
      </c>
      <c r="P918" s="116">
        <f>O918*H918</f>
        <v>0.126</v>
      </c>
      <c r="Q918" s="116">
        <v>0</v>
      </c>
      <c r="R918" s="117">
        <f>Q918*H918</f>
        <v>0</v>
      </c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P918" s="118" t="s">
        <v>176</v>
      </c>
      <c r="AR918" s="118" t="s">
        <v>352</v>
      </c>
      <c r="AS918" s="118" t="s">
        <v>66</v>
      </c>
      <c r="AW918" s="15" t="s">
        <v>117</v>
      </c>
      <c r="BC918" s="119" t="e">
        <f>IF(L918="základní",#REF!,0)</f>
        <v>#REF!</v>
      </c>
      <c r="BD918" s="119">
        <f>IF(L918="snížená",#REF!,0)</f>
        <v>0</v>
      </c>
      <c r="BE918" s="119">
        <f>IF(L918="zákl. přenesená",#REF!,0)</f>
        <v>0</v>
      </c>
      <c r="BF918" s="119">
        <f>IF(L918="sníž. přenesená",#REF!,0)</f>
        <v>0</v>
      </c>
      <c r="BG918" s="119">
        <f>IF(L918="nulová",#REF!,0)</f>
        <v>0</v>
      </c>
      <c r="BH918" s="15" t="s">
        <v>64</v>
      </c>
      <c r="BI918" s="119" t="e">
        <f>ROUND(#REF!*H918,2)</f>
        <v>#REF!</v>
      </c>
      <c r="BJ918" s="15" t="s">
        <v>149</v>
      </c>
      <c r="BK918" s="118" t="s">
        <v>1432</v>
      </c>
    </row>
    <row r="919" spans="1:45" s="2" customFormat="1" ht="12">
      <c r="A919" s="26"/>
      <c r="B919" s="27"/>
      <c r="C919" s="26"/>
      <c r="D919" s="120" t="s">
        <v>125</v>
      </c>
      <c r="E919" s="26"/>
      <c r="F919" s="121" t="s">
        <v>1431</v>
      </c>
      <c r="G919" s="26"/>
      <c r="H919" s="26"/>
      <c r="I919" s="26"/>
      <c r="J919" s="27"/>
      <c r="K919" s="122"/>
      <c r="L919" s="123"/>
      <c r="M919" s="44"/>
      <c r="N919" s="44"/>
      <c r="O919" s="44"/>
      <c r="P919" s="44"/>
      <c r="Q919" s="44"/>
      <c r="R919" s="45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R919" s="15" t="s">
        <v>125</v>
      </c>
      <c r="AS919" s="15" t="s">
        <v>66</v>
      </c>
    </row>
    <row r="920" spans="1:63" s="2" customFormat="1" ht="33" customHeight="1">
      <c r="A920" s="26"/>
      <c r="B920" s="108"/>
      <c r="C920" s="109" t="s">
        <v>774</v>
      </c>
      <c r="D920" s="109" t="s">
        <v>119</v>
      </c>
      <c r="E920" s="110" t="s">
        <v>1433</v>
      </c>
      <c r="F920" s="111" t="s">
        <v>1434</v>
      </c>
      <c r="G920" s="112" t="s">
        <v>122</v>
      </c>
      <c r="H920" s="113">
        <v>44</v>
      </c>
      <c r="I920" s="111" t="s">
        <v>123</v>
      </c>
      <c r="J920" s="27"/>
      <c r="K920" s="114" t="s">
        <v>1</v>
      </c>
      <c r="L920" s="115" t="s">
        <v>31</v>
      </c>
      <c r="M920" s="116">
        <v>0.13</v>
      </c>
      <c r="N920" s="116">
        <f>M920*H920</f>
        <v>5.720000000000001</v>
      </c>
      <c r="O920" s="116">
        <v>0</v>
      </c>
      <c r="P920" s="116">
        <f>O920*H920</f>
        <v>0</v>
      </c>
      <c r="Q920" s="116">
        <v>0</v>
      </c>
      <c r="R920" s="117">
        <f>Q920*H920</f>
        <v>0</v>
      </c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P920" s="118" t="s">
        <v>149</v>
      </c>
      <c r="AR920" s="118" t="s">
        <v>119</v>
      </c>
      <c r="AS920" s="118" t="s">
        <v>66</v>
      </c>
      <c r="AW920" s="15" t="s">
        <v>117</v>
      </c>
      <c r="BC920" s="119" t="e">
        <f>IF(L920="základní",#REF!,0)</f>
        <v>#REF!</v>
      </c>
      <c r="BD920" s="119">
        <f>IF(L920="snížená",#REF!,0)</f>
        <v>0</v>
      </c>
      <c r="BE920" s="119">
        <f>IF(L920="zákl. přenesená",#REF!,0)</f>
        <v>0</v>
      </c>
      <c r="BF920" s="119">
        <f>IF(L920="sníž. přenesená",#REF!,0)</f>
        <v>0</v>
      </c>
      <c r="BG920" s="119">
        <f>IF(L920="nulová",#REF!,0)</f>
        <v>0</v>
      </c>
      <c r="BH920" s="15" t="s">
        <v>64</v>
      </c>
      <c r="BI920" s="119" t="e">
        <f>ROUND(#REF!*H920,2)</f>
        <v>#REF!</v>
      </c>
      <c r="BJ920" s="15" t="s">
        <v>149</v>
      </c>
      <c r="BK920" s="118" t="s">
        <v>1435</v>
      </c>
    </row>
    <row r="921" spans="1:45" s="2" customFormat="1" ht="19.5">
      <c r="A921" s="26"/>
      <c r="B921" s="27"/>
      <c r="C921" s="26"/>
      <c r="D921" s="120" t="s">
        <v>125</v>
      </c>
      <c r="E921" s="26"/>
      <c r="F921" s="121" t="s">
        <v>1434</v>
      </c>
      <c r="G921" s="26"/>
      <c r="H921" s="26"/>
      <c r="I921" s="26"/>
      <c r="J921" s="27"/>
      <c r="K921" s="122"/>
      <c r="L921" s="123"/>
      <c r="M921" s="44"/>
      <c r="N921" s="44"/>
      <c r="O921" s="44"/>
      <c r="P921" s="44"/>
      <c r="Q921" s="44"/>
      <c r="R921" s="45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R921" s="15" t="s">
        <v>125</v>
      </c>
      <c r="AS921" s="15" t="s">
        <v>66</v>
      </c>
    </row>
    <row r="922" spans="2:61" s="11" customFormat="1" ht="22.9" customHeight="1">
      <c r="B922" s="98"/>
      <c r="D922" s="99" t="s">
        <v>56</v>
      </c>
      <c r="E922" s="107" t="s">
        <v>1436</v>
      </c>
      <c r="F922" s="107" t="s">
        <v>1437</v>
      </c>
      <c r="J922" s="98"/>
      <c r="K922" s="101"/>
      <c r="L922" s="102"/>
      <c r="M922" s="102"/>
      <c r="N922" s="103">
        <f>SUM(N923:N943)</f>
        <v>35.143</v>
      </c>
      <c r="O922" s="102"/>
      <c r="P922" s="103">
        <f>SUM(P923:P943)</f>
        <v>0.04589</v>
      </c>
      <c r="Q922" s="102"/>
      <c r="R922" s="104">
        <f>SUM(R923:R943)</f>
        <v>0</v>
      </c>
      <c r="AP922" s="99" t="s">
        <v>66</v>
      </c>
      <c r="AR922" s="105" t="s">
        <v>56</v>
      </c>
      <c r="AS922" s="105" t="s">
        <v>64</v>
      </c>
      <c r="AW922" s="99" t="s">
        <v>117</v>
      </c>
      <c r="BI922" s="106" t="e">
        <f>SUM(BI923:BI943)</f>
        <v>#REF!</v>
      </c>
    </row>
    <row r="923" spans="1:63" s="2" customFormat="1" ht="24.2" customHeight="1">
      <c r="A923" s="26"/>
      <c r="B923" s="108"/>
      <c r="C923" s="109" t="s">
        <v>1438</v>
      </c>
      <c r="D923" s="109" t="s">
        <v>119</v>
      </c>
      <c r="E923" s="110" t="s">
        <v>1439</v>
      </c>
      <c r="F923" s="111" t="s">
        <v>1440</v>
      </c>
      <c r="G923" s="112" t="s">
        <v>187</v>
      </c>
      <c r="H923" s="113">
        <v>50</v>
      </c>
      <c r="I923" s="111" t="s">
        <v>123</v>
      </c>
      <c r="J923" s="27"/>
      <c r="K923" s="114" t="s">
        <v>1</v>
      </c>
      <c r="L923" s="115" t="s">
        <v>31</v>
      </c>
      <c r="M923" s="116">
        <v>0.304</v>
      </c>
      <c r="N923" s="116">
        <f>M923*H923</f>
        <v>15.2</v>
      </c>
      <c r="O923" s="116">
        <v>0.00021</v>
      </c>
      <c r="P923" s="116">
        <f>O923*H923</f>
        <v>0.0105</v>
      </c>
      <c r="Q923" s="116">
        <v>0</v>
      </c>
      <c r="R923" s="117">
        <f>Q923*H923</f>
        <v>0</v>
      </c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P923" s="118" t="s">
        <v>149</v>
      </c>
      <c r="AR923" s="118" t="s">
        <v>119</v>
      </c>
      <c r="AS923" s="118" t="s">
        <v>66</v>
      </c>
      <c r="AW923" s="15" t="s">
        <v>117</v>
      </c>
      <c r="BC923" s="119" t="e">
        <f>IF(L923="základní",#REF!,0)</f>
        <v>#REF!</v>
      </c>
      <c r="BD923" s="119">
        <f>IF(L923="snížená",#REF!,0)</f>
        <v>0</v>
      </c>
      <c r="BE923" s="119">
        <f>IF(L923="zákl. přenesená",#REF!,0)</f>
        <v>0</v>
      </c>
      <c r="BF923" s="119">
        <f>IF(L923="sníž. přenesená",#REF!,0)</f>
        <v>0</v>
      </c>
      <c r="BG923" s="119">
        <f>IF(L923="nulová",#REF!,0)</f>
        <v>0</v>
      </c>
      <c r="BH923" s="15" t="s">
        <v>64</v>
      </c>
      <c r="BI923" s="119" t="e">
        <f>ROUND(#REF!*H923,2)</f>
        <v>#REF!</v>
      </c>
      <c r="BJ923" s="15" t="s">
        <v>149</v>
      </c>
      <c r="BK923" s="118" t="s">
        <v>1441</v>
      </c>
    </row>
    <row r="924" spans="1:45" s="2" customFormat="1" ht="19.5">
      <c r="A924" s="26"/>
      <c r="B924" s="27"/>
      <c r="C924" s="26"/>
      <c r="D924" s="120" t="s">
        <v>125</v>
      </c>
      <c r="E924" s="26"/>
      <c r="F924" s="121" t="s">
        <v>1440</v>
      </c>
      <c r="G924" s="26"/>
      <c r="H924" s="26"/>
      <c r="I924" s="26"/>
      <c r="J924" s="27"/>
      <c r="K924" s="122"/>
      <c r="L924" s="123"/>
      <c r="M924" s="44"/>
      <c r="N924" s="44"/>
      <c r="O924" s="44"/>
      <c r="P924" s="44"/>
      <c r="Q924" s="44"/>
      <c r="R924" s="45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R924" s="15" t="s">
        <v>125</v>
      </c>
      <c r="AS924" s="15" t="s">
        <v>66</v>
      </c>
    </row>
    <row r="925" spans="1:63" s="2" customFormat="1" ht="49.15" customHeight="1">
      <c r="A925" s="26"/>
      <c r="B925" s="108"/>
      <c r="C925" s="109" t="s">
        <v>778</v>
      </c>
      <c r="D925" s="109" t="s">
        <v>119</v>
      </c>
      <c r="E925" s="110" t="s">
        <v>1442</v>
      </c>
      <c r="F925" s="111" t="s">
        <v>1443</v>
      </c>
      <c r="G925" s="112" t="s">
        <v>122</v>
      </c>
      <c r="H925" s="113">
        <v>1</v>
      </c>
      <c r="I925" s="111" t="s">
        <v>123</v>
      </c>
      <c r="J925" s="27"/>
      <c r="K925" s="114" t="s">
        <v>1</v>
      </c>
      <c r="L925" s="115" t="s">
        <v>31</v>
      </c>
      <c r="M925" s="116">
        <v>0.086</v>
      </c>
      <c r="N925" s="116">
        <f>M925*H925</f>
        <v>0.086</v>
      </c>
      <c r="O925" s="116">
        <v>0.00014</v>
      </c>
      <c r="P925" s="116">
        <f>O925*H925</f>
        <v>0.00014</v>
      </c>
      <c r="Q925" s="116">
        <v>0</v>
      </c>
      <c r="R925" s="117">
        <f>Q925*H925</f>
        <v>0</v>
      </c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P925" s="118" t="s">
        <v>149</v>
      </c>
      <c r="AR925" s="118" t="s">
        <v>119</v>
      </c>
      <c r="AS925" s="118" t="s">
        <v>66</v>
      </c>
      <c r="AW925" s="15" t="s">
        <v>117</v>
      </c>
      <c r="BC925" s="119" t="e">
        <f>IF(L925="základní",#REF!,0)</f>
        <v>#REF!</v>
      </c>
      <c r="BD925" s="119">
        <f>IF(L925="snížená",#REF!,0)</f>
        <v>0</v>
      </c>
      <c r="BE925" s="119">
        <f>IF(L925="zákl. přenesená",#REF!,0)</f>
        <v>0</v>
      </c>
      <c r="BF925" s="119">
        <f>IF(L925="sníž. přenesená",#REF!,0)</f>
        <v>0</v>
      </c>
      <c r="BG925" s="119">
        <f>IF(L925="nulová",#REF!,0)</f>
        <v>0</v>
      </c>
      <c r="BH925" s="15" t="s">
        <v>64</v>
      </c>
      <c r="BI925" s="119" t="e">
        <f>ROUND(#REF!*H925,2)</f>
        <v>#REF!</v>
      </c>
      <c r="BJ925" s="15" t="s">
        <v>149</v>
      </c>
      <c r="BK925" s="118" t="s">
        <v>1444</v>
      </c>
    </row>
    <row r="926" spans="1:45" s="2" customFormat="1" ht="29.25">
      <c r="A926" s="26"/>
      <c r="B926" s="27"/>
      <c r="C926" s="26"/>
      <c r="D926" s="120" t="s">
        <v>125</v>
      </c>
      <c r="E926" s="26"/>
      <c r="F926" s="121" t="s">
        <v>1443</v>
      </c>
      <c r="G926" s="26"/>
      <c r="H926" s="26"/>
      <c r="I926" s="26"/>
      <c r="J926" s="27"/>
      <c r="K926" s="122"/>
      <c r="L926" s="123"/>
      <c r="M926" s="44"/>
      <c r="N926" s="44"/>
      <c r="O926" s="44"/>
      <c r="P926" s="44"/>
      <c r="Q926" s="44"/>
      <c r="R926" s="45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R926" s="15" t="s">
        <v>125</v>
      </c>
      <c r="AS926" s="15" t="s">
        <v>66</v>
      </c>
    </row>
    <row r="927" spans="1:63" s="2" customFormat="1" ht="24.2" customHeight="1">
      <c r="A927" s="26"/>
      <c r="B927" s="108"/>
      <c r="C927" s="109" t="s">
        <v>1445</v>
      </c>
      <c r="D927" s="109" t="s">
        <v>119</v>
      </c>
      <c r="E927" s="110" t="s">
        <v>1446</v>
      </c>
      <c r="F927" s="111" t="s">
        <v>1447</v>
      </c>
      <c r="G927" s="112" t="s">
        <v>122</v>
      </c>
      <c r="H927" s="113">
        <v>1</v>
      </c>
      <c r="I927" s="111" t="s">
        <v>123</v>
      </c>
      <c r="J927" s="27"/>
      <c r="K927" s="114" t="s">
        <v>1</v>
      </c>
      <c r="L927" s="115" t="s">
        <v>31</v>
      </c>
      <c r="M927" s="116">
        <v>0.184</v>
      </c>
      <c r="N927" s="116">
        <f>M927*H927</f>
        <v>0.184</v>
      </c>
      <c r="O927" s="116">
        <v>0.00014</v>
      </c>
      <c r="P927" s="116">
        <f>O927*H927</f>
        <v>0.00014</v>
      </c>
      <c r="Q927" s="116">
        <v>0</v>
      </c>
      <c r="R927" s="117">
        <f>Q927*H927</f>
        <v>0</v>
      </c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P927" s="118" t="s">
        <v>149</v>
      </c>
      <c r="AR927" s="118" t="s">
        <v>119</v>
      </c>
      <c r="AS927" s="118" t="s">
        <v>66</v>
      </c>
      <c r="AW927" s="15" t="s">
        <v>117</v>
      </c>
      <c r="BC927" s="119" t="e">
        <f>IF(L927="základní",#REF!,0)</f>
        <v>#REF!</v>
      </c>
      <c r="BD927" s="119">
        <f>IF(L927="snížená",#REF!,0)</f>
        <v>0</v>
      </c>
      <c r="BE927" s="119">
        <f>IF(L927="zákl. přenesená",#REF!,0)</f>
        <v>0</v>
      </c>
      <c r="BF927" s="119">
        <f>IF(L927="sníž. přenesená",#REF!,0)</f>
        <v>0</v>
      </c>
      <c r="BG927" s="119">
        <f>IF(L927="nulová",#REF!,0)</f>
        <v>0</v>
      </c>
      <c r="BH927" s="15" t="s">
        <v>64</v>
      </c>
      <c r="BI927" s="119" t="e">
        <f>ROUND(#REF!*H927,2)</f>
        <v>#REF!</v>
      </c>
      <c r="BJ927" s="15" t="s">
        <v>149</v>
      </c>
      <c r="BK927" s="118" t="s">
        <v>1448</v>
      </c>
    </row>
    <row r="928" spans="1:45" s="2" customFormat="1" ht="12">
      <c r="A928" s="26"/>
      <c r="B928" s="27"/>
      <c r="C928" s="26"/>
      <c r="D928" s="120" t="s">
        <v>125</v>
      </c>
      <c r="E928" s="26"/>
      <c r="F928" s="121" t="s">
        <v>1447</v>
      </c>
      <c r="G928" s="26"/>
      <c r="H928" s="26"/>
      <c r="I928" s="26"/>
      <c r="J928" s="27"/>
      <c r="K928" s="122"/>
      <c r="L928" s="123"/>
      <c r="M928" s="44"/>
      <c r="N928" s="44"/>
      <c r="O928" s="44"/>
      <c r="P928" s="44"/>
      <c r="Q928" s="44"/>
      <c r="R928" s="45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R928" s="15" t="s">
        <v>125</v>
      </c>
      <c r="AS928" s="15" t="s">
        <v>66</v>
      </c>
    </row>
    <row r="929" spans="1:63" s="2" customFormat="1" ht="24.2" customHeight="1">
      <c r="A929" s="26"/>
      <c r="B929" s="108"/>
      <c r="C929" s="109" t="s">
        <v>781</v>
      </c>
      <c r="D929" s="109" t="s">
        <v>119</v>
      </c>
      <c r="E929" s="110" t="s">
        <v>1449</v>
      </c>
      <c r="F929" s="111" t="s">
        <v>1450</v>
      </c>
      <c r="G929" s="112" t="s">
        <v>122</v>
      </c>
      <c r="H929" s="113">
        <v>1</v>
      </c>
      <c r="I929" s="111" t="s">
        <v>123</v>
      </c>
      <c r="J929" s="27"/>
      <c r="K929" s="114" t="s">
        <v>1</v>
      </c>
      <c r="L929" s="115" t="s">
        <v>31</v>
      </c>
      <c r="M929" s="116">
        <v>0.172</v>
      </c>
      <c r="N929" s="116">
        <f>M929*H929</f>
        <v>0.172</v>
      </c>
      <c r="O929" s="116">
        <v>9E-05</v>
      </c>
      <c r="P929" s="116">
        <f>O929*H929</f>
        <v>9E-05</v>
      </c>
      <c r="Q929" s="116">
        <v>0</v>
      </c>
      <c r="R929" s="117">
        <f>Q929*H929</f>
        <v>0</v>
      </c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P929" s="118" t="s">
        <v>149</v>
      </c>
      <c r="AR929" s="118" t="s">
        <v>119</v>
      </c>
      <c r="AS929" s="118" t="s">
        <v>66</v>
      </c>
      <c r="AW929" s="15" t="s">
        <v>117</v>
      </c>
      <c r="BC929" s="119" t="e">
        <f>IF(L929="základní",#REF!,0)</f>
        <v>#REF!</v>
      </c>
      <c r="BD929" s="119">
        <f>IF(L929="snížená",#REF!,0)</f>
        <v>0</v>
      </c>
      <c r="BE929" s="119">
        <f>IF(L929="zákl. přenesená",#REF!,0)</f>
        <v>0</v>
      </c>
      <c r="BF929" s="119">
        <f>IF(L929="sníž. přenesená",#REF!,0)</f>
        <v>0</v>
      </c>
      <c r="BG929" s="119">
        <f>IF(L929="nulová",#REF!,0)</f>
        <v>0</v>
      </c>
      <c r="BH929" s="15" t="s">
        <v>64</v>
      </c>
      <c r="BI929" s="119" t="e">
        <f>ROUND(#REF!*H929,2)</f>
        <v>#REF!</v>
      </c>
      <c r="BJ929" s="15" t="s">
        <v>149</v>
      </c>
      <c r="BK929" s="118" t="s">
        <v>1451</v>
      </c>
    </row>
    <row r="930" spans="1:45" s="2" customFormat="1" ht="19.5">
      <c r="A930" s="26"/>
      <c r="B930" s="27"/>
      <c r="C930" s="26"/>
      <c r="D930" s="120" t="s">
        <v>125</v>
      </c>
      <c r="E930" s="26"/>
      <c r="F930" s="121" t="s">
        <v>1450</v>
      </c>
      <c r="G930" s="26"/>
      <c r="H930" s="26"/>
      <c r="I930" s="26"/>
      <c r="J930" s="27"/>
      <c r="K930" s="122"/>
      <c r="L930" s="123"/>
      <c r="M930" s="44"/>
      <c r="N930" s="44"/>
      <c r="O930" s="44"/>
      <c r="P930" s="44"/>
      <c r="Q930" s="44"/>
      <c r="R930" s="45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R930" s="15" t="s">
        <v>125</v>
      </c>
      <c r="AS930" s="15" t="s">
        <v>66</v>
      </c>
    </row>
    <row r="931" spans="1:63" s="2" customFormat="1" ht="24.2" customHeight="1">
      <c r="A931" s="26"/>
      <c r="B931" s="108"/>
      <c r="C931" s="109" t="s">
        <v>1452</v>
      </c>
      <c r="D931" s="109" t="s">
        <v>119</v>
      </c>
      <c r="E931" s="110" t="s">
        <v>1453</v>
      </c>
      <c r="F931" s="111" t="s">
        <v>1454</v>
      </c>
      <c r="G931" s="112" t="s">
        <v>122</v>
      </c>
      <c r="H931" s="113">
        <v>1</v>
      </c>
      <c r="I931" s="111" t="s">
        <v>123</v>
      </c>
      <c r="J931" s="27"/>
      <c r="K931" s="114" t="s">
        <v>1</v>
      </c>
      <c r="L931" s="115" t="s">
        <v>31</v>
      </c>
      <c r="M931" s="116">
        <v>0.09</v>
      </c>
      <c r="N931" s="116">
        <f>M931*H931</f>
        <v>0.09</v>
      </c>
      <c r="O931" s="116">
        <v>8E-05</v>
      </c>
      <c r="P931" s="116">
        <f>O931*H931</f>
        <v>8E-05</v>
      </c>
      <c r="Q931" s="116">
        <v>0</v>
      </c>
      <c r="R931" s="117">
        <f>Q931*H931</f>
        <v>0</v>
      </c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P931" s="118" t="s">
        <v>149</v>
      </c>
      <c r="AR931" s="118" t="s">
        <v>119</v>
      </c>
      <c r="AS931" s="118" t="s">
        <v>66</v>
      </c>
      <c r="AW931" s="15" t="s">
        <v>117</v>
      </c>
      <c r="BC931" s="119" t="e">
        <f>IF(L931="základní",#REF!,0)</f>
        <v>#REF!</v>
      </c>
      <c r="BD931" s="119">
        <f>IF(L931="snížená",#REF!,0)</f>
        <v>0</v>
      </c>
      <c r="BE931" s="119">
        <f>IF(L931="zákl. přenesená",#REF!,0)</f>
        <v>0</v>
      </c>
      <c r="BF931" s="119">
        <f>IF(L931="sníž. přenesená",#REF!,0)</f>
        <v>0</v>
      </c>
      <c r="BG931" s="119">
        <f>IF(L931="nulová",#REF!,0)</f>
        <v>0</v>
      </c>
      <c r="BH931" s="15" t="s">
        <v>64</v>
      </c>
      <c r="BI931" s="119" t="e">
        <f>ROUND(#REF!*H931,2)</f>
        <v>#REF!</v>
      </c>
      <c r="BJ931" s="15" t="s">
        <v>149</v>
      </c>
      <c r="BK931" s="118" t="s">
        <v>1455</v>
      </c>
    </row>
    <row r="932" spans="1:45" s="2" customFormat="1" ht="12">
      <c r="A932" s="26"/>
      <c r="B932" s="27"/>
      <c r="C932" s="26"/>
      <c r="D932" s="120" t="s">
        <v>125</v>
      </c>
      <c r="E932" s="26"/>
      <c r="F932" s="121" t="s">
        <v>1454</v>
      </c>
      <c r="G932" s="26"/>
      <c r="H932" s="26"/>
      <c r="I932" s="26"/>
      <c r="J932" s="27"/>
      <c r="K932" s="122"/>
      <c r="L932" s="123"/>
      <c r="M932" s="44"/>
      <c r="N932" s="44"/>
      <c r="O932" s="44"/>
      <c r="P932" s="44"/>
      <c r="Q932" s="44"/>
      <c r="R932" s="45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R932" s="15" t="s">
        <v>125</v>
      </c>
      <c r="AS932" s="15" t="s">
        <v>66</v>
      </c>
    </row>
    <row r="933" spans="1:63" s="2" customFormat="1" ht="44.25" customHeight="1">
      <c r="A933" s="26"/>
      <c r="B933" s="108"/>
      <c r="C933" s="109" t="s">
        <v>785</v>
      </c>
      <c r="D933" s="109" t="s">
        <v>119</v>
      </c>
      <c r="E933" s="110" t="s">
        <v>1456</v>
      </c>
      <c r="F933" s="111" t="s">
        <v>1457</v>
      </c>
      <c r="G933" s="112" t="s">
        <v>122</v>
      </c>
      <c r="H933" s="113">
        <v>1</v>
      </c>
      <c r="I933" s="111" t="s">
        <v>123</v>
      </c>
      <c r="J933" s="27"/>
      <c r="K933" s="114" t="s">
        <v>1</v>
      </c>
      <c r="L933" s="115" t="s">
        <v>31</v>
      </c>
      <c r="M933" s="116">
        <v>0.211</v>
      </c>
      <c r="N933" s="116">
        <f>M933*H933</f>
        <v>0.211</v>
      </c>
      <c r="O933" s="116">
        <v>0.00054</v>
      </c>
      <c r="P933" s="116">
        <f>O933*H933</f>
        <v>0.00054</v>
      </c>
      <c r="Q933" s="116">
        <v>0</v>
      </c>
      <c r="R933" s="117">
        <f>Q933*H933</f>
        <v>0</v>
      </c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P933" s="118" t="s">
        <v>149</v>
      </c>
      <c r="AR933" s="118" t="s">
        <v>119</v>
      </c>
      <c r="AS933" s="118" t="s">
        <v>66</v>
      </c>
      <c r="AW933" s="15" t="s">
        <v>117</v>
      </c>
      <c r="BC933" s="119" t="e">
        <f>IF(L933="základní",#REF!,0)</f>
        <v>#REF!</v>
      </c>
      <c r="BD933" s="119">
        <f>IF(L933="snížená",#REF!,0)</f>
        <v>0</v>
      </c>
      <c r="BE933" s="119">
        <f>IF(L933="zákl. přenesená",#REF!,0)</f>
        <v>0</v>
      </c>
      <c r="BF933" s="119">
        <f>IF(L933="sníž. přenesená",#REF!,0)</f>
        <v>0</v>
      </c>
      <c r="BG933" s="119">
        <f>IF(L933="nulová",#REF!,0)</f>
        <v>0</v>
      </c>
      <c r="BH933" s="15" t="s">
        <v>64</v>
      </c>
      <c r="BI933" s="119" t="e">
        <f>ROUND(#REF!*H933,2)</f>
        <v>#REF!</v>
      </c>
      <c r="BJ933" s="15" t="s">
        <v>149</v>
      </c>
      <c r="BK933" s="118" t="s">
        <v>1458</v>
      </c>
    </row>
    <row r="934" spans="1:45" s="2" customFormat="1" ht="29.25">
      <c r="A934" s="26"/>
      <c r="B934" s="27"/>
      <c r="C934" s="26"/>
      <c r="D934" s="120" t="s">
        <v>125</v>
      </c>
      <c r="E934" s="26"/>
      <c r="F934" s="121" t="s">
        <v>1457</v>
      </c>
      <c r="G934" s="26"/>
      <c r="H934" s="26"/>
      <c r="I934" s="26"/>
      <c r="J934" s="27"/>
      <c r="K934" s="122"/>
      <c r="L934" s="123"/>
      <c r="M934" s="44"/>
      <c r="N934" s="44"/>
      <c r="O934" s="44"/>
      <c r="P934" s="44"/>
      <c r="Q934" s="44"/>
      <c r="R934" s="45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R934" s="15" t="s">
        <v>125</v>
      </c>
      <c r="AS934" s="15" t="s">
        <v>66</v>
      </c>
    </row>
    <row r="935" spans="1:63" s="2" customFormat="1" ht="24.2" customHeight="1">
      <c r="A935" s="26"/>
      <c r="B935" s="108"/>
      <c r="C935" s="109" t="s">
        <v>1459</v>
      </c>
      <c r="D935" s="109" t="s">
        <v>119</v>
      </c>
      <c r="E935" s="110" t="s">
        <v>1460</v>
      </c>
      <c r="F935" s="111" t="s">
        <v>1461</v>
      </c>
      <c r="G935" s="112" t="s">
        <v>122</v>
      </c>
      <c r="H935" s="113">
        <v>80</v>
      </c>
      <c r="I935" s="111" t="s">
        <v>123</v>
      </c>
      <c r="J935" s="27"/>
      <c r="K935" s="114" t="s">
        <v>1</v>
      </c>
      <c r="L935" s="115" t="s">
        <v>31</v>
      </c>
      <c r="M935" s="116">
        <v>0.032</v>
      </c>
      <c r="N935" s="116">
        <f>M935*H935</f>
        <v>2.56</v>
      </c>
      <c r="O935" s="116">
        <v>0.0001</v>
      </c>
      <c r="P935" s="116">
        <f>O935*H935</f>
        <v>0.008</v>
      </c>
      <c r="Q935" s="116">
        <v>0</v>
      </c>
      <c r="R935" s="117">
        <f>Q935*H935</f>
        <v>0</v>
      </c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P935" s="118" t="s">
        <v>149</v>
      </c>
      <c r="AR935" s="118" t="s">
        <v>119</v>
      </c>
      <c r="AS935" s="118" t="s">
        <v>66</v>
      </c>
      <c r="AW935" s="15" t="s">
        <v>117</v>
      </c>
      <c r="BC935" s="119" t="e">
        <f>IF(L935="základní",#REF!,0)</f>
        <v>#REF!</v>
      </c>
      <c r="BD935" s="119">
        <f>IF(L935="snížená",#REF!,0)</f>
        <v>0</v>
      </c>
      <c r="BE935" s="119">
        <f>IF(L935="zákl. přenesená",#REF!,0)</f>
        <v>0</v>
      </c>
      <c r="BF935" s="119">
        <f>IF(L935="sníž. přenesená",#REF!,0)</f>
        <v>0</v>
      </c>
      <c r="BG935" s="119">
        <f>IF(L935="nulová",#REF!,0)</f>
        <v>0</v>
      </c>
      <c r="BH935" s="15" t="s">
        <v>64</v>
      </c>
      <c r="BI935" s="119" t="e">
        <f>ROUND(#REF!*H935,2)</f>
        <v>#REF!</v>
      </c>
      <c r="BJ935" s="15" t="s">
        <v>149</v>
      </c>
      <c r="BK935" s="118" t="s">
        <v>1462</v>
      </c>
    </row>
    <row r="936" spans="1:45" s="2" customFormat="1" ht="19.5">
      <c r="A936" s="26"/>
      <c r="B936" s="27"/>
      <c r="C936" s="26"/>
      <c r="D936" s="120" t="s">
        <v>125</v>
      </c>
      <c r="E936" s="26"/>
      <c r="F936" s="121" t="s">
        <v>1461</v>
      </c>
      <c r="G936" s="26"/>
      <c r="H936" s="26"/>
      <c r="I936" s="26"/>
      <c r="J936" s="27"/>
      <c r="K936" s="122"/>
      <c r="L936" s="123"/>
      <c r="M936" s="44"/>
      <c r="N936" s="44"/>
      <c r="O936" s="44"/>
      <c r="P936" s="44"/>
      <c r="Q936" s="44"/>
      <c r="R936" s="45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R936" s="15" t="s">
        <v>125</v>
      </c>
      <c r="AS936" s="15" t="s">
        <v>66</v>
      </c>
    </row>
    <row r="937" spans="1:45" s="2" customFormat="1" ht="29.25">
      <c r="A937" s="26"/>
      <c r="B937" s="27"/>
      <c r="C937" s="26"/>
      <c r="D937" s="120" t="s">
        <v>356</v>
      </c>
      <c r="E937" s="26"/>
      <c r="F937" s="132" t="s">
        <v>1463</v>
      </c>
      <c r="G937" s="26"/>
      <c r="H937" s="26"/>
      <c r="I937" s="26"/>
      <c r="J937" s="27"/>
      <c r="K937" s="122"/>
      <c r="L937" s="123"/>
      <c r="M937" s="44"/>
      <c r="N937" s="44"/>
      <c r="O937" s="44"/>
      <c r="P937" s="44"/>
      <c r="Q937" s="44"/>
      <c r="R937" s="45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R937" s="15" t="s">
        <v>356</v>
      </c>
      <c r="AS937" s="15" t="s">
        <v>66</v>
      </c>
    </row>
    <row r="938" spans="1:63" s="2" customFormat="1" ht="37.9" customHeight="1">
      <c r="A938" s="26"/>
      <c r="B938" s="108"/>
      <c r="C938" s="109" t="s">
        <v>788</v>
      </c>
      <c r="D938" s="109" t="s">
        <v>119</v>
      </c>
      <c r="E938" s="110" t="s">
        <v>1464</v>
      </c>
      <c r="F938" s="111" t="s">
        <v>1465</v>
      </c>
      <c r="G938" s="112" t="s">
        <v>187</v>
      </c>
      <c r="H938" s="113">
        <v>800</v>
      </c>
      <c r="I938" s="111" t="s">
        <v>123</v>
      </c>
      <c r="J938" s="27"/>
      <c r="K938" s="114" t="s">
        <v>1</v>
      </c>
      <c r="L938" s="115" t="s">
        <v>31</v>
      </c>
      <c r="M938" s="116">
        <v>0.01</v>
      </c>
      <c r="N938" s="116">
        <f>M938*H938</f>
        <v>8</v>
      </c>
      <c r="O938" s="116">
        <v>0</v>
      </c>
      <c r="P938" s="116">
        <f>O938*H938</f>
        <v>0</v>
      </c>
      <c r="Q938" s="116">
        <v>0</v>
      </c>
      <c r="R938" s="117">
        <f>Q938*H938</f>
        <v>0</v>
      </c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P938" s="118" t="s">
        <v>149</v>
      </c>
      <c r="AR938" s="118" t="s">
        <v>119</v>
      </c>
      <c r="AS938" s="118" t="s">
        <v>66</v>
      </c>
      <c r="AW938" s="15" t="s">
        <v>117</v>
      </c>
      <c r="BC938" s="119" t="e">
        <f>IF(L938="základní",#REF!,0)</f>
        <v>#REF!</v>
      </c>
      <c r="BD938" s="119">
        <f>IF(L938="snížená",#REF!,0)</f>
        <v>0</v>
      </c>
      <c r="BE938" s="119">
        <f>IF(L938="zákl. přenesená",#REF!,0)</f>
        <v>0</v>
      </c>
      <c r="BF938" s="119">
        <f>IF(L938="sníž. přenesená",#REF!,0)</f>
        <v>0</v>
      </c>
      <c r="BG938" s="119">
        <f>IF(L938="nulová",#REF!,0)</f>
        <v>0</v>
      </c>
      <c r="BH938" s="15" t="s">
        <v>64</v>
      </c>
      <c r="BI938" s="119" t="e">
        <f>ROUND(#REF!*H938,2)</f>
        <v>#REF!</v>
      </c>
      <c r="BJ938" s="15" t="s">
        <v>149</v>
      </c>
      <c r="BK938" s="118" t="s">
        <v>1466</v>
      </c>
    </row>
    <row r="939" spans="1:45" s="2" customFormat="1" ht="19.5">
      <c r="A939" s="26"/>
      <c r="B939" s="27"/>
      <c r="C939" s="26"/>
      <c r="D939" s="120" t="s">
        <v>125</v>
      </c>
      <c r="E939" s="26"/>
      <c r="F939" s="121" t="s">
        <v>1465</v>
      </c>
      <c r="G939" s="26"/>
      <c r="H939" s="26"/>
      <c r="I939" s="26"/>
      <c r="J939" s="27"/>
      <c r="K939" s="122"/>
      <c r="L939" s="123"/>
      <c r="M939" s="44"/>
      <c r="N939" s="44"/>
      <c r="O939" s="44"/>
      <c r="P939" s="44"/>
      <c r="Q939" s="44"/>
      <c r="R939" s="45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R939" s="15" t="s">
        <v>125</v>
      </c>
      <c r="AS939" s="15" t="s">
        <v>66</v>
      </c>
    </row>
    <row r="940" spans="1:45" s="2" customFormat="1" ht="29.25">
      <c r="A940" s="26"/>
      <c r="B940" s="27"/>
      <c r="C940" s="26"/>
      <c r="D940" s="120" t="s">
        <v>356</v>
      </c>
      <c r="E940" s="26"/>
      <c r="F940" s="132" t="s">
        <v>1463</v>
      </c>
      <c r="G940" s="26"/>
      <c r="H940" s="26"/>
      <c r="I940" s="26"/>
      <c r="J940" s="27"/>
      <c r="K940" s="122"/>
      <c r="L940" s="123"/>
      <c r="M940" s="44"/>
      <c r="N940" s="44"/>
      <c r="O940" s="44"/>
      <c r="P940" s="44"/>
      <c r="Q940" s="44"/>
      <c r="R940" s="45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R940" s="15" t="s">
        <v>356</v>
      </c>
      <c r="AS940" s="15" t="s">
        <v>66</v>
      </c>
    </row>
    <row r="941" spans="1:63" s="2" customFormat="1" ht="24.2" customHeight="1">
      <c r="A941" s="26"/>
      <c r="B941" s="108"/>
      <c r="C941" s="109" t="s">
        <v>1467</v>
      </c>
      <c r="D941" s="109" t="s">
        <v>119</v>
      </c>
      <c r="E941" s="110" t="s">
        <v>1468</v>
      </c>
      <c r="F941" s="111" t="s">
        <v>1469</v>
      </c>
      <c r="G941" s="112" t="s">
        <v>122</v>
      </c>
      <c r="H941" s="113">
        <v>80</v>
      </c>
      <c r="I941" s="111" t="s">
        <v>123</v>
      </c>
      <c r="J941" s="27"/>
      <c r="K941" s="114" t="s">
        <v>1</v>
      </c>
      <c r="L941" s="115" t="s">
        <v>31</v>
      </c>
      <c r="M941" s="116">
        <v>0.108</v>
      </c>
      <c r="N941" s="116">
        <f>M941*H941</f>
        <v>8.64</v>
      </c>
      <c r="O941" s="116">
        <v>0.00033</v>
      </c>
      <c r="P941" s="116">
        <f>O941*H941</f>
        <v>0.0264</v>
      </c>
      <c r="Q941" s="116">
        <v>0</v>
      </c>
      <c r="R941" s="117">
        <f>Q941*H941</f>
        <v>0</v>
      </c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P941" s="118" t="s">
        <v>149</v>
      </c>
      <c r="AR941" s="118" t="s">
        <v>119</v>
      </c>
      <c r="AS941" s="118" t="s">
        <v>66</v>
      </c>
      <c r="AW941" s="15" t="s">
        <v>117</v>
      </c>
      <c r="BC941" s="119" t="e">
        <f>IF(L941="základní",#REF!,0)</f>
        <v>#REF!</v>
      </c>
      <c r="BD941" s="119">
        <f>IF(L941="snížená",#REF!,0)</f>
        <v>0</v>
      </c>
      <c r="BE941" s="119">
        <f>IF(L941="zákl. přenesená",#REF!,0)</f>
        <v>0</v>
      </c>
      <c r="BF941" s="119">
        <f>IF(L941="sníž. přenesená",#REF!,0)</f>
        <v>0</v>
      </c>
      <c r="BG941" s="119">
        <f>IF(L941="nulová",#REF!,0)</f>
        <v>0</v>
      </c>
      <c r="BH941" s="15" t="s">
        <v>64</v>
      </c>
      <c r="BI941" s="119" t="e">
        <f>ROUND(#REF!*H941,2)</f>
        <v>#REF!</v>
      </c>
      <c r="BJ941" s="15" t="s">
        <v>149</v>
      </c>
      <c r="BK941" s="118" t="s">
        <v>1470</v>
      </c>
    </row>
    <row r="942" spans="1:45" s="2" customFormat="1" ht="19.5">
      <c r="A942" s="26"/>
      <c r="B942" s="27"/>
      <c r="C942" s="26"/>
      <c r="D942" s="120" t="s">
        <v>125</v>
      </c>
      <c r="E942" s="26"/>
      <c r="F942" s="121" t="s">
        <v>1469</v>
      </c>
      <c r="G942" s="26"/>
      <c r="H942" s="26"/>
      <c r="I942" s="26"/>
      <c r="J942" s="27"/>
      <c r="K942" s="122"/>
      <c r="L942" s="123"/>
      <c r="M942" s="44"/>
      <c r="N942" s="44"/>
      <c r="O942" s="44"/>
      <c r="P942" s="44"/>
      <c r="Q942" s="44"/>
      <c r="R942" s="45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R942" s="15" t="s">
        <v>125</v>
      </c>
      <c r="AS942" s="15" t="s">
        <v>66</v>
      </c>
    </row>
    <row r="943" spans="1:45" s="2" customFormat="1" ht="29.25">
      <c r="A943" s="26"/>
      <c r="B943" s="27"/>
      <c r="C943" s="26"/>
      <c r="D943" s="120" t="s">
        <v>356</v>
      </c>
      <c r="E943" s="26"/>
      <c r="F943" s="132" t="s">
        <v>1471</v>
      </c>
      <c r="G943" s="26"/>
      <c r="H943" s="26"/>
      <c r="I943" s="26"/>
      <c r="J943" s="27"/>
      <c r="K943" s="122"/>
      <c r="L943" s="123"/>
      <c r="M943" s="44"/>
      <c r="N943" s="44"/>
      <c r="O943" s="44"/>
      <c r="P943" s="44"/>
      <c r="Q943" s="44"/>
      <c r="R943" s="45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R943" s="15" t="s">
        <v>356</v>
      </c>
      <c r="AS943" s="15" t="s">
        <v>66</v>
      </c>
    </row>
    <row r="944" spans="2:61" s="11" customFormat="1" ht="22.9" customHeight="1">
      <c r="B944" s="98"/>
      <c r="D944" s="99" t="s">
        <v>56</v>
      </c>
      <c r="E944" s="107" t="s">
        <v>1472</v>
      </c>
      <c r="F944" s="107" t="s">
        <v>1473</v>
      </c>
      <c r="J944" s="98"/>
      <c r="K944" s="101"/>
      <c r="L944" s="102"/>
      <c r="M944" s="102"/>
      <c r="N944" s="103">
        <f>SUM(N945:N961)</f>
        <v>137.75</v>
      </c>
      <c r="O944" s="102"/>
      <c r="P944" s="103">
        <f>SUM(P945:P961)</f>
        <v>0.6325000000000001</v>
      </c>
      <c r="Q944" s="102"/>
      <c r="R944" s="104">
        <f>SUM(R945:R961)</f>
        <v>0.093</v>
      </c>
      <c r="AP944" s="99" t="s">
        <v>66</v>
      </c>
      <c r="AR944" s="105" t="s">
        <v>56</v>
      </c>
      <c r="AS944" s="105" t="s">
        <v>64</v>
      </c>
      <c r="AW944" s="99" t="s">
        <v>117</v>
      </c>
      <c r="BI944" s="106" t="e">
        <f>SUM(BI945:BI961)</f>
        <v>#REF!</v>
      </c>
    </row>
    <row r="945" spans="1:63" s="2" customFormat="1" ht="24.2" customHeight="1">
      <c r="A945" s="26"/>
      <c r="B945" s="108"/>
      <c r="C945" s="109" t="s">
        <v>792</v>
      </c>
      <c r="D945" s="109" t="s">
        <v>119</v>
      </c>
      <c r="E945" s="110" t="s">
        <v>1474</v>
      </c>
      <c r="F945" s="111" t="s">
        <v>1475</v>
      </c>
      <c r="G945" s="112" t="s">
        <v>122</v>
      </c>
      <c r="H945" s="113">
        <v>100</v>
      </c>
      <c r="I945" s="111" t="s">
        <v>123</v>
      </c>
      <c r="J945" s="27"/>
      <c r="K945" s="114" t="s">
        <v>1</v>
      </c>
      <c r="L945" s="115" t="s">
        <v>31</v>
      </c>
      <c r="M945" s="116">
        <v>0.012</v>
      </c>
      <c r="N945" s="116">
        <f>M945*H945</f>
        <v>1.2</v>
      </c>
      <c r="O945" s="116">
        <v>0</v>
      </c>
      <c r="P945" s="116">
        <f>O945*H945</f>
        <v>0</v>
      </c>
      <c r="Q945" s="116">
        <v>0</v>
      </c>
      <c r="R945" s="117">
        <f>Q945*H945</f>
        <v>0</v>
      </c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P945" s="118" t="s">
        <v>149</v>
      </c>
      <c r="AR945" s="118" t="s">
        <v>119</v>
      </c>
      <c r="AS945" s="118" t="s">
        <v>66</v>
      </c>
      <c r="AW945" s="15" t="s">
        <v>117</v>
      </c>
      <c r="BC945" s="119" t="e">
        <f>IF(L945="základní",#REF!,0)</f>
        <v>#REF!</v>
      </c>
      <c r="BD945" s="119">
        <f>IF(L945="snížená",#REF!,0)</f>
        <v>0</v>
      </c>
      <c r="BE945" s="119">
        <f>IF(L945="zákl. přenesená",#REF!,0)</f>
        <v>0</v>
      </c>
      <c r="BF945" s="119">
        <f>IF(L945="sníž. přenesená",#REF!,0)</f>
        <v>0</v>
      </c>
      <c r="BG945" s="119">
        <f>IF(L945="nulová",#REF!,0)</f>
        <v>0</v>
      </c>
      <c r="BH945" s="15" t="s">
        <v>64</v>
      </c>
      <c r="BI945" s="119" t="e">
        <f>ROUND(#REF!*H945,2)</f>
        <v>#REF!</v>
      </c>
      <c r="BJ945" s="15" t="s">
        <v>149</v>
      </c>
      <c r="BK945" s="118" t="s">
        <v>1476</v>
      </c>
    </row>
    <row r="946" spans="1:45" s="2" customFormat="1" ht="12">
      <c r="A946" s="26"/>
      <c r="B946" s="27"/>
      <c r="C946" s="26"/>
      <c r="D946" s="120" t="s">
        <v>125</v>
      </c>
      <c r="E946" s="26"/>
      <c r="F946" s="121" t="s">
        <v>1475</v>
      </c>
      <c r="G946" s="26"/>
      <c r="H946" s="26"/>
      <c r="I946" s="26"/>
      <c r="J946" s="27"/>
      <c r="K946" s="122"/>
      <c r="L946" s="123"/>
      <c r="M946" s="44"/>
      <c r="N946" s="44"/>
      <c r="O946" s="44"/>
      <c r="P946" s="44"/>
      <c r="Q946" s="44"/>
      <c r="R946" s="45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R946" s="15" t="s">
        <v>125</v>
      </c>
      <c r="AS946" s="15" t="s">
        <v>66</v>
      </c>
    </row>
    <row r="947" spans="1:63" s="2" customFormat="1" ht="16.5" customHeight="1">
      <c r="A947" s="26"/>
      <c r="B947" s="108"/>
      <c r="C947" s="109" t="s">
        <v>1477</v>
      </c>
      <c r="D947" s="109" t="s">
        <v>119</v>
      </c>
      <c r="E947" s="110" t="s">
        <v>1478</v>
      </c>
      <c r="F947" s="111" t="s">
        <v>1479</v>
      </c>
      <c r="G947" s="112" t="s">
        <v>122</v>
      </c>
      <c r="H947" s="113">
        <v>300</v>
      </c>
      <c r="I947" s="111" t="s">
        <v>123</v>
      </c>
      <c r="J947" s="27"/>
      <c r="K947" s="114" t="s">
        <v>1</v>
      </c>
      <c r="L947" s="115" t="s">
        <v>31</v>
      </c>
      <c r="M947" s="116">
        <v>0.074</v>
      </c>
      <c r="N947" s="116">
        <f>M947*H947</f>
        <v>22.2</v>
      </c>
      <c r="O947" s="116">
        <v>0.001</v>
      </c>
      <c r="P947" s="116">
        <f>O947*H947</f>
        <v>0.3</v>
      </c>
      <c r="Q947" s="116">
        <v>0.00031</v>
      </c>
      <c r="R947" s="117">
        <f>Q947*H947</f>
        <v>0.093</v>
      </c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P947" s="118" t="s">
        <v>149</v>
      </c>
      <c r="AR947" s="118" t="s">
        <v>119</v>
      </c>
      <c r="AS947" s="118" t="s">
        <v>66</v>
      </c>
      <c r="AW947" s="15" t="s">
        <v>117</v>
      </c>
      <c r="BC947" s="119" t="e">
        <f>IF(L947="základní",#REF!,0)</f>
        <v>#REF!</v>
      </c>
      <c r="BD947" s="119">
        <f>IF(L947="snížená",#REF!,0)</f>
        <v>0</v>
      </c>
      <c r="BE947" s="119">
        <f>IF(L947="zákl. přenesená",#REF!,0)</f>
        <v>0</v>
      </c>
      <c r="BF947" s="119">
        <f>IF(L947="sníž. přenesená",#REF!,0)</f>
        <v>0</v>
      </c>
      <c r="BG947" s="119">
        <f>IF(L947="nulová",#REF!,0)</f>
        <v>0</v>
      </c>
      <c r="BH947" s="15" t="s">
        <v>64</v>
      </c>
      <c r="BI947" s="119" t="e">
        <f>ROUND(#REF!*H947,2)</f>
        <v>#REF!</v>
      </c>
      <c r="BJ947" s="15" t="s">
        <v>149</v>
      </c>
      <c r="BK947" s="118" t="s">
        <v>1480</v>
      </c>
    </row>
    <row r="948" spans="1:45" s="2" customFormat="1" ht="12">
      <c r="A948" s="26"/>
      <c r="B948" s="27"/>
      <c r="C948" s="26"/>
      <c r="D948" s="120" t="s">
        <v>125</v>
      </c>
      <c r="E948" s="26"/>
      <c r="F948" s="121" t="s">
        <v>1479</v>
      </c>
      <c r="G948" s="26"/>
      <c r="H948" s="26"/>
      <c r="I948" s="26"/>
      <c r="J948" s="27"/>
      <c r="K948" s="122"/>
      <c r="L948" s="123"/>
      <c r="M948" s="44"/>
      <c r="N948" s="44"/>
      <c r="O948" s="44"/>
      <c r="P948" s="44"/>
      <c r="Q948" s="44"/>
      <c r="R948" s="45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R948" s="15" t="s">
        <v>125</v>
      </c>
      <c r="AS948" s="15" t="s">
        <v>66</v>
      </c>
    </row>
    <row r="949" spans="1:63" s="2" customFormat="1" ht="33" customHeight="1">
      <c r="A949" s="26"/>
      <c r="B949" s="108"/>
      <c r="C949" s="109" t="s">
        <v>795</v>
      </c>
      <c r="D949" s="109" t="s">
        <v>119</v>
      </c>
      <c r="E949" s="110" t="s">
        <v>1481</v>
      </c>
      <c r="F949" s="111" t="s">
        <v>1482</v>
      </c>
      <c r="G949" s="112" t="s">
        <v>187</v>
      </c>
      <c r="H949" s="113">
        <v>50</v>
      </c>
      <c r="I949" s="111" t="s">
        <v>123</v>
      </c>
      <c r="J949" s="27"/>
      <c r="K949" s="114" t="s">
        <v>1</v>
      </c>
      <c r="L949" s="115" t="s">
        <v>31</v>
      </c>
      <c r="M949" s="116">
        <v>0.043</v>
      </c>
      <c r="N949" s="116">
        <f>M949*H949</f>
        <v>2.15</v>
      </c>
      <c r="O949" s="116">
        <v>1E-05</v>
      </c>
      <c r="P949" s="116">
        <f>O949*H949</f>
        <v>0.0005</v>
      </c>
      <c r="Q949" s="116">
        <v>0</v>
      </c>
      <c r="R949" s="117">
        <f>Q949*H949</f>
        <v>0</v>
      </c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P949" s="118" t="s">
        <v>149</v>
      </c>
      <c r="AR949" s="118" t="s">
        <v>119</v>
      </c>
      <c r="AS949" s="118" t="s">
        <v>66</v>
      </c>
      <c r="AW949" s="15" t="s">
        <v>117</v>
      </c>
      <c r="BC949" s="119" t="e">
        <f>IF(L949="základní",#REF!,0)</f>
        <v>#REF!</v>
      </c>
      <c r="BD949" s="119">
        <f>IF(L949="snížená",#REF!,0)</f>
        <v>0</v>
      </c>
      <c r="BE949" s="119">
        <f>IF(L949="zákl. přenesená",#REF!,0)</f>
        <v>0</v>
      </c>
      <c r="BF949" s="119">
        <f>IF(L949="sníž. přenesená",#REF!,0)</f>
        <v>0</v>
      </c>
      <c r="BG949" s="119">
        <f>IF(L949="nulová",#REF!,0)</f>
        <v>0</v>
      </c>
      <c r="BH949" s="15" t="s">
        <v>64</v>
      </c>
      <c r="BI949" s="119" t="e">
        <f>ROUND(#REF!*H949,2)</f>
        <v>#REF!</v>
      </c>
      <c r="BJ949" s="15" t="s">
        <v>149</v>
      </c>
      <c r="BK949" s="118" t="s">
        <v>1483</v>
      </c>
    </row>
    <row r="950" spans="1:45" s="2" customFormat="1" ht="19.5">
      <c r="A950" s="26"/>
      <c r="B950" s="27"/>
      <c r="C950" s="26"/>
      <c r="D950" s="120" t="s">
        <v>125</v>
      </c>
      <c r="E950" s="26"/>
      <c r="F950" s="121" t="s">
        <v>1482</v>
      </c>
      <c r="G950" s="26"/>
      <c r="H950" s="26"/>
      <c r="I950" s="26"/>
      <c r="J950" s="27"/>
      <c r="K950" s="122"/>
      <c r="L950" s="123"/>
      <c r="M950" s="44"/>
      <c r="N950" s="44"/>
      <c r="O950" s="44"/>
      <c r="P950" s="44"/>
      <c r="Q950" s="44"/>
      <c r="R950" s="45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R950" s="15" t="s">
        <v>125</v>
      </c>
      <c r="AS950" s="15" t="s">
        <v>66</v>
      </c>
    </row>
    <row r="951" spans="1:63" s="2" customFormat="1" ht="24.2" customHeight="1">
      <c r="A951" s="26"/>
      <c r="B951" s="108"/>
      <c r="C951" s="109" t="s">
        <v>1484</v>
      </c>
      <c r="D951" s="109" t="s">
        <v>119</v>
      </c>
      <c r="E951" s="110" t="s">
        <v>1485</v>
      </c>
      <c r="F951" s="111" t="s">
        <v>1486</v>
      </c>
      <c r="G951" s="112" t="s">
        <v>122</v>
      </c>
      <c r="H951" s="113">
        <v>500</v>
      </c>
      <c r="I951" s="111" t="s">
        <v>123</v>
      </c>
      <c r="J951" s="27"/>
      <c r="K951" s="114" t="s">
        <v>1</v>
      </c>
      <c r="L951" s="115" t="s">
        <v>31</v>
      </c>
      <c r="M951" s="116">
        <v>0.012</v>
      </c>
      <c r="N951" s="116">
        <f>M951*H951</f>
        <v>6</v>
      </c>
      <c r="O951" s="116">
        <v>0</v>
      </c>
      <c r="P951" s="116">
        <f>O951*H951</f>
        <v>0</v>
      </c>
      <c r="Q951" s="116">
        <v>0</v>
      </c>
      <c r="R951" s="117">
        <f>Q951*H951</f>
        <v>0</v>
      </c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P951" s="118" t="s">
        <v>149</v>
      </c>
      <c r="AR951" s="118" t="s">
        <v>119</v>
      </c>
      <c r="AS951" s="118" t="s">
        <v>66</v>
      </c>
      <c r="AW951" s="15" t="s">
        <v>117</v>
      </c>
      <c r="BC951" s="119" t="e">
        <f>IF(L951="základní",#REF!,0)</f>
        <v>#REF!</v>
      </c>
      <c r="BD951" s="119">
        <f>IF(L951="snížená",#REF!,0)</f>
        <v>0</v>
      </c>
      <c r="BE951" s="119">
        <f>IF(L951="zákl. přenesená",#REF!,0)</f>
        <v>0</v>
      </c>
      <c r="BF951" s="119">
        <f>IF(L951="sníž. přenesená",#REF!,0)</f>
        <v>0</v>
      </c>
      <c r="BG951" s="119">
        <f>IF(L951="nulová",#REF!,0)</f>
        <v>0</v>
      </c>
      <c r="BH951" s="15" t="s">
        <v>64</v>
      </c>
      <c r="BI951" s="119" t="e">
        <f>ROUND(#REF!*H951,2)</f>
        <v>#REF!</v>
      </c>
      <c r="BJ951" s="15" t="s">
        <v>149</v>
      </c>
      <c r="BK951" s="118" t="s">
        <v>1487</v>
      </c>
    </row>
    <row r="952" spans="1:45" s="2" customFormat="1" ht="19.5">
      <c r="A952" s="26"/>
      <c r="B952" s="27"/>
      <c r="C952" s="26"/>
      <c r="D952" s="120" t="s">
        <v>125</v>
      </c>
      <c r="E952" s="26"/>
      <c r="F952" s="121" t="s">
        <v>1486</v>
      </c>
      <c r="G952" s="26"/>
      <c r="H952" s="26"/>
      <c r="I952" s="26"/>
      <c r="J952" s="27"/>
      <c r="K952" s="122"/>
      <c r="L952" s="123"/>
      <c r="M952" s="44"/>
      <c r="N952" s="44"/>
      <c r="O952" s="44"/>
      <c r="P952" s="44"/>
      <c r="Q952" s="44"/>
      <c r="R952" s="45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R952" s="15" t="s">
        <v>125</v>
      </c>
      <c r="AS952" s="15" t="s">
        <v>66</v>
      </c>
    </row>
    <row r="953" spans="1:63" s="2" customFormat="1" ht="16.5" customHeight="1">
      <c r="A953" s="26"/>
      <c r="B953" s="108"/>
      <c r="C953" s="124" t="s">
        <v>799</v>
      </c>
      <c r="D953" s="124" t="s">
        <v>352</v>
      </c>
      <c r="E953" s="125" t="s">
        <v>1488</v>
      </c>
      <c r="F953" s="126" t="s">
        <v>1489</v>
      </c>
      <c r="G953" s="127" t="s">
        <v>122</v>
      </c>
      <c r="H953" s="128">
        <v>525</v>
      </c>
      <c r="I953" s="126" t="s">
        <v>123</v>
      </c>
      <c r="J953" s="129"/>
      <c r="K953" s="130" t="s">
        <v>1</v>
      </c>
      <c r="L953" s="131" t="s">
        <v>31</v>
      </c>
      <c r="M953" s="116">
        <v>0</v>
      </c>
      <c r="N953" s="116">
        <f>M953*H953</f>
        <v>0</v>
      </c>
      <c r="O953" s="116">
        <v>0</v>
      </c>
      <c r="P953" s="116">
        <f>O953*H953</f>
        <v>0</v>
      </c>
      <c r="Q953" s="116">
        <v>0</v>
      </c>
      <c r="R953" s="117">
        <f>Q953*H953</f>
        <v>0</v>
      </c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P953" s="118" t="s">
        <v>176</v>
      </c>
      <c r="AR953" s="118" t="s">
        <v>352</v>
      </c>
      <c r="AS953" s="118" t="s">
        <v>66</v>
      </c>
      <c r="AW953" s="15" t="s">
        <v>117</v>
      </c>
      <c r="BC953" s="119" t="e">
        <f>IF(L953="základní",#REF!,0)</f>
        <v>#REF!</v>
      </c>
      <c r="BD953" s="119">
        <f>IF(L953="snížená",#REF!,0)</f>
        <v>0</v>
      </c>
      <c r="BE953" s="119">
        <f>IF(L953="zákl. přenesená",#REF!,0)</f>
        <v>0</v>
      </c>
      <c r="BF953" s="119">
        <f>IF(L953="sníž. přenesená",#REF!,0)</f>
        <v>0</v>
      </c>
      <c r="BG953" s="119">
        <f>IF(L953="nulová",#REF!,0)</f>
        <v>0</v>
      </c>
      <c r="BH953" s="15" t="s">
        <v>64</v>
      </c>
      <c r="BI953" s="119" t="e">
        <f>ROUND(#REF!*H953,2)</f>
        <v>#REF!</v>
      </c>
      <c r="BJ953" s="15" t="s">
        <v>149</v>
      </c>
      <c r="BK953" s="118" t="s">
        <v>1490</v>
      </c>
    </row>
    <row r="954" spans="1:45" s="2" customFormat="1" ht="12">
      <c r="A954" s="26"/>
      <c r="B954" s="27"/>
      <c r="C954" s="26"/>
      <c r="D954" s="120" t="s">
        <v>125</v>
      </c>
      <c r="E954" s="26"/>
      <c r="F954" s="121" t="s">
        <v>1489</v>
      </c>
      <c r="G954" s="26"/>
      <c r="H954" s="26"/>
      <c r="I954" s="26"/>
      <c r="J954" s="27"/>
      <c r="K954" s="122"/>
      <c r="L954" s="123"/>
      <c r="M954" s="44"/>
      <c r="N954" s="44"/>
      <c r="O954" s="44"/>
      <c r="P954" s="44"/>
      <c r="Q954" s="44"/>
      <c r="R954" s="45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R954" s="15" t="s">
        <v>125</v>
      </c>
      <c r="AS954" s="15" t="s">
        <v>66</v>
      </c>
    </row>
    <row r="955" spans="1:45" s="2" customFormat="1" ht="19.5">
      <c r="A955" s="26"/>
      <c r="B955" s="27"/>
      <c r="C955" s="26"/>
      <c r="D955" s="120" t="s">
        <v>356</v>
      </c>
      <c r="E955" s="26"/>
      <c r="F955" s="132" t="s">
        <v>1491</v>
      </c>
      <c r="G955" s="26"/>
      <c r="H955" s="26"/>
      <c r="I955" s="26"/>
      <c r="J955" s="27"/>
      <c r="K955" s="122"/>
      <c r="L955" s="123"/>
      <c r="M955" s="44"/>
      <c r="N955" s="44"/>
      <c r="O955" s="44"/>
      <c r="P955" s="44"/>
      <c r="Q955" s="44"/>
      <c r="R955" s="45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R955" s="15" t="s">
        <v>356</v>
      </c>
      <c r="AS955" s="15" t="s">
        <v>66</v>
      </c>
    </row>
    <row r="956" spans="2:49" s="12" customFormat="1" ht="12">
      <c r="B956" s="133"/>
      <c r="D956" s="120" t="s">
        <v>568</v>
      </c>
      <c r="E956" s="134" t="s">
        <v>1</v>
      </c>
      <c r="F956" s="135" t="s">
        <v>1492</v>
      </c>
      <c r="H956" s="136">
        <v>525</v>
      </c>
      <c r="J956" s="133"/>
      <c r="K956" s="137"/>
      <c r="L956" s="138"/>
      <c r="M956" s="138"/>
      <c r="N956" s="138"/>
      <c r="O956" s="138"/>
      <c r="P956" s="138"/>
      <c r="Q956" s="138"/>
      <c r="R956" s="139"/>
      <c r="AR956" s="134" t="s">
        <v>568</v>
      </c>
      <c r="AS956" s="134" t="s">
        <v>66</v>
      </c>
      <c r="AT956" s="12" t="s">
        <v>66</v>
      </c>
      <c r="AU956" s="12" t="s">
        <v>27</v>
      </c>
      <c r="AV956" s="12" t="s">
        <v>57</v>
      </c>
      <c r="AW956" s="134" t="s">
        <v>117</v>
      </c>
    </row>
    <row r="957" spans="2:49" s="13" customFormat="1" ht="12">
      <c r="B957" s="140"/>
      <c r="D957" s="120" t="s">
        <v>568</v>
      </c>
      <c r="E957" s="141" t="s">
        <v>1</v>
      </c>
      <c r="F957" s="142" t="s">
        <v>570</v>
      </c>
      <c r="H957" s="143">
        <v>525</v>
      </c>
      <c r="J957" s="140"/>
      <c r="K957" s="144"/>
      <c r="L957" s="145"/>
      <c r="M957" s="145"/>
      <c r="N957" s="145"/>
      <c r="O957" s="145"/>
      <c r="P957" s="145"/>
      <c r="Q957" s="145"/>
      <c r="R957" s="146"/>
      <c r="AR957" s="141" t="s">
        <v>568</v>
      </c>
      <c r="AS957" s="141" t="s">
        <v>66</v>
      </c>
      <c r="AT957" s="13" t="s">
        <v>124</v>
      </c>
      <c r="AU957" s="13" t="s">
        <v>27</v>
      </c>
      <c r="AV957" s="13" t="s">
        <v>64</v>
      </c>
      <c r="AW957" s="141" t="s">
        <v>117</v>
      </c>
    </row>
    <row r="958" spans="1:63" s="2" customFormat="1" ht="24.2" customHeight="1">
      <c r="A958" s="26"/>
      <c r="B958" s="108"/>
      <c r="C958" s="109" t="s">
        <v>1493</v>
      </c>
      <c r="D958" s="109" t="s">
        <v>119</v>
      </c>
      <c r="E958" s="110" t="s">
        <v>1494</v>
      </c>
      <c r="F958" s="111" t="s">
        <v>1495</v>
      </c>
      <c r="G958" s="112" t="s">
        <v>122</v>
      </c>
      <c r="H958" s="113">
        <v>200</v>
      </c>
      <c r="I958" s="111" t="s">
        <v>123</v>
      </c>
      <c r="J958" s="27"/>
      <c r="K958" s="114" t="s">
        <v>1</v>
      </c>
      <c r="L958" s="115" t="s">
        <v>31</v>
      </c>
      <c r="M958" s="116">
        <v>0.006</v>
      </c>
      <c r="N958" s="116">
        <f>M958*H958</f>
        <v>1.2</v>
      </c>
      <c r="O958" s="116">
        <v>1E-05</v>
      </c>
      <c r="P958" s="116">
        <f>O958*H958</f>
        <v>0.002</v>
      </c>
      <c r="Q958" s="116">
        <v>0</v>
      </c>
      <c r="R958" s="117">
        <f>Q958*H958</f>
        <v>0</v>
      </c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P958" s="118" t="s">
        <v>149</v>
      </c>
      <c r="AR958" s="118" t="s">
        <v>119</v>
      </c>
      <c r="AS958" s="118" t="s">
        <v>66</v>
      </c>
      <c r="AW958" s="15" t="s">
        <v>117</v>
      </c>
      <c r="BC958" s="119" t="e">
        <f>IF(L958="základní",#REF!,0)</f>
        <v>#REF!</v>
      </c>
      <c r="BD958" s="119">
        <f>IF(L958="snížená",#REF!,0)</f>
        <v>0</v>
      </c>
      <c r="BE958" s="119">
        <f>IF(L958="zákl. přenesená",#REF!,0)</f>
        <v>0</v>
      </c>
      <c r="BF958" s="119">
        <f>IF(L958="sníž. přenesená",#REF!,0)</f>
        <v>0</v>
      </c>
      <c r="BG958" s="119">
        <f>IF(L958="nulová",#REF!,0)</f>
        <v>0</v>
      </c>
      <c r="BH958" s="15" t="s">
        <v>64</v>
      </c>
      <c r="BI958" s="119" t="e">
        <f>ROUND(#REF!*H958,2)</f>
        <v>#REF!</v>
      </c>
      <c r="BJ958" s="15" t="s">
        <v>149</v>
      </c>
      <c r="BK958" s="118" t="s">
        <v>1496</v>
      </c>
    </row>
    <row r="959" spans="1:45" s="2" customFormat="1" ht="19.5">
      <c r="A959" s="26"/>
      <c r="B959" s="27"/>
      <c r="C959" s="26"/>
      <c r="D959" s="120" t="s">
        <v>125</v>
      </c>
      <c r="E959" s="26"/>
      <c r="F959" s="121" t="s">
        <v>1495</v>
      </c>
      <c r="G959" s="26"/>
      <c r="H959" s="26"/>
      <c r="I959" s="26"/>
      <c r="J959" s="27"/>
      <c r="K959" s="122"/>
      <c r="L959" s="123"/>
      <c r="M959" s="44"/>
      <c r="N959" s="44"/>
      <c r="O959" s="44"/>
      <c r="P959" s="44"/>
      <c r="Q959" s="44"/>
      <c r="R959" s="45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R959" s="15" t="s">
        <v>125</v>
      </c>
      <c r="AS959" s="15" t="s">
        <v>66</v>
      </c>
    </row>
    <row r="960" spans="1:63" s="2" customFormat="1" ht="24.2" customHeight="1">
      <c r="A960" s="26"/>
      <c r="B960" s="108"/>
      <c r="C960" s="109" t="s">
        <v>802</v>
      </c>
      <c r="D960" s="109" t="s">
        <v>119</v>
      </c>
      <c r="E960" s="110" t="s">
        <v>1497</v>
      </c>
      <c r="F960" s="111" t="s">
        <v>1498</v>
      </c>
      <c r="G960" s="112" t="s">
        <v>122</v>
      </c>
      <c r="H960" s="113">
        <v>1000</v>
      </c>
      <c r="I960" s="111" t="s">
        <v>123</v>
      </c>
      <c r="J960" s="27"/>
      <c r="K960" s="114" t="s">
        <v>1</v>
      </c>
      <c r="L960" s="115" t="s">
        <v>31</v>
      </c>
      <c r="M960" s="116">
        <v>0.105</v>
      </c>
      <c r="N960" s="116">
        <f>M960*H960</f>
        <v>105</v>
      </c>
      <c r="O960" s="116">
        <v>0.00033</v>
      </c>
      <c r="P960" s="116">
        <f>O960*H960</f>
        <v>0.33</v>
      </c>
      <c r="Q960" s="116">
        <v>0</v>
      </c>
      <c r="R960" s="117">
        <f>Q960*H960</f>
        <v>0</v>
      </c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P960" s="118" t="s">
        <v>149</v>
      </c>
      <c r="AR960" s="118" t="s">
        <v>119</v>
      </c>
      <c r="AS960" s="118" t="s">
        <v>66</v>
      </c>
      <c r="AW960" s="15" t="s">
        <v>117</v>
      </c>
      <c r="BC960" s="119" t="e">
        <f>IF(L960="základní",#REF!,0)</f>
        <v>#REF!</v>
      </c>
      <c r="BD960" s="119">
        <f>IF(L960="snížená",#REF!,0)</f>
        <v>0</v>
      </c>
      <c r="BE960" s="119">
        <f>IF(L960="zákl. přenesená",#REF!,0)</f>
        <v>0</v>
      </c>
      <c r="BF960" s="119">
        <f>IF(L960="sníž. přenesená",#REF!,0)</f>
        <v>0</v>
      </c>
      <c r="BG960" s="119">
        <f>IF(L960="nulová",#REF!,0)</f>
        <v>0</v>
      </c>
      <c r="BH960" s="15" t="s">
        <v>64</v>
      </c>
      <c r="BI960" s="119" t="e">
        <f>ROUND(#REF!*H960,2)</f>
        <v>#REF!</v>
      </c>
      <c r="BJ960" s="15" t="s">
        <v>149</v>
      </c>
      <c r="BK960" s="118" t="s">
        <v>1499</v>
      </c>
    </row>
    <row r="961" spans="1:45" s="2" customFormat="1" ht="12">
      <c r="A961" s="26"/>
      <c r="B961" s="27"/>
      <c r="C961" s="26"/>
      <c r="D961" s="120" t="s">
        <v>125</v>
      </c>
      <c r="E961" s="26"/>
      <c r="F961" s="121" t="s">
        <v>1498</v>
      </c>
      <c r="G961" s="26"/>
      <c r="H961" s="26"/>
      <c r="I961" s="26"/>
      <c r="J961" s="27"/>
      <c r="K961" s="122"/>
      <c r="L961" s="123"/>
      <c r="M961" s="44"/>
      <c r="N961" s="44"/>
      <c r="O961" s="44"/>
      <c r="P961" s="44"/>
      <c r="Q961" s="44"/>
      <c r="R961" s="45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R961" s="15" t="s">
        <v>125</v>
      </c>
      <c r="AS961" s="15" t="s">
        <v>66</v>
      </c>
    </row>
    <row r="962" spans="2:61" s="11" customFormat="1" ht="22.9" customHeight="1">
      <c r="B962" s="98"/>
      <c r="D962" s="99" t="s">
        <v>56</v>
      </c>
      <c r="E962" s="107" t="s">
        <v>1500</v>
      </c>
      <c r="F962" s="107" t="s">
        <v>1501</v>
      </c>
      <c r="J962" s="98"/>
      <c r="K962" s="101"/>
      <c r="L962" s="102"/>
      <c r="M962" s="102"/>
      <c r="N962" s="103">
        <f>SUM(N963:N968)</f>
        <v>104.8</v>
      </c>
      <c r="O962" s="102"/>
      <c r="P962" s="103">
        <f>SUM(P963:P968)</f>
        <v>3.4419999999999997</v>
      </c>
      <c r="Q962" s="102"/>
      <c r="R962" s="104">
        <f>SUM(R963:R968)</f>
        <v>1.4000000000000001</v>
      </c>
      <c r="AP962" s="99" t="s">
        <v>66</v>
      </c>
      <c r="AR962" s="105" t="s">
        <v>56</v>
      </c>
      <c r="AS962" s="105" t="s">
        <v>64</v>
      </c>
      <c r="AW962" s="99" t="s">
        <v>117</v>
      </c>
      <c r="BI962" s="106" t="e">
        <f>SUM(BI963:BI968)</f>
        <v>#REF!</v>
      </c>
    </row>
    <row r="963" spans="1:63" s="2" customFormat="1" ht="24.2" customHeight="1">
      <c r="A963" s="26"/>
      <c r="B963" s="108"/>
      <c r="C963" s="109" t="s">
        <v>1502</v>
      </c>
      <c r="D963" s="109" t="s">
        <v>119</v>
      </c>
      <c r="E963" s="110" t="s">
        <v>1503</v>
      </c>
      <c r="F963" s="111" t="s">
        <v>1504</v>
      </c>
      <c r="G963" s="112" t="s">
        <v>122</v>
      </c>
      <c r="H963" s="113">
        <v>100</v>
      </c>
      <c r="I963" s="111" t="s">
        <v>123</v>
      </c>
      <c r="J963" s="27"/>
      <c r="K963" s="114" t="s">
        <v>1</v>
      </c>
      <c r="L963" s="115" t="s">
        <v>31</v>
      </c>
      <c r="M963" s="116">
        <v>0.3</v>
      </c>
      <c r="N963" s="116">
        <f>M963*H963</f>
        <v>30</v>
      </c>
      <c r="O963" s="116">
        <v>0</v>
      </c>
      <c r="P963" s="116">
        <f>O963*H963</f>
        <v>0</v>
      </c>
      <c r="Q963" s="116">
        <v>0.014</v>
      </c>
      <c r="R963" s="117">
        <f>Q963*H963</f>
        <v>1.4000000000000001</v>
      </c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P963" s="118" t="s">
        <v>149</v>
      </c>
      <c r="AR963" s="118" t="s">
        <v>119</v>
      </c>
      <c r="AS963" s="118" t="s">
        <v>66</v>
      </c>
      <c r="AW963" s="15" t="s">
        <v>117</v>
      </c>
      <c r="BC963" s="119" t="e">
        <f>IF(L963="základní",#REF!,0)</f>
        <v>#REF!</v>
      </c>
      <c r="BD963" s="119">
        <f>IF(L963="snížená",#REF!,0)</f>
        <v>0</v>
      </c>
      <c r="BE963" s="119">
        <f>IF(L963="zákl. přenesená",#REF!,0)</f>
        <v>0</v>
      </c>
      <c r="BF963" s="119">
        <f>IF(L963="sníž. přenesená",#REF!,0)</f>
        <v>0</v>
      </c>
      <c r="BG963" s="119">
        <f>IF(L963="nulová",#REF!,0)</f>
        <v>0</v>
      </c>
      <c r="BH963" s="15" t="s">
        <v>64</v>
      </c>
      <c r="BI963" s="119" t="e">
        <f>ROUND(#REF!*H963,2)</f>
        <v>#REF!</v>
      </c>
      <c r="BJ963" s="15" t="s">
        <v>149</v>
      </c>
      <c r="BK963" s="118" t="s">
        <v>1505</v>
      </c>
    </row>
    <row r="964" spans="1:45" s="2" customFormat="1" ht="12">
      <c r="A964" s="26"/>
      <c r="B964" s="27"/>
      <c r="C964" s="26"/>
      <c r="D964" s="120" t="s">
        <v>125</v>
      </c>
      <c r="E964" s="26"/>
      <c r="F964" s="121" t="s">
        <v>1504</v>
      </c>
      <c r="G964" s="26"/>
      <c r="H964" s="26"/>
      <c r="I964" s="26"/>
      <c r="J964" s="27"/>
      <c r="K964" s="122"/>
      <c r="L964" s="123"/>
      <c r="M964" s="44"/>
      <c r="N964" s="44"/>
      <c r="O964" s="44"/>
      <c r="P964" s="44"/>
      <c r="Q964" s="44"/>
      <c r="R964" s="45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R964" s="15" t="s">
        <v>125</v>
      </c>
      <c r="AS964" s="15" t="s">
        <v>66</v>
      </c>
    </row>
    <row r="965" spans="1:63" s="2" customFormat="1" ht="24.2" customHeight="1">
      <c r="A965" s="26"/>
      <c r="B965" s="108"/>
      <c r="C965" s="109" t="s">
        <v>807</v>
      </c>
      <c r="D965" s="109" t="s">
        <v>119</v>
      </c>
      <c r="E965" s="110" t="s">
        <v>1506</v>
      </c>
      <c r="F965" s="111" t="s">
        <v>1507</v>
      </c>
      <c r="G965" s="112" t="s">
        <v>122</v>
      </c>
      <c r="H965" s="113">
        <v>100</v>
      </c>
      <c r="I965" s="111" t="s">
        <v>123</v>
      </c>
      <c r="J965" s="27"/>
      <c r="K965" s="114" t="s">
        <v>1</v>
      </c>
      <c r="L965" s="115" t="s">
        <v>31</v>
      </c>
      <c r="M965" s="116">
        <v>0.04</v>
      </c>
      <c r="N965" s="116">
        <f>M965*H965</f>
        <v>4</v>
      </c>
      <c r="O965" s="116">
        <v>0</v>
      </c>
      <c r="P965" s="116">
        <f>O965*H965</f>
        <v>0</v>
      </c>
      <c r="Q965" s="116">
        <v>0</v>
      </c>
      <c r="R965" s="117">
        <f>Q965*H965</f>
        <v>0</v>
      </c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P965" s="118" t="s">
        <v>149</v>
      </c>
      <c r="AR965" s="118" t="s">
        <v>119</v>
      </c>
      <c r="AS965" s="118" t="s">
        <v>66</v>
      </c>
      <c r="AW965" s="15" t="s">
        <v>117</v>
      </c>
      <c r="BC965" s="119" t="e">
        <f>IF(L965="základní",#REF!,0)</f>
        <v>#REF!</v>
      </c>
      <c r="BD965" s="119">
        <f>IF(L965="snížená",#REF!,0)</f>
        <v>0</v>
      </c>
      <c r="BE965" s="119">
        <f>IF(L965="zákl. přenesená",#REF!,0)</f>
        <v>0</v>
      </c>
      <c r="BF965" s="119">
        <f>IF(L965="sníž. přenesená",#REF!,0)</f>
        <v>0</v>
      </c>
      <c r="BG965" s="119">
        <f>IF(L965="nulová",#REF!,0)</f>
        <v>0</v>
      </c>
      <c r="BH965" s="15" t="s">
        <v>64</v>
      </c>
      <c r="BI965" s="119" t="e">
        <f>ROUND(#REF!*H965,2)</f>
        <v>#REF!</v>
      </c>
      <c r="BJ965" s="15" t="s">
        <v>149</v>
      </c>
      <c r="BK965" s="118" t="s">
        <v>1508</v>
      </c>
    </row>
    <row r="966" spans="1:45" s="2" customFormat="1" ht="19.5">
      <c r="A966" s="26"/>
      <c r="B966" s="27"/>
      <c r="C966" s="26"/>
      <c r="D966" s="120" t="s">
        <v>125</v>
      </c>
      <c r="E966" s="26"/>
      <c r="F966" s="121" t="s">
        <v>1507</v>
      </c>
      <c r="G966" s="26"/>
      <c r="H966" s="26"/>
      <c r="I966" s="26"/>
      <c r="J966" s="27"/>
      <c r="K966" s="122"/>
      <c r="L966" s="123"/>
      <c r="M966" s="44"/>
      <c r="N966" s="44"/>
      <c r="O966" s="44"/>
      <c r="P966" s="44"/>
      <c r="Q966" s="44"/>
      <c r="R966" s="45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R966" s="15" t="s">
        <v>125</v>
      </c>
      <c r="AS966" s="15" t="s">
        <v>66</v>
      </c>
    </row>
    <row r="967" spans="1:63" s="2" customFormat="1" ht="37.9" customHeight="1">
      <c r="A967" s="26"/>
      <c r="B967" s="108"/>
      <c r="C967" s="109" t="s">
        <v>1509</v>
      </c>
      <c r="D967" s="109" t="s">
        <v>119</v>
      </c>
      <c r="E967" s="110" t="s">
        <v>1510</v>
      </c>
      <c r="F967" s="111" t="s">
        <v>1511</v>
      </c>
      <c r="G967" s="112" t="s">
        <v>122</v>
      </c>
      <c r="H967" s="113">
        <v>100</v>
      </c>
      <c r="I967" s="111" t="s">
        <v>123</v>
      </c>
      <c r="J967" s="27"/>
      <c r="K967" s="114" t="s">
        <v>1</v>
      </c>
      <c r="L967" s="115" t="s">
        <v>31</v>
      </c>
      <c r="M967" s="116">
        <v>0.708</v>
      </c>
      <c r="N967" s="116">
        <f>M967*H967</f>
        <v>70.8</v>
      </c>
      <c r="O967" s="116">
        <v>0.03442</v>
      </c>
      <c r="P967" s="116">
        <f>O967*H967</f>
        <v>3.4419999999999997</v>
      </c>
      <c r="Q967" s="116">
        <v>0</v>
      </c>
      <c r="R967" s="117">
        <f>Q967*H967</f>
        <v>0</v>
      </c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P967" s="118" t="s">
        <v>149</v>
      </c>
      <c r="AR967" s="118" t="s">
        <v>119</v>
      </c>
      <c r="AS967" s="118" t="s">
        <v>66</v>
      </c>
      <c r="AW967" s="15" t="s">
        <v>117</v>
      </c>
      <c r="BC967" s="119" t="e">
        <f>IF(L967="základní",#REF!,0)</f>
        <v>#REF!</v>
      </c>
      <c r="BD967" s="119">
        <f>IF(L967="snížená",#REF!,0)</f>
        <v>0</v>
      </c>
      <c r="BE967" s="119">
        <f>IF(L967="zákl. přenesená",#REF!,0)</f>
        <v>0</v>
      </c>
      <c r="BF967" s="119">
        <f>IF(L967="sníž. přenesená",#REF!,0)</f>
        <v>0</v>
      </c>
      <c r="BG967" s="119">
        <f>IF(L967="nulová",#REF!,0)</f>
        <v>0</v>
      </c>
      <c r="BH967" s="15" t="s">
        <v>64</v>
      </c>
      <c r="BI967" s="119" t="e">
        <f>ROUND(#REF!*H967,2)</f>
        <v>#REF!</v>
      </c>
      <c r="BJ967" s="15" t="s">
        <v>149</v>
      </c>
      <c r="BK967" s="118" t="s">
        <v>1512</v>
      </c>
    </row>
    <row r="968" spans="1:45" s="2" customFormat="1" ht="19.5">
      <c r="A968" s="26"/>
      <c r="B968" s="27"/>
      <c r="C968" s="26"/>
      <c r="D968" s="120" t="s">
        <v>125</v>
      </c>
      <c r="E968" s="26"/>
      <c r="F968" s="121" t="s">
        <v>1511</v>
      </c>
      <c r="G968" s="26"/>
      <c r="H968" s="26"/>
      <c r="I968" s="26"/>
      <c r="J968" s="27"/>
      <c r="K968" s="122"/>
      <c r="L968" s="123"/>
      <c r="M968" s="44"/>
      <c r="N968" s="44"/>
      <c r="O968" s="44"/>
      <c r="P968" s="44"/>
      <c r="Q968" s="44"/>
      <c r="R968" s="45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R968" s="15" t="s">
        <v>125</v>
      </c>
      <c r="AS968" s="15" t="s">
        <v>66</v>
      </c>
    </row>
    <row r="969" spans="2:61" s="11" customFormat="1" ht="22.9" customHeight="1">
      <c r="B969" s="98"/>
      <c r="D969" s="99" t="s">
        <v>56</v>
      </c>
      <c r="E969" s="107" t="s">
        <v>1513</v>
      </c>
      <c r="F969" s="107" t="s">
        <v>1514</v>
      </c>
      <c r="J969" s="98"/>
      <c r="K969" s="101"/>
      <c r="L969" s="102"/>
      <c r="M969" s="102"/>
      <c r="N969" s="103">
        <f>SUM(N970:N979)</f>
        <v>157.32</v>
      </c>
      <c r="O969" s="102"/>
      <c r="P969" s="103">
        <f>SUM(P970:P979)</f>
        <v>0.09380000000000001</v>
      </c>
      <c r="Q969" s="102"/>
      <c r="R969" s="104">
        <f>SUM(R970:R979)</f>
        <v>0</v>
      </c>
      <c r="AP969" s="99" t="s">
        <v>66</v>
      </c>
      <c r="AR969" s="105" t="s">
        <v>56</v>
      </c>
      <c r="AS969" s="105" t="s">
        <v>64</v>
      </c>
      <c r="AW969" s="99" t="s">
        <v>117</v>
      </c>
      <c r="BI969" s="106" t="e">
        <f>SUM(BI970:BI979)</f>
        <v>#REF!</v>
      </c>
    </row>
    <row r="970" spans="1:63" s="2" customFormat="1" ht="44.25" customHeight="1">
      <c r="A970" s="26"/>
      <c r="B970" s="108"/>
      <c r="C970" s="109" t="s">
        <v>810</v>
      </c>
      <c r="D970" s="109" t="s">
        <v>119</v>
      </c>
      <c r="E970" s="110" t="s">
        <v>1515</v>
      </c>
      <c r="F970" s="111" t="s">
        <v>1516</v>
      </c>
      <c r="G970" s="112" t="s">
        <v>122</v>
      </c>
      <c r="H970" s="113">
        <v>120</v>
      </c>
      <c r="I970" s="111" t="s">
        <v>123</v>
      </c>
      <c r="J970" s="27"/>
      <c r="K970" s="114" t="s">
        <v>1</v>
      </c>
      <c r="L970" s="115" t="s">
        <v>31</v>
      </c>
      <c r="M970" s="116">
        <v>0.208</v>
      </c>
      <c r="N970" s="116">
        <f>M970*H970</f>
        <v>24.959999999999997</v>
      </c>
      <c r="O970" s="116">
        <v>0</v>
      </c>
      <c r="P970" s="116">
        <f>O970*H970</f>
        <v>0</v>
      </c>
      <c r="Q970" s="116">
        <v>0</v>
      </c>
      <c r="R970" s="117">
        <f>Q970*H970</f>
        <v>0</v>
      </c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P970" s="118" t="s">
        <v>149</v>
      </c>
      <c r="AR970" s="118" t="s">
        <v>119</v>
      </c>
      <c r="AS970" s="118" t="s">
        <v>66</v>
      </c>
      <c r="AW970" s="15" t="s">
        <v>117</v>
      </c>
      <c r="BC970" s="119" t="e">
        <f>IF(L970="základní",#REF!,0)</f>
        <v>#REF!</v>
      </c>
      <c r="BD970" s="119">
        <f>IF(L970="snížená",#REF!,0)</f>
        <v>0</v>
      </c>
      <c r="BE970" s="119">
        <f>IF(L970="zákl. přenesená",#REF!,0)</f>
        <v>0</v>
      </c>
      <c r="BF970" s="119">
        <f>IF(L970="sníž. přenesená",#REF!,0)</f>
        <v>0</v>
      </c>
      <c r="BG970" s="119">
        <f>IF(L970="nulová",#REF!,0)</f>
        <v>0</v>
      </c>
      <c r="BH970" s="15" t="s">
        <v>64</v>
      </c>
      <c r="BI970" s="119" t="e">
        <f>ROUND(#REF!*H970,2)</f>
        <v>#REF!</v>
      </c>
      <c r="BJ970" s="15" t="s">
        <v>149</v>
      </c>
      <c r="BK970" s="118" t="s">
        <v>1517</v>
      </c>
    </row>
    <row r="971" spans="1:45" s="2" customFormat="1" ht="29.25">
      <c r="A971" s="26"/>
      <c r="B971" s="27"/>
      <c r="C971" s="26"/>
      <c r="D971" s="120" t="s">
        <v>125</v>
      </c>
      <c r="E971" s="26"/>
      <c r="F971" s="121" t="s">
        <v>1516</v>
      </c>
      <c r="G971" s="26"/>
      <c r="H971" s="26"/>
      <c r="I971" s="26"/>
      <c r="J971" s="27"/>
      <c r="K971" s="122"/>
      <c r="L971" s="123"/>
      <c r="M971" s="44"/>
      <c r="N971" s="44"/>
      <c r="O971" s="44"/>
      <c r="P971" s="44"/>
      <c r="Q971" s="44"/>
      <c r="R971" s="45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R971" s="15" t="s">
        <v>125</v>
      </c>
      <c r="AS971" s="15" t="s">
        <v>66</v>
      </c>
    </row>
    <row r="972" spans="1:63" s="2" customFormat="1" ht="37.9" customHeight="1">
      <c r="A972" s="26"/>
      <c r="B972" s="108"/>
      <c r="C972" s="109" t="s">
        <v>1518</v>
      </c>
      <c r="D972" s="109" t="s">
        <v>119</v>
      </c>
      <c r="E972" s="110" t="s">
        <v>1519</v>
      </c>
      <c r="F972" s="111" t="s">
        <v>1520</v>
      </c>
      <c r="G972" s="112" t="s">
        <v>122</v>
      </c>
      <c r="H972" s="113">
        <v>110</v>
      </c>
      <c r="I972" s="111" t="s">
        <v>123</v>
      </c>
      <c r="J972" s="27"/>
      <c r="K972" s="114" t="s">
        <v>1</v>
      </c>
      <c r="L972" s="115" t="s">
        <v>31</v>
      </c>
      <c r="M972" s="116">
        <v>0.317</v>
      </c>
      <c r="N972" s="116">
        <f>M972*H972</f>
        <v>34.87</v>
      </c>
      <c r="O972" s="116">
        <v>0</v>
      </c>
      <c r="P972" s="116">
        <f>O972*H972</f>
        <v>0</v>
      </c>
      <c r="Q972" s="116">
        <v>0</v>
      </c>
      <c r="R972" s="117">
        <f>Q972*H972</f>
        <v>0</v>
      </c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P972" s="118" t="s">
        <v>149</v>
      </c>
      <c r="AR972" s="118" t="s">
        <v>119</v>
      </c>
      <c r="AS972" s="118" t="s">
        <v>66</v>
      </c>
      <c r="AW972" s="15" t="s">
        <v>117</v>
      </c>
      <c r="BC972" s="119" t="e">
        <f>IF(L972="základní",#REF!,0)</f>
        <v>#REF!</v>
      </c>
      <c r="BD972" s="119">
        <f>IF(L972="snížená",#REF!,0)</f>
        <v>0</v>
      </c>
      <c r="BE972" s="119">
        <f>IF(L972="zákl. přenesená",#REF!,0)</f>
        <v>0</v>
      </c>
      <c r="BF972" s="119">
        <f>IF(L972="sníž. přenesená",#REF!,0)</f>
        <v>0</v>
      </c>
      <c r="BG972" s="119">
        <f>IF(L972="nulová",#REF!,0)</f>
        <v>0</v>
      </c>
      <c r="BH972" s="15" t="s">
        <v>64</v>
      </c>
      <c r="BI972" s="119" t="e">
        <f>ROUND(#REF!*H972,2)</f>
        <v>#REF!</v>
      </c>
      <c r="BJ972" s="15" t="s">
        <v>149</v>
      </c>
      <c r="BK972" s="118" t="s">
        <v>1521</v>
      </c>
    </row>
    <row r="973" spans="1:45" s="2" customFormat="1" ht="29.25">
      <c r="A973" s="26"/>
      <c r="B973" s="27"/>
      <c r="C973" s="26"/>
      <c r="D973" s="120" t="s">
        <v>125</v>
      </c>
      <c r="E973" s="26"/>
      <c r="F973" s="121" t="s">
        <v>1520</v>
      </c>
      <c r="G973" s="26"/>
      <c r="H973" s="26"/>
      <c r="I973" s="26"/>
      <c r="J973" s="27"/>
      <c r="K973" s="122"/>
      <c r="L973" s="123"/>
      <c r="M973" s="44"/>
      <c r="N973" s="44"/>
      <c r="O973" s="44"/>
      <c r="P973" s="44"/>
      <c r="Q973" s="44"/>
      <c r="R973" s="45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R973" s="15" t="s">
        <v>125</v>
      </c>
      <c r="AS973" s="15" t="s">
        <v>66</v>
      </c>
    </row>
    <row r="974" spans="1:63" s="2" customFormat="1" ht="44.25" customHeight="1">
      <c r="A974" s="26"/>
      <c r="B974" s="108"/>
      <c r="C974" s="109" t="s">
        <v>814</v>
      </c>
      <c r="D974" s="109" t="s">
        <v>119</v>
      </c>
      <c r="E974" s="110" t="s">
        <v>1522</v>
      </c>
      <c r="F974" s="111" t="s">
        <v>1523</v>
      </c>
      <c r="G974" s="112" t="s">
        <v>122</v>
      </c>
      <c r="H974" s="113">
        <v>230</v>
      </c>
      <c r="I974" s="111" t="s">
        <v>123</v>
      </c>
      <c r="J974" s="27"/>
      <c r="K974" s="114" t="s">
        <v>1</v>
      </c>
      <c r="L974" s="115" t="s">
        <v>31</v>
      </c>
      <c r="M974" s="116">
        <v>0.133</v>
      </c>
      <c r="N974" s="116">
        <f>M974*H974</f>
        <v>30.590000000000003</v>
      </c>
      <c r="O974" s="116">
        <v>0.00016</v>
      </c>
      <c r="P974" s="116">
        <f>O974*H974</f>
        <v>0.036800000000000006</v>
      </c>
      <c r="Q974" s="116">
        <v>0</v>
      </c>
      <c r="R974" s="117">
        <f>Q974*H974</f>
        <v>0</v>
      </c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P974" s="118" t="s">
        <v>149</v>
      </c>
      <c r="AR974" s="118" t="s">
        <v>119</v>
      </c>
      <c r="AS974" s="118" t="s">
        <v>66</v>
      </c>
      <c r="AW974" s="15" t="s">
        <v>117</v>
      </c>
      <c r="BC974" s="119" t="e">
        <f>IF(L974="základní",#REF!,0)</f>
        <v>#REF!</v>
      </c>
      <c r="BD974" s="119">
        <f>IF(L974="snížená",#REF!,0)</f>
        <v>0</v>
      </c>
      <c r="BE974" s="119">
        <f>IF(L974="zákl. přenesená",#REF!,0)</f>
        <v>0</v>
      </c>
      <c r="BF974" s="119">
        <f>IF(L974="sníž. přenesená",#REF!,0)</f>
        <v>0</v>
      </c>
      <c r="BG974" s="119">
        <f>IF(L974="nulová",#REF!,0)</f>
        <v>0</v>
      </c>
      <c r="BH974" s="15" t="s">
        <v>64</v>
      </c>
      <c r="BI974" s="119" t="e">
        <f>ROUND(#REF!*H974,2)</f>
        <v>#REF!</v>
      </c>
      <c r="BJ974" s="15" t="s">
        <v>149</v>
      </c>
      <c r="BK974" s="118" t="s">
        <v>1524</v>
      </c>
    </row>
    <row r="975" spans="1:45" s="2" customFormat="1" ht="29.25">
      <c r="A975" s="26"/>
      <c r="B975" s="27"/>
      <c r="C975" s="26"/>
      <c r="D975" s="120" t="s">
        <v>125</v>
      </c>
      <c r="E975" s="26"/>
      <c r="F975" s="121" t="s">
        <v>1523</v>
      </c>
      <c r="G975" s="26"/>
      <c r="H975" s="26"/>
      <c r="I975" s="26"/>
      <c r="J975" s="27"/>
      <c r="K975" s="122"/>
      <c r="L975" s="123"/>
      <c r="M975" s="44"/>
      <c r="N975" s="44"/>
      <c r="O975" s="44"/>
      <c r="P975" s="44"/>
      <c r="Q975" s="44"/>
      <c r="R975" s="45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R975" s="15" t="s">
        <v>125</v>
      </c>
      <c r="AS975" s="15" t="s">
        <v>66</v>
      </c>
    </row>
    <row r="976" spans="1:45" s="2" customFormat="1" ht="39">
      <c r="A976" s="26"/>
      <c r="B976" s="27"/>
      <c r="C976" s="26"/>
      <c r="D976" s="120" t="s">
        <v>356</v>
      </c>
      <c r="E976" s="26"/>
      <c r="F976" s="132" t="s">
        <v>1525</v>
      </c>
      <c r="G976" s="26"/>
      <c r="H976" s="26"/>
      <c r="I976" s="26"/>
      <c r="J976" s="27"/>
      <c r="K976" s="122"/>
      <c r="L976" s="123"/>
      <c r="M976" s="44"/>
      <c r="N976" s="44"/>
      <c r="O976" s="44"/>
      <c r="P976" s="44"/>
      <c r="Q976" s="44"/>
      <c r="R976" s="45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R976" s="15" t="s">
        <v>356</v>
      </c>
      <c r="AS976" s="15" t="s">
        <v>66</v>
      </c>
    </row>
    <row r="977" spans="1:63" s="2" customFormat="1" ht="44.25" customHeight="1">
      <c r="A977" s="26"/>
      <c r="B977" s="108"/>
      <c r="C977" s="109" t="s">
        <v>1526</v>
      </c>
      <c r="D977" s="109" t="s">
        <v>119</v>
      </c>
      <c r="E977" s="110" t="s">
        <v>1527</v>
      </c>
      <c r="F977" s="111" t="s">
        <v>1528</v>
      </c>
      <c r="G977" s="112" t="s">
        <v>122</v>
      </c>
      <c r="H977" s="113">
        <v>300</v>
      </c>
      <c r="I977" s="111" t="s">
        <v>123</v>
      </c>
      <c r="J977" s="27"/>
      <c r="K977" s="114" t="s">
        <v>1</v>
      </c>
      <c r="L977" s="115" t="s">
        <v>31</v>
      </c>
      <c r="M977" s="116">
        <v>0.223</v>
      </c>
      <c r="N977" s="116">
        <f>M977*H977</f>
        <v>66.9</v>
      </c>
      <c r="O977" s="116">
        <v>0.00019</v>
      </c>
      <c r="P977" s="116">
        <f>O977*H977</f>
        <v>0.057</v>
      </c>
      <c r="Q977" s="116">
        <v>0</v>
      </c>
      <c r="R977" s="117">
        <f>Q977*H977</f>
        <v>0</v>
      </c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P977" s="118" t="s">
        <v>149</v>
      </c>
      <c r="AR977" s="118" t="s">
        <v>119</v>
      </c>
      <c r="AS977" s="118" t="s">
        <v>66</v>
      </c>
      <c r="AW977" s="15" t="s">
        <v>117</v>
      </c>
      <c r="BC977" s="119" t="e">
        <f>IF(L977="základní",#REF!,0)</f>
        <v>#REF!</v>
      </c>
      <c r="BD977" s="119">
        <f>IF(L977="snížená",#REF!,0)</f>
        <v>0</v>
      </c>
      <c r="BE977" s="119">
        <f>IF(L977="zákl. přenesená",#REF!,0)</f>
        <v>0</v>
      </c>
      <c r="BF977" s="119">
        <f>IF(L977="sníž. přenesená",#REF!,0)</f>
        <v>0</v>
      </c>
      <c r="BG977" s="119">
        <f>IF(L977="nulová",#REF!,0)</f>
        <v>0</v>
      </c>
      <c r="BH977" s="15" t="s">
        <v>64</v>
      </c>
      <c r="BI977" s="119" t="e">
        <f>ROUND(#REF!*H977,2)</f>
        <v>#REF!</v>
      </c>
      <c r="BJ977" s="15" t="s">
        <v>149</v>
      </c>
      <c r="BK977" s="118" t="s">
        <v>1529</v>
      </c>
    </row>
    <row r="978" spans="1:45" s="2" customFormat="1" ht="29.25">
      <c r="A978" s="26"/>
      <c r="B978" s="27"/>
      <c r="C978" s="26"/>
      <c r="D978" s="120" t="s">
        <v>125</v>
      </c>
      <c r="E978" s="26"/>
      <c r="F978" s="121" t="s">
        <v>1528</v>
      </c>
      <c r="G978" s="26"/>
      <c r="H978" s="26"/>
      <c r="I978" s="26"/>
      <c r="J978" s="27"/>
      <c r="K978" s="122"/>
      <c r="L978" s="123"/>
      <c r="M978" s="44"/>
      <c r="N978" s="44"/>
      <c r="O978" s="44"/>
      <c r="P978" s="44"/>
      <c r="Q978" s="44"/>
      <c r="R978" s="45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R978" s="15" t="s">
        <v>125</v>
      </c>
      <c r="AS978" s="15" t="s">
        <v>66</v>
      </c>
    </row>
    <row r="979" spans="1:45" s="2" customFormat="1" ht="39">
      <c r="A979" s="26"/>
      <c r="B979" s="27"/>
      <c r="C979" s="26"/>
      <c r="D979" s="120" t="s">
        <v>356</v>
      </c>
      <c r="E979" s="26"/>
      <c r="F979" s="132" t="s">
        <v>1530</v>
      </c>
      <c r="G979" s="26"/>
      <c r="H979" s="26"/>
      <c r="I979" s="26"/>
      <c r="J979" s="27"/>
      <c r="K979" s="122"/>
      <c r="L979" s="123"/>
      <c r="M979" s="44"/>
      <c r="N979" s="44"/>
      <c r="O979" s="44"/>
      <c r="P979" s="44"/>
      <c r="Q979" s="44"/>
      <c r="R979" s="45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R979" s="15" t="s">
        <v>356</v>
      </c>
      <c r="AS979" s="15" t="s">
        <v>66</v>
      </c>
    </row>
    <row r="980" spans="2:61" s="11" customFormat="1" ht="25.9" customHeight="1">
      <c r="B980" s="98"/>
      <c r="D980" s="99" t="s">
        <v>56</v>
      </c>
      <c r="E980" s="100" t="s">
        <v>352</v>
      </c>
      <c r="F980" s="100" t="s">
        <v>1531</v>
      </c>
      <c r="J980" s="98"/>
      <c r="K980" s="101"/>
      <c r="L980" s="102"/>
      <c r="M980" s="102"/>
      <c r="N980" s="103">
        <f>N981+N985</f>
        <v>53.54</v>
      </c>
      <c r="O980" s="102"/>
      <c r="P980" s="103">
        <f>P981+P985</f>
        <v>1.58</v>
      </c>
      <c r="Q980" s="102"/>
      <c r="R980" s="104">
        <f>R981+R985</f>
        <v>0</v>
      </c>
      <c r="AP980" s="99" t="s">
        <v>128</v>
      </c>
      <c r="AR980" s="105" t="s">
        <v>56</v>
      </c>
      <c r="AS980" s="105" t="s">
        <v>57</v>
      </c>
      <c r="AW980" s="99" t="s">
        <v>117</v>
      </c>
      <c r="BI980" s="106" t="e">
        <f>BI981+BI985</f>
        <v>#REF!</v>
      </c>
    </row>
    <row r="981" spans="2:61" s="11" customFormat="1" ht="22.9" customHeight="1">
      <c r="B981" s="98"/>
      <c r="D981" s="99" t="s">
        <v>56</v>
      </c>
      <c r="E981" s="107" t="s">
        <v>1532</v>
      </c>
      <c r="F981" s="107" t="s">
        <v>1533</v>
      </c>
      <c r="J981" s="98"/>
      <c r="K981" s="101"/>
      <c r="L981" s="102"/>
      <c r="M981" s="102"/>
      <c r="N981" s="103">
        <f>SUM(N982:N984)</f>
        <v>13.600000000000001</v>
      </c>
      <c r="O981" s="102"/>
      <c r="P981" s="103">
        <f>SUM(P982:P984)</f>
        <v>0</v>
      </c>
      <c r="Q981" s="102"/>
      <c r="R981" s="104">
        <f>SUM(R982:R984)</f>
        <v>0</v>
      </c>
      <c r="AP981" s="99" t="s">
        <v>128</v>
      </c>
      <c r="AR981" s="105" t="s">
        <v>56</v>
      </c>
      <c r="AS981" s="105" t="s">
        <v>64</v>
      </c>
      <c r="AW981" s="99" t="s">
        <v>117</v>
      </c>
      <c r="BI981" s="106" t="e">
        <f>SUM(BI982:BI984)</f>
        <v>#REF!</v>
      </c>
    </row>
    <row r="982" spans="1:63" s="2" customFormat="1" ht="24.2" customHeight="1">
      <c r="A982" s="26"/>
      <c r="B982" s="108"/>
      <c r="C982" s="109" t="s">
        <v>817</v>
      </c>
      <c r="D982" s="109" t="s">
        <v>119</v>
      </c>
      <c r="E982" s="110" t="s">
        <v>1534</v>
      </c>
      <c r="F982" s="111" t="s">
        <v>1535</v>
      </c>
      <c r="G982" s="112" t="s">
        <v>187</v>
      </c>
      <c r="H982" s="113">
        <v>200</v>
      </c>
      <c r="I982" s="111" t="s">
        <v>123</v>
      </c>
      <c r="J982" s="27"/>
      <c r="K982" s="114" t="s">
        <v>1</v>
      </c>
      <c r="L982" s="115" t="s">
        <v>31</v>
      </c>
      <c r="M982" s="116">
        <v>0.068</v>
      </c>
      <c r="N982" s="116">
        <f>M982*H982</f>
        <v>13.600000000000001</v>
      </c>
      <c r="O982" s="116">
        <v>0</v>
      </c>
      <c r="P982" s="116">
        <f>O982*H982</f>
        <v>0</v>
      </c>
      <c r="Q982" s="116">
        <v>0</v>
      </c>
      <c r="R982" s="117">
        <f>Q982*H982</f>
        <v>0</v>
      </c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P982" s="118" t="s">
        <v>235</v>
      </c>
      <c r="AR982" s="118" t="s">
        <v>119</v>
      </c>
      <c r="AS982" s="118" t="s">
        <v>66</v>
      </c>
      <c r="AW982" s="15" t="s">
        <v>117</v>
      </c>
      <c r="BC982" s="119" t="e">
        <f>IF(L982="základní",#REF!,0)</f>
        <v>#REF!</v>
      </c>
      <c r="BD982" s="119">
        <f>IF(L982="snížená",#REF!,0)</f>
        <v>0</v>
      </c>
      <c r="BE982" s="119">
        <f>IF(L982="zákl. přenesená",#REF!,0)</f>
        <v>0</v>
      </c>
      <c r="BF982" s="119">
        <f>IF(L982="sníž. přenesená",#REF!,0)</f>
        <v>0</v>
      </c>
      <c r="BG982" s="119">
        <f>IF(L982="nulová",#REF!,0)</f>
        <v>0</v>
      </c>
      <c r="BH982" s="15" t="s">
        <v>64</v>
      </c>
      <c r="BI982" s="119" t="e">
        <f>ROUND(#REF!*H982,2)</f>
        <v>#REF!</v>
      </c>
      <c r="BJ982" s="15" t="s">
        <v>235</v>
      </c>
      <c r="BK982" s="118" t="s">
        <v>1536</v>
      </c>
    </row>
    <row r="983" spans="1:45" s="2" customFormat="1" ht="12">
      <c r="A983" s="26"/>
      <c r="B983" s="27"/>
      <c r="C983" s="26"/>
      <c r="D983" s="120" t="s">
        <v>125</v>
      </c>
      <c r="E983" s="26"/>
      <c r="F983" s="121" t="s">
        <v>1535</v>
      </c>
      <c r="G983" s="26"/>
      <c r="H983" s="26"/>
      <c r="I983" s="26"/>
      <c r="J983" s="27"/>
      <c r="K983" s="122"/>
      <c r="L983" s="123"/>
      <c r="M983" s="44"/>
      <c r="N983" s="44"/>
      <c r="O983" s="44"/>
      <c r="P983" s="44"/>
      <c r="Q983" s="44"/>
      <c r="R983" s="45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R983" s="15" t="s">
        <v>125</v>
      </c>
      <c r="AS983" s="15" t="s">
        <v>66</v>
      </c>
    </row>
    <row r="984" spans="1:45" s="2" customFormat="1" ht="29.25">
      <c r="A984" s="26"/>
      <c r="B984" s="27"/>
      <c r="C984" s="26"/>
      <c r="D984" s="120" t="s">
        <v>356</v>
      </c>
      <c r="E984" s="26"/>
      <c r="F984" s="132" t="s">
        <v>1537</v>
      </c>
      <c r="G984" s="26"/>
      <c r="H984" s="26"/>
      <c r="I984" s="26"/>
      <c r="J984" s="27"/>
      <c r="K984" s="122"/>
      <c r="L984" s="123"/>
      <c r="M984" s="44"/>
      <c r="N984" s="44"/>
      <c r="O984" s="44"/>
      <c r="P984" s="44"/>
      <c r="Q984" s="44"/>
      <c r="R984" s="45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R984" s="15" t="s">
        <v>356</v>
      </c>
      <c r="AS984" s="15" t="s">
        <v>66</v>
      </c>
    </row>
    <row r="985" spans="2:61" s="11" customFormat="1" ht="22.9" customHeight="1">
      <c r="B985" s="98"/>
      <c r="D985" s="99" t="s">
        <v>56</v>
      </c>
      <c r="E985" s="107" t="s">
        <v>1538</v>
      </c>
      <c r="F985" s="107" t="s">
        <v>1539</v>
      </c>
      <c r="J985" s="98"/>
      <c r="K985" s="101"/>
      <c r="L985" s="102"/>
      <c r="M985" s="102"/>
      <c r="N985" s="103">
        <f>SUM(N986:N995)</f>
        <v>39.94</v>
      </c>
      <c r="O985" s="102"/>
      <c r="P985" s="103">
        <f>SUM(P986:P995)</f>
        <v>1.58</v>
      </c>
      <c r="Q985" s="102"/>
      <c r="R985" s="104">
        <f>SUM(R986:R995)</f>
        <v>0</v>
      </c>
      <c r="AP985" s="99" t="s">
        <v>128</v>
      </c>
      <c r="AR985" s="105" t="s">
        <v>56</v>
      </c>
      <c r="AS985" s="105" t="s">
        <v>64</v>
      </c>
      <c r="AW985" s="99" t="s">
        <v>117</v>
      </c>
      <c r="BI985" s="106" t="e">
        <f>SUM(BI986:BI995)</f>
        <v>#REF!</v>
      </c>
    </row>
    <row r="986" spans="1:63" s="2" customFormat="1" ht="24.2" customHeight="1">
      <c r="A986" s="26"/>
      <c r="B986" s="108"/>
      <c r="C986" s="109" t="s">
        <v>1540</v>
      </c>
      <c r="D986" s="109" t="s">
        <v>119</v>
      </c>
      <c r="E986" s="110" t="s">
        <v>1541</v>
      </c>
      <c r="F986" s="111" t="s">
        <v>1542</v>
      </c>
      <c r="G986" s="112" t="s">
        <v>1543</v>
      </c>
      <c r="H986" s="113">
        <v>5</v>
      </c>
      <c r="I986" s="111" t="s">
        <v>123</v>
      </c>
      <c r="J986" s="27"/>
      <c r="K986" s="114" t="s">
        <v>1</v>
      </c>
      <c r="L986" s="115" t="s">
        <v>31</v>
      </c>
      <c r="M986" s="116">
        <v>4.1</v>
      </c>
      <c r="N986" s="116">
        <f>M986*H986</f>
        <v>20.5</v>
      </c>
      <c r="O986" s="116">
        <v>0.0088</v>
      </c>
      <c r="P986" s="116">
        <f>O986*H986</f>
        <v>0.044000000000000004</v>
      </c>
      <c r="Q986" s="116">
        <v>0</v>
      </c>
      <c r="R986" s="117">
        <f>Q986*H986</f>
        <v>0</v>
      </c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P986" s="118" t="s">
        <v>235</v>
      </c>
      <c r="AR986" s="118" t="s">
        <v>119</v>
      </c>
      <c r="AS986" s="118" t="s">
        <v>66</v>
      </c>
      <c r="AW986" s="15" t="s">
        <v>117</v>
      </c>
      <c r="BC986" s="119" t="e">
        <f>IF(L986="základní",#REF!,0)</f>
        <v>#REF!</v>
      </c>
      <c r="BD986" s="119">
        <f>IF(L986="snížená",#REF!,0)</f>
        <v>0</v>
      </c>
      <c r="BE986" s="119">
        <f>IF(L986="zákl. přenesená",#REF!,0)</f>
        <v>0</v>
      </c>
      <c r="BF986" s="119">
        <f>IF(L986="sníž. přenesená",#REF!,0)</f>
        <v>0</v>
      </c>
      <c r="BG986" s="119">
        <f>IF(L986="nulová",#REF!,0)</f>
        <v>0</v>
      </c>
      <c r="BH986" s="15" t="s">
        <v>64</v>
      </c>
      <c r="BI986" s="119" t="e">
        <f>ROUND(#REF!*H986,2)</f>
        <v>#REF!</v>
      </c>
      <c r="BJ986" s="15" t="s">
        <v>235</v>
      </c>
      <c r="BK986" s="118" t="s">
        <v>1544</v>
      </c>
    </row>
    <row r="987" spans="1:45" s="2" customFormat="1" ht="19.5">
      <c r="A987" s="26"/>
      <c r="B987" s="27"/>
      <c r="C987" s="26"/>
      <c r="D987" s="120" t="s">
        <v>125</v>
      </c>
      <c r="E987" s="26"/>
      <c r="F987" s="121" t="s">
        <v>1542</v>
      </c>
      <c r="G987" s="26"/>
      <c r="H987" s="26"/>
      <c r="I987" s="26"/>
      <c r="J987" s="27"/>
      <c r="K987" s="122"/>
      <c r="L987" s="123"/>
      <c r="M987" s="44"/>
      <c r="N987" s="44"/>
      <c r="O987" s="44"/>
      <c r="P987" s="44"/>
      <c r="Q987" s="44"/>
      <c r="R987" s="45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R987" s="15" t="s">
        <v>125</v>
      </c>
      <c r="AS987" s="15" t="s">
        <v>66</v>
      </c>
    </row>
    <row r="988" spans="1:63" s="2" customFormat="1" ht="49.15" customHeight="1">
      <c r="A988" s="26"/>
      <c r="B988" s="108"/>
      <c r="C988" s="109" t="s">
        <v>821</v>
      </c>
      <c r="D988" s="109" t="s">
        <v>119</v>
      </c>
      <c r="E988" s="110" t="s">
        <v>1545</v>
      </c>
      <c r="F988" s="111" t="s">
        <v>1546</v>
      </c>
      <c r="G988" s="112" t="s">
        <v>187</v>
      </c>
      <c r="H988" s="113">
        <v>40</v>
      </c>
      <c r="I988" s="111" t="s">
        <v>123</v>
      </c>
      <c r="J988" s="27"/>
      <c r="K988" s="114" t="s">
        <v>1</v>
      </c>
      <c r="L988" s="115" t="s">
        <v>31</v>
      </c>
      <c r="M988" s="116">
        <v>0.302</v>
      </c>
      <c r="N988" s="116">
        <f>M988*H988</f>
        <v>12.08</v>
      </c>
      <c r="O988" s="116">
        <v>0</v>
      </c>
      <c r="P988" s="116">
        <f>O988*H988</f>
        <v>0</v>
      </c>
      <c r="Q988" s="116">
        <v>0</v>
      </c>
      <c r="R988" s="117">
        <f>Q988*H988</f>
        <v>0</v>
      </c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P988" s="118" t="s">
        <v>235</v>
      </c>
      <c r="AR988" s="118" t="s">
        <v>119</v>
      </c>
      <c r="AS988" s="118" t="s">
        <v>66</v>
      </c>
      <c r="AW988" s="15" t="s">
        <v>117</v>
      </c>
      <c r="BC988" s="119" t="e">
        <f>IF(L988="základní",#REF!,0)</f>
        <v>#REF!</v>
      </c>
      <c r="BD988" s="119">
        <f>IF(L988="snížená",#REF!,0)</f>
        <v>0</v>
      </c>
      <c r="BE988" s="119">
        <f>IF(L988="zákl. přenesená",#REF!,0)</f>
        <v>0</v>
      </c>
      <c r="BF988" s="119">
        <f>IF(L988="sníž. přenesená",#REF!,0)</f>
        <v>0</v>
      </c>
      <c r="BG988" s="119">
        <f>IF(L988="nulová",#REF!,0)</f>
        <v>0</v>
      </c>
      <c r="BH988" s="15" t="s">
        <v>64</v>
      </c>
      <c r="BI988" s="119" t="e">
        <f>ROUND(#REF!*H988,2)</f>
        <v>#REF!</v>
      </c>
      <c r="BJ988" s="15" t="s">
        <v>235</v>
      </c>
      <c r="BK988" s="118" t="s">
        <v>1547</v>
      </c>
    </row>
    <row r="989" spans="1:45" s="2" customFormat="1" ht="29.25">
      <c r="A989" s="26"/>
      <c r="B989" s="27"/>
      <c r="C989" s="26"/>
      <c r="D989" s="120" t="s">
        <v>125</v>
      </c>
      <c r="E989" s="26"/>
      <c r="F989" s="121" t="s">
        <v>1546</v>
      </c>
      <c r="G989" s="26"/>
      <c r="H989" s="26"/>
      <c r="I989" s="26"/>
      <c r="J989" s="27"/>
      <c r="K989" s="122"/>
      <c r="L989" s="123"/>
      <c r="M989" s="44"/>
      <c r="N989" s="44"/>
      <c r="O989" s="44"/>
      <c r="P989" s="44"/>
      <c r="Q989" s="44"/>
      <c r="R989" s="45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R989" s="15" t="s">
        <v>125</v>
      </c>
      <c r="AS989" s="15" t="s">
        <v>66</v>
      </c>
    </row>
    <row r="990" spans="1:63" s="2" customFormat="1" ht="24.2" customHeight="1">
      <c r="A990" s="26"/>
      <c r="B990" s="108"/>
      <c r="C990" s="124" t="s">
        <v>1548</v>
      </c>
      <c r="D990" s="124" t="s">
        <v>352</v>
      </c>
      <c r="E990" s="125" t="s">
        <v>1549</v>
      </c>
      <c r="F990" s="126" t="s">
        <v>1550</v>
      </c>
      <c r="G990" s="127" t="s">
        <v>187</v>
      </c>
      <c r="H990" s="128">
        <v>40</v>
      </c>
      <c r="I990" s="126" t="s">
        <v>123</v>
      </c>
      <c r="J990" s="129"/>
      <c r="K990" s="130" t="s">
        <v>1</v>
      </c>
      <c r="L990" s="131" t="s">
        <v>31</v>
      </c>
      <c r="M990" s="116">
        <v>0</v>
      </c>
      <c r="N990" s="116">
        <f>M990*H990</f>
        <v>0</v>
      </c>
      <c r="O990" s="116">
        <v>0.031</v>
      </c>
      <c r="P990" s="116">
        <f>O990*H990</f>
        <v>1.24</v>
      </c>
      <c r="Q990" s="116">
        <v>0</v>
      </c>
      <c r="R990" s="117">
        <f>Q990*H990</f>
        <v>0</v>
      </c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P990" s="118" t="s">
        <v>584</v>
      </c>
      <c r="AR990" s="118" t="s">
        <v>352</v>
      </c>
      <c r="AS990" s="118" t="s">
        <v>66</v>
      </c>
      <c r="AW990" s="15" t="s">
        <v>117</v>
      </c>
      <c r="BC990" s="119" t="e">
        <f>IF(L990="základní",#REF!,0)</f>
        <v>#REF!</v>
      </c>
      <c r="BD990" s="119">
        <f>IF(L990="snížená",#REF!,0)</f>
        <v>0</v>
      </c>
      <c r="BE990" s="119">
        <f>IF(L990="zákl. přenesená",#REF!,0)</f>
        <v>0</v>
      </c>
      <c r="BF990" s="119">
        <f>IF(L990="sníž. přenesená",#REF!,0)</f>
        <v>0</v>
      </c>
      <c r="BG990" s="119">
        <f>IF(L990="nulová",#REF!,0)</f>
        <v>0</v>
      </c>
      <c r="BH990" s="15" t="s">
        <v>64</v>
      </c>
      <c r="BI990" s="119" t="e">
        <f>ROUND(#REF!*H990,2)</f>
        <v>#REF!</v>
      </c>
      <c r="BJ990" s="15" t="s">
        <v>235</v>
      </c>
      <c r="BK990" s="118" t="s">
        <v>1551</v>
      </c>
    </row>
    <row r="991" spans="1:45" s="2" customFormat="1" ht="19.5">
      <c r="A991" s="26"/>
      <c r="B991" s="27"/>
      <c r="C991" s="26"/>
      <c r="D991" s="120" t="s">
        <v>125</v>
      </c>
      <c r="E991" s="26"/>
      <c r="F991" s="121" t="s">
        <v>1550</v>
      </c>
      <c r="G991" s="26"/>
      <c r="H991" s="26"/>
      <c r="I991" s="26"/>
      <c r="J991" s="27"/>
      <c r="K991" s="122"/>
      <c r="L991" s="123"/>
      <c r="M991" s="44"/>
      <c r="N991" s="44"/>
      <c r="O991" s="44"/>
      <c r="P991" s="44"/>
      <c r="Q991" s="44"/>
      <c r="R991" s="45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R991" s="15" t="s">
        <v>125</v>
      </c>
      <c r="AS991" s="15" t="s">
        <v>66</v>
      </c>
    </row>
    <row r="992" spans="1:63" s="2" customFormat="1" ht="44.25" customHeight="1">
      <c r="A992" s="26"/>
      <c r="B992" s="108"/>
      <c r="C992" s="109" t="s">
        <v>824</v>
      </c>
      <c r="D992" s="109" t="s">
        <v>119</v>
      </c>
      <c r="E992" s="110" t="s">
        <v>1552</v>
      </c>
      <c r="F992" s="111" t="s">
        <v>1553</v>
      </c>
      <c r="G992" s="112" t="s">
        <v>187</v>
      </c>
      <c r="H992" s="113">
        <v>80</v>
      </c>
      <c r="I992" s="111" t="s">
        <v>123</v>
      </c>
      <c r="J992" s="27"/>
      <c r="K992" s="114" t="s">
        <v>1</v>
      </c>
      <c r="L992" s="115" t="s">
        <v>31</v>
      </c>
      <c r="M992" s="116">
        <v>0.092</v>
      </c>
      <c r="N992" s="116">
        <f>M992*H992</f>
        <v>7.359999999999999</v>
      </c>
      <c r="O992" s="116">
        <v>0</v>
      </c>
      <c r="P992" s="116">
        <f>O992*H992</f>
        <v>0</v>
      </c>
      <c r="Q992" s="116">
        <v>0</v>
      </c>
      <c r="R992" s="117">
        <f>Q992*H992</f>
        <v>0</v>
      </c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P992" s="118" t="s">
        <v>235</v>
      </c>
      <c r="AR992" s="118" t="s">
        <v>119</v>
      </c>
      <c r="AS992" s="118" t="s">
        <v>66</v>
      </c>
      <c r="AW992" s="15" t="s">
        <v>117</v>
      </c>
      <c r="BC992" s="119" t="e">
        <f>IF(L992="základní",#REF!,0)</f>
        <v>#REF!</v>
      </c>
      <c r="BD992" s="119">
        <f>IF(L992="snížená",#REF!,0)</f>
        <v>0</v>
      </c>
      <c r="BE992" s="119">
        <f>IF(L992="zákl. přenesená",#REF!,0)</f>
        <v>0</v>
      </c>
      <c r="BF992" s="119">
        <f>IF(L992="sníž. přenesená",#REF!,0)</f>
        <v>0</v>
      </c>
      <c r="BG992" s="119">
        <f>IF(L992="nulová",#REF!,0)</f>
        <v>0</v>
      </c>
      <c r="BH992" s="15" t="s">
        <v>64</v>
      </c>
      <c r="BI992" s="119" t="e">
        <f>ROUND(#REF!*H992,2)</f>
        <v>#REF!</v>
      </c>
      <c r="BJ992" s="15" t="s">
        <v>235</v>
      </c>
      <c r="BK992" s="118" t="s">
        <v>1554</v>
      </c>
    </row>
    <row r="993" spans="1:45" s="2" customFormat="1" ht="29.25">
      <c r="A993" s="26"/>
      <c r="B993" s="27"/>
      <c r="C993" s="26"/>
      <c r="D993" s="120" t="s">
        <v>125</v>
      </c>
      <c r="E993" s="26"/>
      <c r="F993" s="121" t="s">
        <v>1553</v>
      </c>
      <c r="G993" s="26"/>
      <c r="H993" s="26"/>
      <c r="I993" s="26"/>
      <c r="J993" s="27"/>
      <c r="K993" s="122"/>
      <c r="L993" s="123"/>
      <c r="M993" s="44"/>
      <c r="N993" s="44"/>
      <c r="O993" s="44"/>
      <c r="P993" s="44"/>
      <c r="Q993" s="44"/>
      <c r="R993" s="45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R993" s="15" t="s">
        <v>125</v>
      </c>
      <c r="AS993" s="15" t="s">
        <v>66</v>
      </c>
    </row>
    <row r="994" spans="1:63" s="2" customFormat="1" ht="16.5" customHeight="1">
      <c r="A994" s="26"/>
      <c r="B994" s="108"/>
      <c r="C994" s="124" t="s">
        <v>1555</v>
      </c>
      <c r="D994" s="124" t="s">
        <v>352</v>
      </c>
      <c r="E994" s="125" t="s">
        <v>1556</v>
      </c>
      <c r="F994" s="126" t="s">
        <v>1557</v>
      </c>
      <c r="G994" s="127" t="s">
        <v>187</v>
      </c>
      <c r="H994" s="128">
        <v>80</v>
      </c>
      <c r="I994" s="126" t="s">
        <v>123</v>
      </c>
      <c r="J994" s="129"/>
      <c r="K994" s="130" t="s">
        <v>1</v>
      </c>
      <c r="L994" s="131" t="s">
        <v>31</v>
      </c>
      <c r="M994" s="116">
        <v>0</v>
      </c>
      <c r="N994" s="116">
        <f>M994*H994</f>
        <v>0</v>
      </c>
      <c r="O994" s="116">
        <v>0.0037</v>
      </c>
      <c r="P994" s="116">
        <f>O994*H994</f>
        <v>0.29600000000000004</v>
      </c>
      <c r="Q994" s="116">
        <v>0</v>
      </c>
      <c r="R994" s="117">
        <f>Q994*H994</f>
        <v>0</v>
      </c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P994" s="118" t="s">
        <v>584</v>
      </c>
      <c r="AR994" s="118" t="s">
        <v>352</v>
      </c>
      <c r="AS994" s="118" t="s">
        <v>66</v>
      </c>
      <c r="AW994" s="15" t="s">
        <v>117</v>
      </c>
      <c r="BC994" s="119" t="e">
        <f>IF(L994="základní",#REF!,0)</f>
        <v>#REF!</v>
      </c>
      <c r="BD994" s="119">
        <f>IF(L994="snížená",#REF!,0)</f>
        <v>0</v>
      </c>
      <c r="BE994" s="119">
        <f>IF(L994="zákl. přenesená",#REF!,0)</f>
        <v>0</v>
      </c>
      <c r="BF994" s="119">
        <f>IF(L994="sníž. přenesená",#REF!,0)</f>
        <v>0</v>
      </c>
      <c r="BG994" s="119">
        <f>IF(L994="nulová",#REF!,0)</f>
        <v>0</v>
      </c>
      <c r="BH994" s="15" t="s">
        <v>64</v>
      </c>
      <c r="BI994" s="119" t="e">
        <f>ROUND(#REF!*H994,2)</f>
        <v>#REF!</v>
      </c>
      <c r="BJ994" s="15" t="s">
        <v>235</v>
      </c>
      <c r="BK994" s="118" t="s">
        <v>1558</v>
      </c>
    </row>
    <row r="995" spans="1:45" s="2" customFormat="1" ht="12">
      <c r="A995" s="26"/>
      <c r="B995" s="27"/>
      <c r="C995" s="26"/>
      <c r="D995" s="120" t="s">
        <v>125</v>
      </c>
      <c r="E995" s="26"/>
      <c r="F995" s="121" t="s">
        <v>1557</v>
      </c>
      <c r="G995" s="26"/>
      <c r="H995" s="26"/>
      <c r="I995" s="26"/>
      <c r="J995" s="27"/>
      <c r="K995" s="122"/>
      <c r="L995" s="123"/>
      <c r="M995" s="44"/>
      <c r="N995" s="44"/>
      <c r="O995" s="44"/>
      <c r="P995" s="44"/>
      <c r="Q995" s="44"/>
      <c r="R995" s="45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R995" s="15" t="s">
        <v>125</v>
      </c>
      <c r="AS995" s="15" t="s">
        <v>66</v>
      </c>
    </row>
    <row r="996" spans="2:61" s="11" customFormat="1" ht="25.9" customHeight="1">
      <c r="B996" s="98"/>
      <c r="D996" s="99" t="s">
        <v>56</v>
      </c>
      <c r="E996" s="100" t="s">
        <v>1559</v>
      </c>
      <c r="F996" s="100" t="s">
        <v>1560</v>
      </c>
      <c r="J996" s="98"/>
      <c r="K996" s="101"/>
      <c r="L996" s="102"/>
      <c r="M996" s="102"/>
      <c r="N996" s="103">
        <f>SUM(N997:N1007)</f>
        <v>5760</v>
      </c>
      <c r="O996" s="102"/>
      <c r="P996" s="103">
        <f>SUM(P997:P1007)</f>
        <v>0</v>
      </c>
      <c r="Q996" s="102"/>
      <c r="R996" s="104">
        <f>SUM(R997:R1007)</f>
        <v>0</v>
      </c>
      <c r="AP996" s="99" t="s">
        <v>124</v>
      </c>
      <c r="AR996" s="105" t="s">
        <v>56</v>
      </c>
      <c r="AS996" s="105" t="s">
        <v>57</v>
      </c>
      <c r="AW996" s="99" t="s">
        <v>117</v>
      </c>
      <c r="BI996" s="106" t="e">
        <f>SUM(BI997:BI1007)</f>
        <v>#REF!</v>
      </c>
    </row>
    <row r="997" spans="1:63" s="2" customFormat="1" ht="37.9" customHeight="1">
      <c r="A997" s="26"/>
      <c r="B997" s="108"/>
      <c r="C997" s="109" t="s">
        <v>828</v>
      </c>
      <c r="D997" s="109" t="s">
        <v>119</v>
      </c>
      <c r="E997" s="110" t="s">
        <v>1561</v>
      </c>
      <c r="F997" s="111" t="s">
        <v>1562</v>
      </c>
      <c r="G997" s="112" t="s">
        <v>191</v>
      </c>
      <c r="H997" s="113">
        <v>4500</v>
      </c>
      <c r="I997" s="111" t="s">
        <v>123</v>
      </c>
      <c r="J997" s="27"/>
      <c r="K997" s="114" t="s">
        <v>1</v>
      </c>
      <c r="L997" s="115" t="s">
        <v>31</v>
      </c>
      <c r="M997" s="116">
        <v>1</v>
      </c>
      <c r="N997" s="116">
        <f>M997*H997</f>
        <v>4500</v>
      </c>
      <c r="O997" s="116">
        <v>0</v>
      </c>
      <c r="P997" s="116">
        <f>O997*H997</f>
        <v>0</v>
      </c>
      <c r="Q997" s="116">
        <v>0</v>
      </c>
      <c r="R997" s="117">
        <f>Q997*H997</f>
        <v>0</v>
      </c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P997" s="118" t="s">
        <v>1563</v>
      </c>
      <c r="AR997" s="118" t="s">
        <v>119</v>
      </c>
      <c r="AS997" s="118" t="s">
        <v>64</v>
      </c>
      <c r="AW997" s="15" t="s">
        <v>117</v>
      </c>
      <c r="BC997" s="119" t="e">
        <f>IF(L997="základní",#REF!,0)</f>
        <v>#REF!</v>
      </c>
      <c r="BD997" s="119">
        <f>IF(L997="snížená",#REF!,0)</f>
        <v>0</v>
      </c>
      <c r="BE997" s="119">
        <f>IF(L997="zákl. přenesená",#REF!,0)</f>
        <v>0</v>
      </c>
      <c r="BF997" s="119">
        <f>IF(L997="sníž. přenesená",#REF!,0)</f>
        <v>0</v>
      </c>
      <c r="BG997" s="119">
        <f>IF(L997="nulová",#REF!,0)</f>
        <v>0</v>
      </c>
      <c r="BH997" s="15" t="s">
        <v>64</v>
      </c>
      <c r="BI997" s="119" t="e">
        <f>ROUND(#REF!*H997,2)</f>
        <v>#REF!</v>
      </c>
      <c r="BJ997" s="15" t="s">
        <v>1563</v>
      </c>
      <c r="BK997" s="118" t="s">
        <v>1564</v>
      </c>
    </row>
    <row r="998" spans="1:45" s="2" customFormat="1" ht="19.5">
      <c r="A998" s="26"/>
      <c r="B998" s="27"/>
      <c r="C998" s="26"/>
      <c r="D998" s="120" t="s">
        <v>125</v>
      </c>
      <c r="E998" s="26"/>
      <c r="F998" s="121" t="s">
        <v>1562</v>
      </c>
      <c r="G998" s="26"/>
      <c r="H998" s="26"/>
      <c r="I998" s="26"/>
      <c r="J998" s="27"/>
      <c r="K998" s="122"/>
      <c r="L998" s="123"/>
      <c r="M998" s="44"/>
      <c r="N998" s="44"/>
      <c r="O998" s="44"/>
      <c r="P998" s="44"/>
      <c r="Q998" s="44"/>
      <c r="R998" s="45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R998" s="15" t="s">
        <v>125</v>
      </c>
      <c r="AS998" s="15" t="s">
        <v>64</v>
      </c>
    </row>
    <row r="999" spans="1:45" s="2" customFormat="1" ht="19.5">
      <c r="A999" s="26"/>
      <c r="B999" s="27"/>
      <c r="C999" s="26"/>
      <c r="D999" s="120" t="s">
        <v>356</v>
      </c>
      <c r="E999" s="26"/>
      <c r="F999" s="132" t="s">
        <v>1565</v>
      </c>
      <c r="G999" s="26"/>
      <c r="H999" s="26"/>
      <c r="I999" s="26"/>
      <c r="J999" s="27"/>
      <c r="K999" s="122"/>
      <c r="L999" s="123"/>
      <c r="M999" s="44"/>
      <c r="N999" s="44"/>
      <c r="O999" s="44"/>
      <c r="P999" s="44"/>
      <c r="Q999" s="44"/>
      <c r="R999" s="45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R999" s="15" t="s">
        <v>356</v>
      </c>
      <c r="AS999" s="15" t="s">
        <v>64</v>
      </c>
    </row>
    <row r="1000" spans="1:63" s="2" customFormat="1" ht="37.9" customHeight="1">
      <c r="A1000" s="26"/>
      <c r="B1000" s="108"/>
      <c r="C1000" s="109" t="s">
        <v>1566</v>
      </c>
      <c r="D1000" s="109" t="s">
        <v>119</v>
      </c>
      <c r="E1000" s="110" t="s">
        <v>1567</v>
      </c>
      <c r="F1000" s="111" t="s">
        <v>1568</v>
      </c>
      <c r="G1000" s="112" t="s">
        <v>191</v>
      </c>
      <c r="H1000" s="113">
        <v>800</v>
      </c>
      <c r="I1000" s="111" t="s">
        <v>123</v>
      </c>
      <c r="J1000" s="27"/>
      <c r="K1000" s="114" t="s">
        <v>1</v>
      </c>
      <c r="L1000" s="115" t="s">
        <v>31</v>
      </c>
      <c r="M1000" s="116">
        <v>1</v>
      </c>
      <c r="N1000" s="116">
        <f>M1000*H1000</f>
        <v>800</v>
      </c>
      <c r="O1000" s="116">
        <v>0</v>
      </c>
      <c r="P1000" s="116">
        <f>O1000*H1000</f>
        <v>0</v>
      </c>
      <c r="Q1000" s="116">
        <v>0</v>
      </c>
      <c r="R1000" s="117">
        <f>Q1000*H1000</f>
        <v>0</v>
      </c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P1000" s="118" t="s">
        <v>1563</v>
      </c>
      <c r="AR1000" s="118" t="s">
        <v>119</v>
      </c>
      <c r="AS1000" s="118" t="s">
        <v>64</v>
      </c>
      <c r="AW1000" s="15" t="s">
        <v>117</v>
      </c>
      <c r="BC1000" s="119" t="e">
        <f>IF(L1000="základní",#REF!,0)</f>
        <v>#REF!</v>
      </c>
      <c r="BD1000" s="119">
        <f>IF(L1000="snížená",#REF!,0)</f>
        <v>0</v>
      </c>
      <c r="BE1000" s="119">
        <f>IF(L1000="zákl. přenesená",#REF!,0)</f>
        <v>0</v>
      </c>
      <c r="BF1000" s="119">
        <f>IF(L1000="sníž. přenesená",#REF!,0)</f>
        <v>0</v>
      </c>
      <c r="BG1000" s="119">
        <f>IF(L1000="nulová",#REF!,0)</f>
        <v>0</v>
      </c>
      <c r="BH1000" s="15" t="s">
        <v>64</v>
      </c>
      <c r="BI1000" s="119" t="e">
        <f>ROUND(#REF!*H1000,2)</f>
        <v>#REF!</v>
      </c>
      <c r="BJ1000" s="15" t="s">
        <v>1563</v>
      </c>
      <c r="BK1000" s="118" t="s">
        <v>1569</v>
      </c>
    </row>
    <row r="1001" spans="1:45" s="2" customFormat="1" ht="29.25">
      <c r="A1001" s="26"/>
      <c r="B1001" s="27"/>
      <c r="C1001" s="26"/>
      <c r="D1001" s="120" t="s">
        <v>125</v>
      </c>
      <c r="E1001" s="26"/>
      <c r="F1001" s="121" t="s">
        <v>1568</v>
      </c>
      <c r="G1001" s="26"/>
      <c r="H1001" s="26"/>
      <c r="I1001" s="26"/>
      <c r="J1001" s="27"/>
      <c r="K1001" s="122"/>
      <c r="L1001" s="123"/>
      <c r="M1001" s="44"/>
      <c r="N1001" s="44"/>
      <c r="O1001" s="44"/>
      <c r="P1001" s="44"/>
      <c r="Q1001" s="44"/>
      <c r="R1001" s="45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R1001" s="15" t="s">
        <v>125</v>
      </c>
      <c r="AS1001" s="15" t="s">
        <v>64</v>
      </c>
    </row>
    <row r="1002" spans="1:45" s="2" customFormat="1" ht="39">
      <c r="A1002" s="26"/>
      <c r="B1002" s="27"/>
      <c r="C1002" s="26"/>
      <c r="D1002" s="120" t="s">
        <v>356</v>
      </c>
      <c r="E1002" s="26"/>
      <c r="F1002" s="132" t="s">
        <v>1570</v>
      </c>
      <c r="G1002" s="26"/>
      <c r="H1002" s="26"/>
      <c r="I1002" s="26"/>
      <c r="J1002" s="27"/>
      <c r="K1002" s="122"/>
      <c r="L1002" s="123"/>
      <c r="M1002" s="44"/>
      <c r="N1002" s="44"/>
      <c r="O1002" s="44"/>
      <c r="P1002" s="44"/>
      <c r="Q1002" s="44"/>
      <c r="R1002" s="45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R1002" s="15" t="s">
        <v>356</v>
      </c>
      <c r="AS1002" s="15" t="s">
        <v>64</v>
      </c>
    </row>
    <row r="1003" spans="1:63" s="2" customFormat="1" ht="37.9" customHeight="1">
      <c r="A1003" s="26"/>
      <c r="B1003" s="108"/>
      <c r="C1003" s="109" t="s">
        <v>831</v>
      </c>
      <c r="D1003" s="109" t="s">
        <v>119</v>
      </c>
      <c r="E1003" s="110" t="s">
        <v>1571</v>
      </c>
      <c r="F1003" s="111" t="s">
        <v>1572</v>
      </c>
      <c r="G1003" s="112" t="s">
        <v>191</v>
      </c>
      <c r="H1003" s="113">
        <v>280</v>
      </c>
      <c r="I1003" s="111" t="s">
        <v>123</v>
      </c>
      <c r="J1003" s="27"/>
      <c r="K1003" s="114" t="s">
        <v>1</v>
      </c>
      <c r="L1003" s="115" t="s">
        <v>31</v>
      </c>
      <c r="M1003" s="116">
        <v>1</v>
      </c>
      <c r="N1003" s="116">
        <f>M1003*H1003</f>
        <v>280</v>
      </c>
      <c r="O1003" s="116">
        <v>0</v>
      </c>
      <c r="P1003" s="116">
        <f>O1003*H1003</f>
        <v>0</v>
      </c>
      <c r="Q1003" s="116">
        <v>0</v>
      </c>
      <c r="R1003" s="117">
        <f>Q1003*H1003</f>
        <v>0</v>
      </c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P1003" s="118" t="s">
        <v>1563</v>
      </c>
      <c r="AR1003" s="118" t="s">
        <v>119</v>
      </c>
      <c r="AS1003" s="118" t="s">
        <v>64</v>
      </c>
      <c r="AW1003" s="15" t="s">
        <v>117</v>
      </c>
      <c r="BC1003" s="119" t="e">
        <f>IF(L1003="základní",#REF!,0)</f>
        <v>#REF!</v>
      </c>
      <c r="BD1003" s="119">
        <f>IF(L1003="snížená",#REF!,0)</f>
        <v>0</v>
      </c>
      <c r="BE1003" s="119">
        <f>IF(L1003="zákl. přenesená",#REF!,0)</f>
        <v>0</v>
      </c>
      <c r="BF1003" s="119">
        <f>IF(L1003="sníž. přenesená",#REF!,0)</f>
        <v>0</v>
      </c>
      <c r="BG1003" s="119">
        <f>IF(L1003="nulová",#REF!,0)</f>
        <v>0</v>
      </c>
      <c r="BH1003" s="15" t="s">
        <v>64</v>
      </c>
      <c r="BI1003" s="119" t="e">
        <f>ROUND(#REF!*H1003,2)</f>
        <v>#REF!</v>
      </c>
      <c r="BJ1003" s="15" t="s">
        <v>1563</v>
      </c>
      <c r="BK1003" s="118" t="s">
        <v>1472</v>
      </c>
    </row>
    <row r="1004" spans="1:45" s="2" customFormat="1" ht="19.5">
      <c r="A1004" s="26"/>
      <c r="B1004" s="27"/>
      <c r="C1004" s="26"/>
      <c r="D1004" s="120" t="s">
        <v>125</v>
      </c>
      <c r="E1004" s="26"/>
      <c r="F1004" s="121" t="s">
        <v>1572</v>
      </c>
      <c r="G1004" s="26"/>
      <c r="H1004" s="26"/>
      <c r="I1004" s="26"/>
      <c r="J1004" s="27"/>
      <c r="K1004" s="122"/>
      <c r="L1004" s="123"/>
      <c r="M1004" s="44"/>
      <c r="N1004" s="44"/>
      <c r="O1004" s="44"/>
      <c r="P1004" s="44"/>
      <c r="Q1004" s="44"/>
      <c r="R1004" s="45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R1004" s="15" t="s">
        <v>125</v>
      </c>
      <c r="AS1004" s="15" t="s">
        <v>64</v>
      </c>
    </row>
    <row r="1005" spans="1:45" s="2" customFormat="1" ht="39">
      <c r="A1005" s="26"/>
      <c r="B1005" s="27"/>
      <c r="C1005" s="26"/>
      <c r="D1005" s="120" t="s">
        <v>356</v>
      </c>
      <c r="E1005" s="26"/>
      <c r="F1005" s="132" t="s">
        <v>1570</v>
      </c>
      <c r="G1005" s="26"/>
      <c r="H1005" s="26"/>
      <c r="I1005" s="26"/>
      <c r="J1005" s="27"/>
      <c r="K1005" s="122"/>
      <c r="L1005" s="123"/>
      <c r="M1005" s="44"/>
      <c r="N1005" s="44"/>
      <c r="O1005" s="44"/>
      <c r="P1005" s="44"/>
      <c r="Q1005" s="44"/>
      <c r="R1005" s="45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R1005" s="15" t="s">
        <v>356</v>
      </c>
      <c r="AS1005" s="15" t="s">
        <v>64</v>
      </c>
    </row>
    <row r="1006" spans="1:63" s="2" customFormat="1" ht="24.2" customHeight="1">
      <c r="A1006" s="26"/>
      <c r="B1006" s="108"/>
      <c r="C1006" s="109" t="s">
        <v>1573</v>
      </c>
      <c r="D1006" s="109" t="s">
        <v>119</v>
      </c>
      <c r="E1006" s="110" t="s">
        <v>1574</v>
      </c>
      <c r="F1006" s="111" t="s">
        <v>1575</v>
      </c>
      <c r="G1006" s="112" t="s">
        <v>191</v>
      </c>
      <c r="H1006" s="113">
        <v>180</v>
      </c>
      <c r="I1006" s="111" t="s">
        <v>123</v>
      </c>
      <c r="J1006" s="27"/>
      <c r="K1006" s="114" t="s">
        <v>1</v>
      </c>
      <c r="L1006" s="115" t="s">
        <v>31</v>
      </c>
      <c r="M1006" s="116">
        <v>1</v>
      </c>
      <c r="N1006" s="116">
        <f>M1006*H1006</f>
        <v>180</v>
      </c>
      <c r="O1006" s="116">
        <v>0</v>
      </c>
      <c r="P1006" s="116">
        <f>O1006*H1006</f>
        <v>0</v>
      </c>
      <c r="Q1006" s="116">
        <v>0</v>
      </c>
      <c r="R1006" s="117">
        <f>Q1006*H1006</f>
        <v>0</v>
      </c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P1006" s="118" t="s">
        <v>1563</v>
      </c>
      <c r="AR1006" s="118" t="s">
        <v>119</v>
      </c>
      <c r="AS1006" s="118" t="s">
        <v>64</v>
      </c>
      <c r="AW1006" s="15" t="s">
        <v>117</v>
      </c>
      <c r="BC1006" s="119" t="e">
        <f>IF(L1006="základní",#REF!,0)</f>
        <v>#REF!</v>
      </c>
      <c r="BD1006" s="119">
        <f>IF(L1006="snížená",#REF!,0)</f>
        <v>0</v>
      </c>
      <c r="BE1006" s="119">
        <f>IF(L1006="zákl. přenesená",#REF!,0)</f>
        <v>0</v>
      </c>
      <c r="BF1006" s="119">
        <f>IF(L1006="sníž. přenesená",#REF!,0)</f>
        <v>0</v>
      </c>
      <c r="BG1006" s="119">
        <f>IF(L1006="nulová",#REF!,0)</f>
        <v>0</v>
      </c>
      <c r="BH1006" s="15" t="s">
        <v>64</v>
      </c>
      <c r="BI1006" s="119" t="e">
        <f>ROUND(#REF!*H1006,2)</f>
        <v>#REF!</v>
      </c>
      <c r="BJ1006" s="15" t="s">
        <v>1563</v>
      </c>
      <c r="BK1006" s="118" t="s">
        <v>1576</v>
      </c>
    </row>
    <row r="1007" spans="1:45" s="2" customFormat="1" ht="19.5">
      <c r="A1007" s="26"/>
      <c r="B1007" s="27"/>
      <c r="C1007" s="26"/>
      <c r="D1007" s="120" t="s">
        <v>125</v>
      </c>
      <c r="E1007" s="26"/>
      <c r="F1007" s="121" t="s">
        <v>1575</v>
      </c>
      <c r="G1007" s="26"/>
      <c r="H1007" s="26"/>
      <c r="I1007" s="26"/>
      <c r="J1007" s="27"/>
      <c r="K1007" s="122"/>
      <c r="L1007" s="123"/>
      <c r="M1007" s="44"/>
      <c r="N1007" s="44"/>
      <c r="O1007" s="44"/>
      <c r="P1007" s="44"/>
      <c r="Q1007" s="44"/>
      <c r="R1007" s="45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R1007" s="15" t="s">
        <v>125</v>
      </c>
      <c r="AS1007" s="15" t="s">
        <v>64</v>
      </c>
    </row>
    <row r="1008" spans="2:61" s="11" customFormat="1" ht="25.9" customHeight="1">
      <c r="B1008" s="98"/>
      <c r="D1008" s="99" t="s">
        <v>56</v>
      </c>
      <c r="E1008" s="100" t="s">
        <v>1577</v>
      </c>
      <c r="F1008" s="100" t="s">
        <v>1578</v>
      </c>
      <c r="J1008" s="98"/>
      <c r="K1008" s="101"/>
      <c r="L1008" s="102"/>
      <c r="M1008" s="102"/>
      <c r="N1008" s="103">
        <f>SUM(N1009:N1017)</f>
        <v>0</v>
      </c>
      <c r="O1008" s="102"/>
      <c r="P1008" s="103">
        <f>SUM(P1009:P1017)</f>
        <v>0</v>
      </c>
      <c r="Q1008" s="102"/>
      <c r="R1008" s="104">
        <f>SUM(R1009:R1017)</f>
        <v>0</v>
      </c>
      <c r="AP1008" s="99" t="s">
        <v>124</v>
      </c>
      <c r="AR1008" s="105" t="s">
        <v>56</v>
      </c>
      <c r="AS1008" s="105" t="s">
        <v>57</v>
      </c>
      <c r="AW1008" s="99" t="s">
        <v>117</v>
      </c>
      <c r="BI1008" s="106" t="e">
        <f>SUM(BI1009:BI1017)</f>
        <v>#REF!</v>
      </c>
    </row>
    <row r="1009" spans="1:63" s="2" customFormat="1" ht="16.5" customHeight="1">
      <c r="A1009" s="26"/>
      <c r="B1009" s="108"/>
      <c r="C1009" s="109" t="s">
        <v>835</v>
      </c>
      <c r="D1009" s="109" t="s">
        <v>119</v>
      </c>
      <c r="E1009" s="110" t="s">
        <v>1579</v>
      </c>
      <c r="F1009" s="111" t="s">
        <v>1580</v>
      </c>
      <c r="G1009" s="112" t="s">
        <v>1581</v>
      </c>
      <c r="H1009" s="113">
        <v>270</v>
      </c>
      <c r="I1009" s="111" t="s">
        <v>1</v>
      </c>
      <c r="J1009" s="27"/>
      <c r="K1009" s="114" t="s">
        <v>1</v>
      </c>
      <c r="L1009" s="115" t="s">
        <v>31</v>
      </c>
      <c r="M1009" s="116">
        <v>0</v>
      </c>
      <c r="N1009" s="116">
        <f>M1009*H1009</f>
        <v>0</v>
      </c>
      <c r="O1009" s="116">
        <v>0</v>
      </c>
      <c r="P1009" s="116">
        <f>O1009*H1009</f>
        <v>0</v>
      </c>
      <c r="Q1009" s="116">
        <v>0</v>
      </c>
      <c r="R1009" s="117">
        <f>Q1009*H1009</f>
        <v>0</v>
      </c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P1009" s="118" t="s">
        <v>1563</v>
      </c>
      <c r="AR1009" s="118" t="s">
        <v>119</v>
      </c>
      <c r="AS1009" s="118" t="s">
        <v>64</v>
      </c>
      <c r="AW1009" s="15" t="s">
        <v>117</v>
      </c>
      <c r="BC1009" s="119" t="e">
        <f>IF(L1009="základní",#REF!,0)</f>
        <v>#REF!</v>
      </c>
      <c r="BD1009" s="119">
        <f>IF(L1009="snížená",#REF!,0)</f>
        <v>0</v>
      </c>
      <c r="BE1009" s="119">
        <f>IF(L1009="zákl. přenesená",#REF!,0)</f>
        <v>0</v>
      </c>
      <c r="BF1009" s="119">
        <f>IF(L1009="sníž. přenesená",#REF!,0)</f>
        <v>0</v>
      </c>
      <c r="BG1009" s="119">
        <f>IF(L1009="nulová",#REF!,0)</f>
        <v>0</v>
      </c>
      <c r="BH1009" s="15" t="s">
        <v>64</v>
      </c>
      <c r="BI1009" s="119" t="e">
        <f>ROUND(#REF!*H1009,2)</f>
        <v>#REF!</v>
      </c>
      <c r="BJ1009" s="15" t="s">
        <v>1563</v>
      </c>
      <c r="BK1009" s="118" t="s">
        <v>1582</v>
      </c>
    </row>
    <row r="1010" spans="1:45" s="2" customFormat="1" ht="12">
      <c r="A1010" s="26"/>
      <c r="B1010" s="27"/>
      <c r="C1010" s="26"/>
      <c r="D1010" s="120" t="s">
        <v>125</v>
      </c>
      <c r="E1010" s="26"/>
      <c r="F1010" s="121" t="s">
        <v>1580</v>
      </c>
      <c r="G1010" s="26"/>
      <c r="H1010" s="26"/>
      <c r="I1010" s="26"/>
      <c r="J1010" s="27"/>
      <c r="K1010" s="122"/>
      <c r="L1010" s="123"/>
      <c r="M1010" s="44"/>
      <c r="N1010" s="44"/>
      <c r="O1010" s="44"/>
      <c r="P1010" s="44"/>
      <c r="Q1010" s="44"/>
      <c r="R1010" s="45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R1010" s="15" t="s">
        <v>125</v>
      </c>
      <c r="AS1010" s="15" t="s">
        <v>64</v>
      </c>
    </row>
    <row r="1011" spans="1:63" s="2" customFormat="1" ht="21.75" customHeight="1">
      <c r="A1011" s="26"/>
      <c r="B1011" s="108"/>
      <c r="C1011" s="109" t="s">
        <v>1583</v>
      </c>
      <c r="D1011" s="109" t="s">
        <v>119</v>
      </c>
      <c r="E1011" s="110" t="s">
        <v>1584</v>
      </c>
      <c r="F1011" s="111" t="s">
        <v>1585</v>
      </c>
      <c r="G1011" s="112" t="s">
        <v>1581</v>
      </c>
      <c r="H1011" s="113">
        <v>175</v>
      </c>
      <c r="I1011" s="111" t="s">
        <v>1</v>
      </c>
      <c r="J1011" s="27"/>
      <c r="K1011" s="114" t="s">
        <v>1</v>
      </c>
      <c r="L1011" s="115" t="s">
        <v>31</v>
      </c>
      <c r="M1011" s="116">
        <v>0</v>
      </c>
      <c r="N1011" s="116">
        <f>M1011*H1011</f>
        <v>0</v>
      </c>
      <c r="O1011" s="116">
        <v>0</v>
      </c>
      <c r="P1011" s="116">
        <f>O1011*H1011</f>
        <v>0</v>
      </c>
      <c r="Q1011" s="116">
        <v>0</v>
      </c>
      <c r="R1011" s="117">
        <f>Q1011*H1011</f>
        <v>0</v>
      </c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P1011" s="118" t="s">
        <v>1563</v>
      </c>
      <c r="AR1011" s="118" t="s">
        <v>119</v>
      </c>
      <c r="AS1011" s="118" t="s">
        <v>64</v>
      </c>
      <c r="AW1011" s="15" t="s">
        <v>117</v>
      </c>
      <c r="BC1011" s="119" t="e">
        <f>IF(L1011="základní",#REF!,0)</f>
        <v>#REF!</v>
      </c>
      <c r="BD1011" s="119">
        <f>IF(L1011="snížená",#REF!,0)</f>
        <v>0</v>
      </c>
      <c r="BE1011" s="119">
        <f>IF(L1011="zákl. přenesená",#REF!,0)</f>
        <v>0</v>
      </c>
      <c r="BF1011" s="119">
        <f>IF(L1011="sníž. přenesená",#REF!,0)</f>
        <v>0</v>
      </c>
      <c r="BG1011" s="119">
        <f>IF(L1011="nulová",#REF!,0)</f>
        <v>0</v>
      </c>
      <c r="BH1011" s="15" t="s">
        <v>64</v>
      </c>
      <c r="BI1011" s="119" t="e">
        <f>ROUND(#REF!*H1011,2)</f>
        <v>#REF!</v>
      </c>
      <c r="BJ1011" s="15" t="s">
        <v>1563</v>
      </c>
      <c r="BK1011" s="118" t="s">
        <v>1586</v>
      </c>
    </row>
    <row r="1012" spans="1:45" s="2" customFormat="1" ht="12">
      <c r="A1012" s="26"/>
      <c r="B1012" s="27"/>
      <c r="C1012" s="26"/>
      <c r="D1012" s="120" t="s">
        <v>125</v>
      </c>
      <c r="E1012" s="26"/>
      <c r="F1012" s="121" t="s">
        <v>1585</v>
      </c>
      <c r="G1012" s="26"/>
      <c r="H1012" s="26"/>
      <c r="I1012" s="26"/>
      <c r="J1012" s="27"/>
      <c r="K1012" s="122"/>
      <c r="L1012" s="123"/>
      <c r="M1012" s="44"/>
      <c r="N1012" s="44"/>
      <c r="O1012" s="44"/>
      <c r="P1012" s="44"/>
      <c r="Q1012" s="44"/>
      <c r="R1012" s="45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R1012" s="15" t="s">
        <v>125</v>
      </c>
      <c r="AS1012" s="15" t="s">
        <v>64</v>
      </c>
    </row>
    <row r="1013" spans="1:63" s="2" customFormat="1" ht="24.2" customHeight="1">
      <c r="A1013" s="26"/>
      <c r="B1013" s="108"/>
      <c r="C1013" s="109" t="s">
        <v>838</v>
      </c>
      <c r="D1013" s="109" t="s">
        <v>119</v>
      </c>
      <c r="E1013" s="110" t="s">
        <v>1587</v>
      </c>
      <c r="F1013" s="111" t="s">
        <v>1588</v>
      </c>
      <c r="G1013" s="112" t="s">
        <v>1581</v>
      </c>
      <c r="H1013" s="113">
        <v>30</v>
      </c>
      <c r="I1013" s="111" t="s">
        <v>1</v>
      </c>
      <c r="J1013" s="27"/>
      <c r="K1013" s="114" t="s">
        <v>1</v>
      </c>
      <c r="L1013" s="115" t="s">
        <v>31</v>
      </c>
      <c r="M1013" s="116">
        <v>0</v>
      </c>
      <c r="N1013" s="116">
        <f>M1013*H1013</f>
        <v>0</v>
      </c>
      <c r="O1013" s="116">
        <v>0</v>
      </c>
      <c r="P1013" s="116">
        <f>O1013*H1013</f>
        <v>0</v>
      </c>
      <c r="Q1013" s="116">
        <v>0</v>
      </c>
      <c r="R1013" s="117">
        <f>Q1013*H1013</f>
        <v>0</v>
      </c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P1013" s="118" t="s">
        <v>1563</v>
      </c>
      <c r="AR1013" s="118" t="s">
        <v>119</v>
      </c>
      <c r="AS1013" s="118" t="s">
        <v>64</v>
      </c>
      <c r="AW1013" s="15" t="s">
        <v>117</v>
      </c>
      <c r="BC1013" s="119" t="e">
        <f>IF(L1013="základní",#REF!,0)</f>
        <v>#REF!</v>
      </c>
      <c r="BD1013" s="119">
        <f>IF(L1013="snížená",#REF!,0)</f>
        <v>0</v>
      </c>
      <c r="BE1013" s="119">
        <f>IF(L1013="zákl. přenesená",#REF!,0)</f>
        <v>0</v>
      </c>
      <c r="BF1013" s="119">
        <f>IF(L1013="sníž. přenesená",#REF!,0)</f>
        <v>0</v>
      </c>
      <c r="BG1013" s="119">
        <f>IF(L1013="nulová",#REF!,0)</f>
        <v>0</v>
      </c>
      <c r="BH1013" s="15" t="s">
        <v>64</v>
      </c>
      <c r="BI1013" s="119" t="e">
        <f>ROUND(#REF!*H1013,2)</f>
        <v>#REF!</v>
      </c>
      <c r="BJ1013" s="15" t="s">
        <v>1563</v>
      </c>
      <c r="BK1013" s="118" t="s">
        <v>1589</v>
      </c>
    </row>
    <row r="1014" spans="1:45" s="2" customFormat="1" ht="19.5">
      <c r="A1014" s="26"/>
      <c r="B1014" s="27"/>
      <c r="C1014" s="26"/>
      <c r="D1014" s="120" t="s">
        <v>125</v>
      </c>
      <c r="E1014" s="26"/>
      <c r="F1014" s="121" t="s">
        <v>1588</v>
      </c>
      <c r="G1014" s="26"/>
      <c r="H1014" s="26"/>
      <c r="I1014" s="26"/>
      <c r="J1014" s="27"/>
      <c r="K1014" s="122"/>
      <c r="L1014" s="123"/>
      <c r="M1014" s="44"/>
      <c r="N1014" s="44"/>
      <c r="O1014" s="44"/>
      <c r="P1014" s="44"/>
      <c r="Q1014" s="44"/>
      <c r="R1014" s="45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R1014" s="15" t="s">
        <v>125</v>
      </c>
      <c r="AS1014" s="15" t="s">
        <v>64</v>
      </c>
    </row>
    <row r="1015" spans="1:63" s="2" customFormat="1" ht="16.5" customHeight="1">
      <c r="A1015" s="26"/>
      <c r="B1015" s="108"/>
      <c r="C1015" s="109" t="s">
        <v>1590</v>
      </c>
      <c r="D1015" s="109" t="s">
        <v>119</v>
      </c>
      <c r="E1015" s="110" t="s">
        <v>1591</v>
      </c>
      <c r="F1015" s="111" t="s">
        <v>1592</v>
      </c>
      <c r="G1015" s="112" t="s">
        <v>145</v>
      </c>
      <c r="H1015" s="113">
        <v>28</v>
      </c>
      <c r="I1015" s="111" t="s">
        <v>1</v>
      </c>
      <c r="J1015" s="27"/>
      <c r="K1015" s="114" t="s">
        <v>1</v>
      </c>
      <c r="L1015" s="115" t="s">
        <v>31</v>
      </c>
      <c r="M1015" s="116">
        <v>0</v>
      </c>
      <c r="N1015" s="116">
        <f>M1015*H1015</f>
        <v>0</v>
      </c>
      <c r="O1015" s="116">
        <v>0</v>
      </c>
      <c r="P1015" s="116">
        <f>O1015*H1015</f>
        <v>0</v>
      </c>
      <c r="Q1015" s="116">
        <v>0</v>
      </c>
      <c r="R1015" s="117">
        <f>Q1015*H1015</f>
        <v>0</v>
      </c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P1015" s="118" t="s">
        <v>1563</v>
      </c>
      <c r="AR1015" s="118" t="s">
        <v>119</v>
      </c>
      <c r="AS1015" s="118" t="s">
        <v>64</v>
      </c>
      <c r="AW1015" s="15" t="s">
        <v>117</v>
      </c>
      <c r="BC1015" s="119" t="e">
        <f>IF(L1015="základní",#REF!,0)</f>
        <v>#REF!</v>
      </c>
      <c r="BD1015" s="119">
        <f>IF(L1015="snížená",#REF!,0)</f>
        <v>0</v>
      </c>
      <c r="BE1015" s="119">
        <f>IF(L1015="zákl. přenesená",#REF!,0)</f>
        <v>0</v>
      </c>
      <c r="BF1015" s="119">
        <f>IF(L1015="sníž. přenesená",#REF!,0)</f>
        <v>0</v>
      </c>
      <c r="BG1015" s="119">
        <f>IF(L1015="nulová",#REF!,0)</f>
        <v>0</v>
      </c>
      <c r="BH1015" s="15" t="s">
        <v>64</v>
      </c>
      <c r="BI1015" s="119" t="e">
        <f>ROUND(#REF!*H1015,2)</f>
        <v>#REF!</v>
      </c>
      <c r="BJ1015" s="15" t="s">
        <v>1563</v>
      </c>
      <c r="BK1015" s="118" t="s">
        <v>1593</v>
      </c>
    </row>
    <row r="1016" spans="1:45" s="2" customFormat="1" ht="12">
      <c r="A1016" s="26"/>
      <c r="B1016" s="27"/>
      <c r="C1016" s="26"/>
      <c r="D1016" s="120" t="s">
        <v>125</v>
      </c>
      <c r="E1016" s="26"/>
      <c r="F1016" s="121" t="s">
        <v>1592</v>
      </c>
      <c r="G1016" s="26"/>
      <c r="H1016" s="26"/>
      <c r="I1016" s="26"/>
      <c r="J1016" s="27"/>
      <c r="K1016" s="122"/>
      <c r="L1016" s="123"/>
      <c r="M1016" s="44"/>
      <c r="N1016" s="44"/>
      <c r="O1016" s="44"/>
      <c r="P1016" s="44"/>
      <c r="Q1016" s="44"/>
      <c r="R1016" s="45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R1016" s="15" t="s">
        <v>125</v>
      </c>
      <c r="AS1016" s="15" t="s">
        <v>64</v>
      </c>
    </row>
    <row r="1017" spans="1:45" s="2" customFormat="1" ht="29.25">
      <c r="A1017" s="26"/>
      <c r="B1017" s="27"/>
      <c r="C1017" s="26"/>
      <c r="D1017" s="120" t="s">
        <v>356</v>
      </c>
      <c r="E1017" s="26"/>
      <c r="F1017" s="132" t="s">
        <v>1594</v>
      </c>
      <c r="G1017" s="26"/>
      <c r="H1017" s="26"/>
      <c r="I1017" s="26"/>
      <c r="J1017" s="27"/>
      <c r="K1017" s="122"/>
      <c r="L1017" s="123"/>
      <c r="M1017" s="44"/>
      <c r="N1017" s="44"/>
      <c r="O1017" s="44"/>
      <c r="P1017" s="44"/>
      <c r="Q1017" s="44"/>
      <c r="R1017" s="45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R1017" s="15" t="s">
        <v>356</v>
      </c>
      <c r="AS1017" s="15" t="s">
        <v>64</v>
      </c>
    </row>
    <row r="1018" spans="2:61" s="11" customFormat="1" ht="25.9" customHeight="1">
      <c r="B1018" s="98"/>
      <c r="D1018" s="99" t="s">
        <v>56</v>
      </c>
      <c r="E1018" s="100" t="s">
        <v>1595</v>
      </c>
      <c r="F1018" s="100" t="s">
        <v>1596</v>
      </c>
      <c r="J1018" s="98"/>
      <c r="K1018" s="101"/>
      <c r="L1018" s="102"/>
      <c r="M1018" s="102"/>
      <c r="N1018" s="103">
        <f>N1019+N1034+N1049+N1064</f>
        <v>0</v>
      </c>
      <c r="O1018" s="102"/>
      <c r="P1018" s="103">
        <f>P1019+P1034+P1049+P1064</f>
        <v>0</v>
      </c>
      <c r="Q1018" s="102"/>
      <c r="R1018" s="104">
        <f>R1019+R1034+R1049+R1064</f>
        <v>0</v>
      </c>
      <c r="AP1018" s="99" t="s">
        <v>135</v>
      </c>
      <c r="AR1018" s="105" t="s">
        <v>56</v>
      </c>
      <c r="AS1018" s="105" t="s">
        <v>57</v>
      </c>
      <c r="AW1018" s="99" t="s">
        <v>117</v>
      </c>
      <c r="BI1018" s="106" t="e">
        <f>BI1019+BI1034+BI1049+BI1064</f>
        <v>#REF!</v>
      </c>
    </row>
    <row r="1019" spans="2:61" s="11" customFormat="1" ht="22.9" customHeight="1">
      <c r="B1019" s="98"/>
      <c r="D1019" s="99" t="s">
        <v>56</v>
      </c>
      <c r="E1019" s="107" t="s">
        <v>57</v>
      </c>
      <c r="F1019" s="107" t="s">
        <v>1597</v>
      </c>
      <c r="J1019" s="98"/>
      <c r="K1019" s="101"/>
      <c r="L1019" s="102"/>
      <c r="M1019" s="102"/>
      <c r="N1019" s="103">
        <f>SUM(N1020:N1033)</f>
        <v>0</v>
      </c>
      <c r="O1019" s="102"/>
      <c r="P1019" s="103">
        <f>SUM(P1020:P1033)</f>
        <v>0</v>
      </c>
      <c r="Q1019" s="102"/>
      <c r="R1019" s="104">
        <f>SUM(R1020:R1033)</f>
        <v>0</v>
      </c>
      <c r="AP1019" s="99" t="s">
        <v>64</v>
      </c>
      <c r="AR1019" s="105" t="s">
        <v>56</v>
      </c>
      <c r="AS1019" s="105" t="s">
        <v>64</v>
      </c>
      <c r="AW1019" s="99" t="s">
        <v>117</v>
      </c>
      <c r="BI1019" s="106" t="e">
        <f>SUM(BI1020:BI1033)</f>
        <v>#REF!</v>
      </c>
    </row>
    <row r="1020" spans="1:63" s="2" customFormat="1" ht="16.5" customHeight="1">
      <c r="A1020" s="26"/>
      <c r="B1020" s="108"/>
      <c r="C1020" s="109" t="s">
        <v>842</v>
      </c>
      <c r="D1020" s="109" t="s">
        <v>119</v>
      </c>
      <c r="E1020" s="110" t="s">
        <v>1598</v>
      </c>
      <c r="F1020" s="111" t="s">
        <v>1599</v>
      </c>
      <c r="G1020" s="112" t="s">
        <v>1600</v>
      </c>
      <c r="H1020" s="113">
        <v>0.04</v>
      </c>
      <c r="I1020" s="111" t="s">
        <v>123</v>
      </c>
      <c r="J1020" s="27"/>
      <c r="K1020" s="114" t="s">
        <v>1</v>
      </c>
      <c r="L1020" s="115" t="s">
        <v>31</v>
      </c>
      <c r="M1020" s="116">
        <v>0</v>
      </c>
      <c r="N1020" s="116">
        <f>M1020*H1020</f>
        <v>0</v>
      </c>
      <c r="O1020" s="116">
        <v>0</v>
      </c>
      <c r="P1020" s="116">
        <f>O1020*H1020</f>
        <v>0</v>
      </c>
      <c r="Q1020" s="116">
        <v>0</v>
      </c>
      <c r="R1020" s="117">
        <f>Q1020*H1020</f>
        <v>0</v>
      </c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P1020" s="118" t="s">
        <v>124</v>
      </c>
      <c r="AR1020" s="118" t="s">
        <v>119</v>
      </c>
      <c r="AS1020" s="118" t="s">
        <v>66</v>
      </c>
      <c r="AW1020" s="15" t="s">
        <v>117</v>
      </c>
      <c r="BC1020" s="119" t="e">
        <f>IF(L1020="základní",#REF!,0)</f>
        <v>#REF!</v>
      </c>
      <c r="BD1020" s="119">
        <f>IF(L1020="snížená",#REF!,0)</f>
        <v>0</v>
      </c>
      <c r="BE1020" s="119">
        <f>IF(L1020="zákl. přenesená",#REF!,0)</f>
        <v>0</v>
      </c>
      <c r="BF1020" s="119">
        <f>IF(L1020="sníž. přenesená",#REF!,0)</f>
        <v>0</v>
      </c>
      <c r="BG1020" s="119">
        <f>IF(L1020="nulová",#REF!,0)</f>
        <v>0</v>
      </c>
      <c r="BH1020" s="15" t="s">
        <v>64</v>
      </c>
      <c r="BI1020" s="119" t="e">
        <f>ROUND(#REF!*H1020,2)</f>
        <v>#REF!</v>
      </c>
      <c r="BJ1020" s="15" t="s">
        <v>124</v>
      </c>
      <c r="BK1020" s="118" t="s">
        <v>1601</v>
      </c>
    </row>
    <row r="1021" spans="1:45" s="2" customFormat="1" ht="12">
      <c r="A1021" s="26"/>
      <c r="B1021" s="27"/>
      <c r="C1021" s="26"/>
      <c r="D1021" s="120" t="s">
        <v>125</v>
      </c>
      <c r="E1021" s="26"/>
      <c r="F1021" s="121" t="s">
        <v>1599</v>
      </c>
      <c r="G1021" s="26"/>
      <c r="H1021" s="26"/>
      <c r="I1021" s="26"/>
      <c r="J1021" s="27"/>
      <c r="K1021" s="122"/>
      <c r="L1021" s="123"/>
      <c r="M1021" s="44"/>
      <c r="N1021" s="44"/>
      <c r="O1021" s="44"/>
      <c r="P1021" s="44"/>
      <c r="Q1021" s="44"/>
      <c r="R1021" s="45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R1021" s="15" t="s">
        <v>125</v>
      </c>
      <c r="AS1021" s="15" t="s">
        <v>66</v>
      </c>
    </row>
    <row r="1022" spans="1:63" s="2" customFormat="1" ht="24.2" customHeight="1">
      <c r="A1022" s="26"/>
      <c r="B1022" s="108"/>
      <c r="C1022" s="109" t="s">
        <v>1602</v>
      </c>
      <c r="D1022" s="109" t="s">
        <v>119</v>
      </c>
      <c r="E1022" s="110" t="s">
        <v>1603</v>
      </c>
      <c r="F1022" s="111" t="s">
        <v>1604</v>
      </c>
      <c r="G1022" s="112" t="s">
        <v>1600</v>
      </c>
      <c r="H1022" s="113">
        <v>0.06</v>
      </c>
      <c r="I1022" s="111" t="s">
        <v>1</v>
      </c>
      <c r="J1022" s="27"/>
      <c r="K1022" s="114" t="s">
        <v>1</v>
      </c>
      <c r="L1022" s="115" t="s">
        <v>31</v>
      </c>
      <c r="M1022" s="116">
        <v>0</v>
      </c>
      <c r="N1022" s="116">
        <f>M1022*H1022</f>
        <v>0</v>
      </c>
      <c r="O1022" s="116">
        <v>0</v>
      </c>
      <c r="P1022" s="116">
        <f>O1022*H1022</f>
        <v>0</v>
      </c>
      <c r="Q1022" s="116">
        <v>0</v>
      </c>
      <c r="R1022" s="117">
        <f>Q1022*H1022</f>
        <v>0</v>
      </c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P1022" s="118" t="s">
        <v>124</v>
      </c>
      <c r="AR1022" s="118" t="s">
        <v>119</v>
      </c>
      <c r="AS1022" s="118" t="s">
        <v>66</v>
      </c>
      <c r="AW1022" s="15" t="s">
        <v>117</v>
      </c>
      <c r="BC1022" s="119" t="e">
        <f>IF(L1022="základní",#REF!,0)</f>
        <v>#REF!</v>
      </c>
      <c r="BD1022" s="119">
        <f>IF(L1022="snížená",#REF!,0)</f>
        <v>0</v>
      </c>
      <c r="BE1022" s="119">
        <f>IF(L1022="zákl. přenesená",#REF!,0)</f>
        <v>0</v>
      </c>
      <c r="BF1022" s="119">
        <f>IF(L1022="sníž. přenesená",#REF!,0)</f>
        <v>0</v>
      </c>
      <c r="BG1022" s="119">
        <f>IF(L1022="nulová",#REF!,0)</f>
        <v>0</v>
      </c>
      <c r="BH1022" s="15" t="s">
        <v>64</v>
      </c>
      <c r="BI1022" s="119" t="e">
        <f>ROUND(#REF!*H1022,2)</f>
        <v>#REF!</v>
      </c>
      <c r="BJ1022" s="15" t="s">
        <v>124</v>
      </c>
      <c r="BK1022" s="118" t="s">
        <v>1605</v>
      </c>
    </row>
    <row r="1023" spans="1:45" s="2" customFormat="1" ht="19.5">
      <c r="A1023" s="26"/>
      <c r="B1023" s="27"/>
      <c r="C1023" s="26"/>
      <c r="D1023" s="120" t="s">
        <v>125</v>
      </c>
      <c r="E1023" s="26"/>
      <c r="F1023" s="121" t="s">
        <v>1606</v>
      </c>
      <c r="G1023" s="26"/>
      <c r="H1023" s="26"/>
      <c r="I1023" s="26"/>
      <c r="J1023" s="27"/>
      <c r="K1023" s="122"/>
      <c r="L1023" s="123"/>
      <c r="M1023" s="44"/>
      <c r="N1023" s="44"/>
      <c r="O1023" s="44"/>
      <c r="P1023" s="44"/>
      <c r="Q1023" s="44"/>
      <c r="R1023" s="45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R1023" s="15" t="s">
        <v>125</v>
      </c>
      <c r="AS1023" s="15" t="s">
        <v>66</v>
      </c>
    </row>
    <row r="1024" spans="1:63" s="2" customFormat="1" ht="16.5" customHeight="1">
      <c r="A1024" s="26"/>
      <c r="B1024" s="108"/>
      <c r="C1024" s="109" t="s">
        <v>845</v>
      </c>
      <c r="D1024" s="109" t="s">
        <v>119</v>
      </c>
      <c r="E1024" s="110" t="s">
        <v>1607</v>
      </c>
      <c r="F1024" s="111" t="s">
        <v>1608</v>
      </c>
      <c r="G1024" s="112" t="s">
        <v>1600</v>
      </c>
      <c r="H1024" s="113">
        <v>0.06</v>
      </c>
      <c r="I1024" s="111" t="s">
        <v>123</v>
      </c>
      <c r="J1024" s="27"/>
      <c r="K1024" s="114" t="s">
        <v>1</v>
      </c>
      <c r="L1024" s="115" t="s">
        <v>31</v>
      </c>
      <c r="M1024" s="116">
        <v>0</v>
      </c>
      <c r="N1024" s="116">
        <f>M1024*H1024</f>
        <v>0</v>
      </c>
      <c r="O1024" s="116">
        <v>0</v>
      </c>
      <c r="P1024" s="116">
        <f>O1024*H1024</f>
        <v>0</v>
      </c>
      <c r="Q1024" s="116">
        <v>0</v>
      </c>
      <c r="R1024" s="117">
        <f>Q1024*H1024</f>
        <v>0</v>
      </c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P1024" s="118" t="s">
        <v>124</v>
      </c>
      <c r="AR1024" s="118" t="s">
        <v>119</v>
      </c>
      <c r="AS1024" s="118" t="s">
        <v>66</v>
      </c>
      <c r="AW1024" s="15" t="s">
        <v>117</v>
      </c>
      <c r="BC1024" s="119" t="e">
        <f>IF(L1024="základní",#REF!,0)</f>
        <v>#REF!</v>
      </c>
      <c r="BD1024" s="119">
        <f>IF(L1024="snížená",#REF!,0)</f>
        <v>0</v>
      </c>
      <c r="BE1024" s="119">
        <f>IF(L1024="zákl. přenesená",#REF!,0)</f>
        <v>0</v>
      </c>
      <c r="BF1024" s="119">
        <f>IF(L1024="sníž. přenesená",#REF!,0)</f>
        <v>0</v>
      </c>
      <c r="BG1024" s="119">
        <f>IF(L1024="nulová",#REF!,0)</f>
        <v>0</v>
      </c>
      <c r="BH1024" s="15" t="s">
        <v>64</v>
      </c>
      <c r="BI1024" s="119" t="e">
        <f>ROUND(#REF!*H1024,2)</f>
        <v>#REF!</v>
      </c>
      <c r="BJ1024" s="15" t="s">
        <v>124</v>
      </c>
      <c r="BK1024" s="118" t="s">
        <v>1609</v>
      </c>
    </row>
    <row r="1025" spans="1:45" s="2" customFormat="1" ht="12">
      <c r="A1025" s="26"/>
      <c r="B1025" s="27"/>
      <c r="C1025" s="26"/>
      <c r="D1025" s="120" t="s">
        <v>125</v>
      </c>
      <c r="E1025" s="26"/>
      <c r="F1025" s="121" t="s">
        <v>1608</v>
      </c>
      <c r="G1025" s="26"/>
      <c r="H1025" s="26"/>
      <c r="I1025" s="26"/>
      <c r="J1025" s="27"/>
      <c r="K1025" s="122"/>
      <c r="L1025" s="123"/>
      <c r="M1025" s="44"/>
      <c r="N1025" s="44"/>
      <c r="O1025" s="44"/>
      <c r="P1025" s="44"/>
      <c r="Q1025" s="44"/>
      <c r="R1025" s="45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R1025" s="15" t="s">
        <v>125</v>
      </c>
      <c r="AS1025" s="15" t="s">
        <v>66</v>
      </c>
    </row>
    <row r="1026" spans="1:63" s="2" customFormat="1" ht="16.5" customHeight="1">
      <c r="A1026" s="26"/>
      <c r="B1026" s="108"/>
      <c r="C1026" s="109" t="s">
        <v>1610</v>
      </c>
      <c r="D1026" s="109" t="s">
        <v>119</v>
      </c>
      <c r="E1026" s="110" t="s">
        <v>1611</v>
      </c>
      <c r="F1026" s="111" t="s">
        <v>1612</v>
      </c>
      <c r="G1026" s="112" t="s">
        <v>1600</v>
      </c>
      <c r="H1026" s="113">
        <v>0.05</v>
      </c>
      <c r="I1026" s="111" t="s">
        <v>123</v>
      </c>
      <c r="J1026" s="27"/>
      <c r="K1026" s="114" t="s">
        <v>1</v>
      </c>
      <c r="L1026" s="115" t="s">
        <v>31</v>
      </c>
      <c r="M1026" s="116">
        <v>0</v>
      </c>
      <c r="N1026" s="116">
        <f>M1026*H1026</f>
        <v>0</v>
      </c>
      <c r="O1026" s="116">
        <v>0</v>
      </c>
      <c r="P1026" s="116">
        <f>O1026*H1026</f>
        <v>0</v>
      </c>
      <c r="Q1026" s="116">
        <v>0</v>
      </c>
      <c r="R1026" s="117">
        <f>Q1026*H1026</f>
        <v>0</v>
      </c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P1026" s="118" t="s">
        <v>124</v>
      </c>
      <c r="AR1026" s="118" t="s">
        <v>119</v>
      </c>
      <c r="AS1026" s="118" t="s">
        <v>66</v>
      </c>
      <c r="AW1026" s="15" t="s">
        <v>117</v>
      </c>
      <c r="BC1026" s="119" t="e">
        <f>IF(L1026="základní",#REF!,0)</f>
        <v>#REF!</v>
      </c>
      <c r="BD1026" s="119">
        <f>IF(L1026="snížená",#REF!,0)</f>
        <v>0</v>
      </c>
      <c r="BE1026" s="119">
        <f>IF(L1026="zákl. přenesená",#REF!,0)</f>
        <v>0</v>
      </c>
      <c r="BF1026" s="119">
        <f>IF(L1026="sníž. přenesená",#REF!,0)</f>
        <v>0</v>
      </c>
      <c r="BG1026" s="119">
        <f>IF(L1026="nulová",#REF!,0)</f>
        <v>0</v>
      </c>
      <c r="BH1026" s="15" t="s">
        <v>64</v>
      </c>
      <c r="BI1026" s="119" t="e">
        <f>ROUND(#REF!*H1026,2)</f>
        <v>#REF!</v>
      </c>
      <c r="BJ1026" s="15" t="s">
        <v>124</v>
      </c>
      <c r="BK1026" s="118" t="s">
        <v>1613</v>
      </c>
    </row>
    <row r="1027" spans="1:45" s="2" customFormat="1" ht="58.5">
      <c r="A1027" s="26"/>
      <c r="B1027" s="27"/>
      <c r="C1027" s="26"/>
      <c r="D1027" s="120" t="s">
        <v>125</v>
      </c>
      <c r="E1027" s="26"/>
      <c r="F1027" s="121" t="s">
        <v>1614</v>
      </c>
      <c r="G1027" s="26"/>
      <c r="H1027" s="26"/>
      <c r="I1027" s="26"/>
      <c r="J1027" s="27"/>
      <c r="K1027" s="122"/>
      <c r="L1027" s="123"/>
      <c r="M1027" s="44"/>
      <c r="N1027" s="44"/>
      <c r="O1027" s="44"/>
      <c r="P1027" s="44"/>
      <c r="Q1027" s="44"/>
      <c r="R1027" s="45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R1027" s="15" t="s">
        <v>125</v>
      </c>
      <c r="AS1027" s="15" t="s">
        <v>66</v>
      </c>
    </row>
    <row r="1028" spans="1:63" s="2" customFormat="1" ht="16.5" customHeight="1">
      <c r="A1028" s="26"/>
      <c r="B1028" s="108"/>
      <c r="C1028" s="109" t="s">
        <v>849</v>
      </c>
      <c r="D1028" s="109" t="s">
        <v>119</v>
      </c>
      <c r="E1028" s="110" t="s">
        <v>1615</v>
      </c>
      <c r="F1028" s="111" t="s">
        <v>1616</v>
      </c>
      <c r="G1028" s="112" t="s">
        <v>1600</v>
      </c>
      <c r="H1028" s="113">
        <v>0.035</v>
      </c>
      <c r="I1028" s="111" t="s">
        <v>123</v>
      </c>
      <c r="J1028" s="27"/>
      <c r="K1028" s="114" t="s">
        <v>1</v>
      </c>
      <c r="L1028" s="115" t="s">
        <v>31</v>
      </c>
      <c r="M1028" s="116">
        <v>0</v>
      </c>
      <c r="N1028" s="116">
        <f>M1028*H1028</f>
        <v>0</v>
      </c>
      <c r="O1028" s="116">
        <v>0</v>
      </c>
      <c r="P1028" s="116">
        <f>O1028*H1028</f>
        <v>0</v>
      </c>
      <c r="Q1028" s="116">
        <v>0</v>
      </c>
      <c r="R1028" s="117">
        <f>Q1028*H1028</f>
        <v>0</v>
      </c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P1028" s="118" t="s">
        <v>124</v>
      </c>
      <c r="AR1028" s="118" t="s">
        <v>119</v>
      </c>
      <c r="AS1028" s="118" t="s">
        <v>66</v>
      </c>
      <c r="AW1028" s="15" t="s">
        <v>117</v>
      </c>
      <c r="BC1028" s="119" t="e">
        <f>IF(L1028="základní",#REF!,0)</f>
        <v>#REF!</v>
      </c>
      <c r="BD1028" s="119">
        <f>IF(L1028="snížená",#REF!,0)</f>
        <v>0</v>
      </c>
      <c r="BE1028" s="119">
        <f>IF(L1028="zákl. přenesená",#REF!,0)</f>
        <v>0</v>
      </c>
      <c r="BF1028" s="119">
        <f>IF(L1028="sníž. přenesená",#REF!,0)</f>
        <v>0</v>
      </c>
      <c r="BG1028" s="119">
        <f>IF(L1028="nulová",#REF!,0)</f>
        <v>0</v>
      </c>
      <c r="BH1028" s="15" t="s">
        <v>64</v>
      </c>
      <c r="BI1028" s="119" t="e">
        <f>ROUND(#REF!*H1028,2)</f>
        <v>#REF!</v>
      </c>
      <c r="BJ1028" s="15" t="s">
        <v>124</v>
      </c>
      <c r="BK1028" s="118" t="s">
        <v>1617</v>
      </c>
    </row>
    <row r="1029" spans="1:45" s="2" customFormat="1" ht="29.25">
      <c r="A1029" s="26"/>
      <c r="B1029" s="27"/>
      <c r="C1029" s="26"/>
      <c r="D1029" s="120" t="s">
        <v>125</v>
      </c>
      <c r="E1029" s="26"/>
      <c r="F1029" s="121" t="s">
        <v>1618</v>
      </c>
      <c r="G1029" s="26"/>
      <c r="H1029" s="26"/>
      <c r="I1029" s="26"/>
      <c r="J1029" s="27"/>
      <c r="K1029" s="122"/>
      <c r="L1029" s="123"/>
      <c r="M1029" s="44"/>
      <c r="N1029" s="44"/>
      <c r="O1029" s="44"/>
      <c r="P1029" s="44"/>
      <c r="Q1029" s="44"/>
      <c r="R1029" s="45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R1029" s="15" t="s">
        <v>125</v>
      </c>
      <c r="AS1029" s="15" t="s">
        <v>66</v>
      </c>
    </row>
    <row r="1030" spans="1:63" s="2" customFormat="1" ht="16.5" customHeight="1">
      <c r="A1030" s="26"/>
      <c r="B1030" s="108"/>
      <c r="C1030" s="109" t="s">
        <v>1619</v>
      </c>
      <c r="D1030" s="109" t="s">
        <v>119</v>
      </c>
      <c r="E1030" s="110" t="s">
        <v>1620</v>
      </c>
      <c r="F1030" s="111" t="s">
        <v>1621</v>
      </c>
      <c r="G1030" s="112" t="s">
        <v>1600</v>
      </c>
      <c r="H1030" s="113">
        <v>0.04</v>
      </c>
      <c r="I1030" s="111" t="s">
        <v>123</v>
      </c>
      <c r="J1030" s="27"/>
      <c r="K1030" s="114" t="s">
        <v>1</v>
      </c>
      <c r="L1030" s="115" t="s">
        <v>31</v>
      </c>
      <c r="M1030" s="116">
        <v>0</v>
      </c>
      <c r="N1030" s="116">
        <f>M1030*H1030</f>
        <v>0</v>
      </c>
      <c r="O1030" s="116">
        <v>0</v>
      </c>
      <c r="P1030" s="116">
        <f>O1030*H1030</f>
        <v>0</v>
      </c>
      <c r="Q1030" s="116">
        <v>0</v>
      </c>
      <c r="R1030" s="117">
        <f>Q1030*H1030</f>
        <v>0</v>
      </c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P1030" s="118" t="s">
        <v>124</v>
      </c>
      <c r="AR1030" s="118" t="s">
        <v>119</v>
      </c>
      <c r="AS1030" s="118" t="s">
        <v>66</v>
      </c>
      <c r="AW1030" s="15" t="s">
        <v>117</v>
      </c>
      <c r="BC1030" s="119" t="e">
        <f>IF(L1030="základní",#REF!,0)</f>
        <v>#REF!</v>
      </c>
      <c r="BD1030" s="119">
        <f>IF(L1030="snížená",#REF!,0)</f>
        <v>0</v>
      </c>
      <c r="BE1030" s="119">
        <f>IF(L1030="zákl. přenesená",#REF!,0)</f>
        <v>0</v>
      </c>
      <c r="BF1030" s="119">
        <f>IF(L1030="sníž. přenesená",#REF!,0)</f>
        <v>0</v>
      </c>
      <c r="BG1030" s="119">
        <f>IF(L1030="nulová",#REF!,0)</f>
        <v>0</v>
      </c>
      <c r="BH1030" s="15" t="s">
        <v>64</v>
      </c>
      <c r="BI1030" s="119" t="e">
        <f>ROUND(#REF!*H1030,2)</f>
        <v>#REF!</v>
      </c>
      <c r="BJ1030" s="15" t="s">
        <v>124</v>
      </c>
      <c r="BK1030" s="118" t="s">
        <v>1622</v>
      </c>
    </row>
    <row r="1031" spans="1:45" s="2" customFormat="1" ht="29.25">
      <c r="A1031" s="26"/>
      <c r="B1031" s="27"/>
      <c r="C1031" s="26"/>
      <c r="D1031" s="120" t="s">
        <v>125</v>
      </c>
      <c r="E1031" s="26"/>
      <c r="F1031" s="121" t="s">
        <v>1623</v>
      </c>
      <c r="G1031" s="26"/>
      <c r="H1031" s="26"/>
      <c r="I1031" s="26"/>
      <c r="J1031" s="27"/>
      <c r="K1031" s="122"/>
      <c r="L1031" s="123"/>
      <c r="M1031" s="44"/>
      <c r="N1031" s="44"/>
      <c r="O1031" s="44"/>
      <c r="P1031" s="44"/>
      <c r="Q1031" s="44"/>
      <c r="R1031" s="45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R1031" s="15" t="s">
        <v>125</v>
      </c>
      <c r="AS1031" s="15" t="s">
        <v>66</v>
      </c>
    </row>
    <row r="1032" spans="1:63" s="2" customFormat="1" ht="16.5" customHeight="1">
      <c r="A1032" s="26"/>
      <c r="B1032" s="108"/>
      <c r="C1032" s="109" t="s">
        <v>852</v>
      </c>
      <c r="D1032" s="109" t="s">
        <v>119</v>
      </c>
      <c r="E1032" s="110" t="s">
        <v>1624</v>
      </c>
      <c r="F1032" s="111" t="s">
        <v>1625</v>
      </c>
      <c r="G1032" s="112" t="s">
        <v>1600</v>
      </c>
      <c r="H1032" s="113">
        <v>0.05</v>
      </c>
      <c r="I1032" s="111" t="s">
        <v>123</v>
      </c>
      <c r="J1032" s="27"/>
      <c r="K1032" s="114" t="s">
        <v>1</v>
      </c>
      <c r="L1032" s="115" t="s">
        <v>31</v>
      </c>
      <c r="M1032" s="116">
        <v>0</v>
      </c>
      <c r="N1032" s="116">
        <f>M1032*H1032</f>
        <v>0</v>
      </c>
      <c r="O1032" s="116">
        <v>0</v>
      </c>
      <c r="P1032" s="116">
        <f>O1032*H1032</f>
        <v>0</v>
      </c>
      <c r="Q1032" s="116">
        <v>0</v>
      </c>
      <c r="R1032" s="117">
        <f>Q1032*H1032</f>
        <v>0</v>
      </c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P1032" s="118" t="s">
        <v>124</v>
      </c>
      <c r="AR1032" s="118" t="s">
        <v>119</v>
      </c>
      <c r="AS1032" s="118" t="s">
        <v>66</v>
      </c>
      <c r="AW1032" s="15" t="s">
        <v>117</v>
      </c>
      <c r="BC1032" s="119" t="e">
        <f>IF(L1032="základní",#REF!,0)</f>
        <v>#REF!</v>
      </c>
      <c r="BD1032" s="119">
        <f>IF(L1032="snížená",#REF!,0)</f>
        <v>0</v>
      </c>
      <c r="BE1032" s="119">
        <f>IF(L1032="zákl. přenesená",#REF!,0)</f>
        <v>0</v>
      </c>
      <c r="BF1032" s="119">
        <f>IF(L1032="sníž. přenesená",#REF!,0)</f>
        <v>0</v>
      </c>
      <c r="BG1032" s="119">
        <f>IF(L1032="nulová",#REF!,0)</f>
        <v>0</v>
      </c>
      <c r="BH1032" s="15" t="s">
        <v>64</v>
      </c>
      <c r="BI1032" s="119" t="e">
        <f>ROUND(#REF!*H1032,2)</f>
        <v>#REF!</v>
      </c>
      <c r="BJ1032" s="15" t="s">
        <v>124</v>
      </c>
      <c r="BK1032" s="118" t="s">
        <v>1626</v>
      </c>
    </row>
    <row r="1033" spans="1:45" s="2" customFormat="1" ht="29.25">
      <c r="A1033" s="26"/>
      <c r="B1033" s="27"/>
      <c r="C1033" s="26"/>
      <c r="D1033" s="120" t="s">
        <v>125</v>
      </c>
      <c r="E1033" s="26"/>
      <c r="F1033" s="121" t="s">
        <v>1627</v>
      </c>
      <c r="G1033" s="26"/>
      <c r="H1033" s="26"/>
      <c r="I1033" s="26"/>
      <c r="J1033" s="27"/>
      <c r="K1033" s="122"/>
      <c r="L1033" s="123"/>
      <c r="M1033" s="44"/>
      <c r="N1033" s="44"/>
      <c r="O1033" s="44"/>
      <c r="P1033" s="44"/>
      <c r="Q1033" s="44"/>
      <c r="R1033" s="45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R1033" s="15" t="s">
        <v>125</v>
      </c>
      <c r="AS1033" s="15" t="s">
        <v>66</v>
      </c>
    </row>
    <row r="1034" spans="2:61" s="11" customFormat="1" ht="22.9" customHeight="1">
      <c r="B1034" s="98"/>
      <c r="D1034" s="99" t="s">
        <v>56</v>
      </c>
      <c r="E1034" s="107" t="s">
        <v>1628</v>
      </c>
      <c r="F1034" s="107" t="s">
        <v>1629</v>
      </c>
      <c r="J1034" s="98"/>
      <c r="K1034" s="101"/>
      <c r="L1034" s="102"/>
      <c r="M1034" s="102"/>
      <c r="N1034" s="103">
        <f>SUM(N1035:N1048)</f>
        <v>0</v>
      </c>
      <c r="O1034" s="102"/>
      <c r="P1034" s="103">
        <f>SUM(P1035:P1048)</f>
        <v>0</v>
      </c>
      <c r="Q1034" s="102"/>
      <c r="R1034" s="104">
        <f>SUM(R1035:R1048)</f>
        <v>0</v>
      </c>
      <c r="AP1034" s="99" t="s">
        <v>135</v>
      </c>
      <c r="AR1034" s="105" t="s">
        <v>56</v>
      </c>
      <c r="AS1034" s="105" t="s">
        <v>64</v>
      </c>
      <c r="AW1034" s="99" t="s">
        <v>117</v>
      </c>
      <c r="BI1034" s="106" t="e">
        <f>SUM(BI1035:BI1048)</f>
        <v>#REF!</v>
      </c>
    </row>
    <row r="1035" spans="1:63" s="2" customFormat="1" ht="16.5" customHeight="1">
      <c r="A1035" s="26"/>
      <c r="B1035" s="108"/>
      <c r="C1035" s="109" t="s">
        <v>1630</v>
      </c>
      <c r="D1035" s="109" t="s">
        <v>119</v>
      </c>
      <c r="E1035" s="110" t="s">
        <v>1631</v>
      </c>
      <c r="F1035" s="111" t="s">
        <v>1599</v>
      </c>
      <c r="G1035" s="112" t="s">
        <v>1600</v>
      </c>
      <c r="H1035" s="113">
        <v>0.04</v>
      </c>
      <c r="I1035" s="111" t="s">
        <v>123</v>
      </c>
      <c r="J1035" s="27"/>
      <c r="K1035" s="114" t="s">
        <v>1</v>
      </c>
      <c r="L1035" s="115" t="s">
        <v>31</v>
      </c>
      <c r="M1035" s="116">
        <v>0</v>
      </c>
      <c r="N1035" s="116">
        <f>M1035*H1035</f>
        <v>0</v>
      </c>
      <c r="O1035" s="116">
        <v>0</v>
      </c>
      <c r="P1035" s="116">
        <f>O1035*H1035</f>
        <v>0</v>
      </c>
      <c r="Q1035" s="116">
        <v>0</v>
      </c>
      <c r="R1035" s="117">
        <f>Q1035*H1035</f>
        <v>0</v>
      </c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P1035" s="118" t="s">
        <v>124</v>
      </c>
      <c r="AR1035" s="118" t="s">
        <v>119</v>
      </c>
      <c r="AS1035" s="118" t="s">
        <v>66</v>
      </c>
      <c r="AW1035" s="15" t="s">
        <v>117</v>
      </c>
      <c r="BC1035" s="119" t="e">
        <f>IF(L1035="základní",#REF!,0)</f>
        <v>#REF!</v>
      </c>
      <c r="BD1035" s="119">
        <f>IF(L1035="snížená",#REF!,0)</f>
        <v>0</v>
      </c>
      <c r="BE1035" s="119">
        <f>IF(L1035="zákl. přenesená",#REF!,0)</f>
        <v>0</v>
      </c>
      <c r="BF1035" s="119">
        <f>IF(L1035="sníž. přenesená",#REF!,0)</f>
        <v>0</v>
      </c>
      <c r="BG1035" s="119">
        <f>IF(L1035="nulová",#REF!,0)</f>
        <v>0</v>
      </c>
      <c r="BH1035" s="15" t="s">
        <v>64</v>
      </c>
      <c r="BI1035" s="119" t="e">
        <f>ROUND(#REF!*H1035,2)</f>
        <v>#REF!</v>
      </c>
      <c r="BJ1035" s="15" t="s">
        <v>124</v>
      </c>
      <c r="BK1035" s="118" t="s">
        <v>1632</v>
      </c>
    </row>
    <row r="1036" spans="1:45" s="2" customFormat="1" ht="12">
      <c r="A1036" s="26"/>
      <c r="B1036" s="27"/>
      <c r="C1036" s="26"/>
      <c r="D1036" s="120" t="s">
        <v>125</v>
      </c>
      <c r="E1036" s="26"/>
      <c r="F1036" s="121" t="s">
        <v>1599</v>
      </c>
      <c r="G1036" s="26"/>
      <c r="H1036" s="26"/>
      <c r="I1036" s="26"/>
      <c r="J1036" s="27"/>
      <c r="K1036" s="122"/>
      <c r="L1036" s="123"/>
      <c r="M1036" s="44"/>
      <c r="N1036" s="44"/>
      <c r="O1036" s="44"/>
      <c r="P1036" s="44"/>
      <c r="Q1036" s="44"/>
      <c r="R1036" s="45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R1036" s="15" t="s">
        <v>125</v>
      </c>
      <c r="AS1036" s="15" t="s">
        <v>66</v>
      </c>
    </row>
    <row r="1037" spans="1:63" s="2" customFormat="1" ht="24.2" customHeight="1">
      <c r="A1037" s="26"/>
      <c r="B1037" s="108"/>
      <c r="C1037" s="109" t="s">
        <v>856</v>
      </c>
      <c r="D1037" s="109" t="s">
        <v>119</v>
      </c>
      <c r="E1037" s="110" t="s">
        <v>1633</v>
      </c>
      <c r="F1037" s="111" t="s">
        <v>1634</v>
      </c>
      <c r="G1037" s="112" t="s">
        <v>1600</v>
      </c>
      <c r="H1037" s="113">
        <v>0.055</v>
      </c>
      <c r="I1037" s="111" t="s">
        <v>1</v>
      </c>
      <c r="J1037" s="27"/>
      <c r="K1037" s="114" t="s">
        <v>1</v>
      </c>
      <c r="L1037" s="115" t="s">
        <v>31</v>
      </c>
      <c r="M1037" s="116">
        <v>0</v>
      </c>
      <c r="N1037" s="116">
        <f>M1037*H1037</f>
        <v>0</v>
      </c>
      <c r="O1037" s="116">
        <v>0</v>
      </c>
      <c r="P1037" s="116">
        <f>O1037*H1037</f>
        <v>0</v>
      </c>
      <c r="Q1037" s="116">
        <v>0</v>
      </c>
      <c r="R1037" s="117">
        <f>Q1037*H1037</f>
        <v>0</v>
      </c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P1037" s="118" t="s">
        <v>124</v>
      </c>
      <c r="AR1037" s="118" t="s">
        <v>119</v>
      </c>
      <c r="AS1037" s="118" t="s">
        <v>66</v>
      </c>
      <c r="AW1037" s="15" t="s">
        <v>117</v>
      </c>
      <c r="BC1037" s="119" t="e">
        <f>IF(L1037="základní",#REF!,0)</f>
        <v>#REF!</v>
      </c>
      <c r="BD1037" s="119">
        <f>IF(L1037="snížená",#REF!,0)</f>
        <v>0</v>
      </c>
      <c r="BE1037" s="119">
        <f>IF(L1037="zákl. přenesená",#REF!,0)</f>
        <v>0</v>
      </c>
      <c r="BF1037" s="119">
        <f>IF(L1037="sníž. přenesená",#REF!,0)</f>
        <v>0</v>
      </c>
      <c r="BG1037" s="119">
        <f>IF(L1037="nulová",#REF!,0)</f>
        <v>0</v>
      </c>
      <c r="BH1037" s="15" t="s">
        <v>64</v>
      </c>
      <c r="BI1037" s="119" t="e">
        <f>ROUND(#REF!*H1037,2)</f>
        <v>#REF!</v>
      </c>
      <c r="BJ1037" s="15" t="s">
        <v>124</v>
      </c>
      <c r="BK1037" s="118" t="s">
        <v>1635</v>
      </c>
    </row>
    <row r="1038" spans="1:45" s="2" customFormat="1" ht="19.5">
      <c r="A1038" s="26"/>
      <c r="B1038" s="27"/>
      <c r="C1038" s="26"/>
      <c r="D1038" s="120" t="s">
        <v>125</v>
      </c>
      <c r="E1038" s="26"/>
      <c r="F1038" s="121" t="s">
        <v>1606</v>
      </c>
      <c r="G1038" s="26"/>
      <c r="H1038" s="26"/>
      <c r="I1038" s="26"/>
      <c r="J1038" s="27"/>
      <c r="K1038" s="122"/>
      <c r="L1038" s="123"/>
      <c r="M1038" s="44"/>
      <c r="N1038" s="44"/>
      <c r="O1038" s="44"/>
      <c r="P1038" s="44"/>
      <c r="Q1038" s="44"/>
      <c r="R1038" s="45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R1038" s="15" t="s">
        <v>125</v>
      </c>
      <c r="AS1038" s="15" t="s">
        <v>66</v>
      </c>
    </row>
    <row r="1039" spans="1:63" s="2" customFormat="1" ht="16.5" customHeight="1">
      <c r="A1039" s="26"/>
      <c r="B1039" s="108"/>
      <c r="C1039" s="109" t="s">
        <v>1636</v>
      </c>
      <c r="D1039" s="109" t="s">
        <v>119</v>
      </c>
      <c r="E1039" s="110" t="s">
        <v>1637</v>
      </c>
      <c r="F1039" s="111" t="s">
        <v>1608</v>
      </c>
      <c r="G1039" s="112" t="s">
        <v>1600</v>
      </c>
      <c r="H1039" s="113">
        <v>0.02</v>
      </c>
      <c r="I1039" s="111" t="s">
        <v>123</v>
      </c>
      <c r="J1039" s="27"/>
      <c r="K1039" s="114" t="s">
        <v>1</v>
      </c>
      <c r="L1039" s="115" t="s">
        <v>31</v>
      </c>
      <c r="M1039" s="116">
        <v>0</v>
      </c>
      <c r="N1039" s="116">
        <f>M1039*H1039</f>
        <v>0</v>
      </c>
      <c r="O1039" s="116">
        <v>0</v>
      </c>
      <c r="P1039" s="116">
        <f>O1039*H1039</f>
        <v>0</v>
      </c>
      <c r="Q1039" s="116">
        <v>0</v>
      </c>
      <c r="R1039" s="117">
        <f>Q1039*H1039</f>
        <v>0</v>
      </c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P1039" s="118" t="s">
        <v>124</v>
      </c>
      <c r="AR1039" s="118" t="s">
        <v>119</v>
      </c>
      <c r="AS1039" s="118" t="s">
        <v>66</v>
      </c>
      <c r="AW1039" s="15" t="s">
        <v>117</v>
      </c>
      <c r="BC1039" s="119" t="e">
        <f>IF(L1039="základní",#REF!,0)</f>
        <v>#REF!</v>
      </c>
      <c r="BD1039" s="119">
        <f>IF(L1039="snížená",#REF!,0)</f>
        <v>0</v>
      </c>
      <c r="BE1039" s="119">
        <f>IF(L1039="zákl. přenesená",#REF!,0)</f>
        <v>0</v>
      </c>
      <c r="BF1039" s="119">
        <f>IF(L1039="sníž. přenesená",#REF!,0)</f>
        <v>0</v>
      </c>
      <c r="BG1039" s="119">
        <f>IF(L1039="nulová",#REF!,0)</f>
        <v>0</v>
      </c>
      <c r="BH1039" s="15" t="s">
        <v>64</v>
      </c>
      <c r="BI1039" s="119" t="e">
        <f>ROUND(#REF!*H1039,2)</f>
        <v>#REF!</v>
      </c>
      <c r="BJ1039" s="15" t="s">
        <v>124</v>
      </c>
      <c r="BK1039" s="118" t="s">
        <v>1638</v>
      </c>
    </row>
    <row r="1040" spans="1:45" s="2" customFormat="1" ht="12">
      <c r="A1040" s="26"/>
      <c r="B1040" s="27"/>
      <c r="C1040" s="26"/>
      <c r="D1040" s="120" t="s">
        <v>125</v>
      </c>
      <c r="E1040" s="26"/>
      <c r="F1040" s="121" t="s">
        <v>1608</v>
      </c>
      <c r="G1040" s="26"/>
      <c r="H1040" s="26"/>
      <c r="I1040" s="26"/>
      <c r="J1040" s="27"/>
      <c r="K1040" s="122"/>
      <c r="L1040" s="123"/>
      <c r="M1040" s="44"/>
      <c r="N1040" s="44"/>
      <c r="O1040" s="44"/>
      <c r="P1040" s="44"/>
      <c r="Q1040" s="44"/>
      <c r="R1040" s="45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R1040" s="15" t="s">
        <v>125</v>
      </c>
      <c r="AS1040" s="15" t="s">
        <v>66</v>
      </c>
    </row>
    <row r="1041" spans="1:63" s="2" customFormat="1" ht="16.5" customHeight="1">
      <c r="A1041" s="26"/>
      <c r="B1041" s="108"/>
      <c r="C1041" s="109" t="s">
        <v>859</v>
      </c>
      <c r="D1041" s="109" t="s">
        <v>119</v>
      </c>
      <c r="E1041" s="110" t="s">
        <v>1639</v>
      </c>
      <c r="F1041" s="111" t="s">
        <v>1612</v>
      </c>
      <c r="G1041" s="112" t="s">
        <v>1600</v>
      </c>
      <c r="H1041" s="113">
        <v>0.04</v>
      </c>
      <c r="I1041" s="111" t="s">
        <v>123</v>
      </c>
      <c r="J1041" s="27"/>
      <c r="K1041" s="114" t="s">
        <v>1</v>
      </c>
      <c r="L1041" s="115" t="s">
        <v>31</v>
      </c>
      <c r="M1041" s="116">
        <v>0</v>
      </c>
      <c r="N1041" s="116">
        <f>M1041*H1041</f>
        <v>0</v>
      </c>
      <c r="O1041" s="116">
        <v>0</v>
      </c>
      <c r="P1041" s="116">
        <f>O1041*H1041</f>
        <v>0</v>
      </c>
      <c r="Q1041" s="116">
        <v>0</v>
      </c>
      <c r="R1041" s="117">
        <f>Q1041*H1041</f>
        <v>0</v>
      </c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P1041" s="118" t="s">
        <v>124</v>
      </c>
      <c r="AR1041" s="118" t="s">
        <v>119</v>
      </c>
      <c r="AS1041" s="118" t="s">
        <v>66</v>
      </c>
      <c r="AW1041" s="15" t="s">
        <v>117</v>
      </c>
      <c r="BC1041" s="119" t="e">
        <f>IF(L1041="základní",#REF!,0)</f>
        <v>#REF!</v>
      </c>
      <c r="BD1041" s="119">
        <f>IF(L1041="snížená",#REF!,0)</f>
        <v>0</v>
      </c>
      <c r="BE1041" s="119">
        <f>IF(L1041="zákl. přenesená",#REF!,0)</f>
        <v>0</v>
      </c>
      <c r="BF1041" s="119">
        <f>IF(L1041="sníž. přenesená",#REF!,0)</f>
        <v>0</v>
      </c>
      <c r="BG1041" s="119">
        <f>IF(L1041="nulová",#REF!,0)</f>
        <v>0</v>
      </c>
      <c r="BH1041" s="15" t="s">
        <v>64</v>
      </c>
      <c r="BI1041" s="119" t="e">
        <f>ROUND(#REF!*H1041,2)</f>
        <v>#REF!</v>
      </c>
      <c r="BJ1041" s="15" t="s">
        <v>124</v>
      </c>
      <c r="BK1041" s="118" t="s">
        <v>1640</v>
      </c>
    </row>
    <row r="1042" spans="1:45" s="2" customFormat="1" ht="58.5">
      <c r="A1042" s="26"/>
      <c r="B1042" s="27"/>
      <c r="C1042" s="26"/>
      <c r="D1042" s="120" t="s">
        <v>125</v>
      </c>
      <c r="E1042" s="26"/>
      <c r="F1042" s="121" t="s">
        <v>1614</v>
      </c>
      <c r="G1042" s="26"/>
      <c r="H1042" s="26"/>
      <c r="I1042" s="26"/>
      <c r="J1042" s="27"/>
      <c r="K1042" s="122"/>
      <c r="L1042" s="123"/>
      <c r="M1042" s="44"/>
      <c r="N1042" s="44"/>
      <c r="O1042" s="44"/>
      <c r="P1042" s="44"/>
      <c r="Q1042" s="44"/>
      <c r="R1042" s="45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R1042" s="15" t="s">
        <v>125</v>
      </c>
      <c r="AS1042" s="15" t="s">
        <v>66</v>
      </c>
    </row>
    <row r="1043" spans="1:63" s="2" customFormat="1" ht="16.5" customHeight="1">
      <c r="A1043" s="26"/>
      <c r="B1043" s="108"/>
      <c r="C1043" s="109" t="s">
        <v>1641</v>
      </c>
      <c r="D1043" s="109" t="s">
        <v>119</v>
      </c>
      <c r="E1043" s="110" t="s">
        <v>1642</v>
      </c>
      <c r="F1043" s="111" t="s">
        <v>1616</v>
      </c>
      <c r="G1043" s="112" t="s">
        <v>1600</v>
      </c>
      <c r="H1043" s="113">
        <v>0.02</v>
      </c>
      <c r="I1043" s="111" t="s">
        <v>123</v>
      </c>
      <c r="J1043" s="27"/>
      <c r="K1043" s="114" t="s">
        <v>1</v>
      </c>
      <c r="L1043" s="115" t="s">
        <v>31</v>
      </c>
      <c r="M1043" s="116">
        <v>0</v>
      </c>
      <c r="N1043" s="116">
        <f>M1043*H1043</f>
        <v>0</v>
      </c>
      <c r="O1043" s="116">
        <v>0</v>
      </c>
      <c r="P1043" s="116">
        <f>O1043*H1043</f>
        <v>0</v>
      </c>
      <c r="Q1043" s="116">
        <v>0</v>
      </c>
      <c r="R1043" s="117">
        <f>Q1043*H1043</f>
        <v>0</v>
      </c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P1043" s="118" t="s">
        <v>124</v>
      </c>
      <c r="AR1043" s="118" t="s">
        <v>119</v>
      </c>
      <c r="AS1043" s="118" t="s">
        <v>66</v>
      </c>
      <c r="AW1043" s="15" t="s">
        <v>117</v>
      </c>
      <c r="BC1043" s="119" t="e">
        <f>IF(L1043="základní",#REF!,0)</f>
        <v>#REF!</v>
      </c>
      <c r="BD1043" s="119">
        <f>IF(L1043="snížená",#REF!,0)</f>
        <v>0</v>
      </c>
      <c r="BE1043" s="119">
        <f>IF(L1043="zákl. přenesená",#REF!,0)</f>
        <v>0</v>
      </c>
      <c r="BF1043" s="119">
        <f>IF(L1043="sníž. přenesená",#REF!,0)</f>
        <v>0</v>
      </c>
      <c r="BG1043" s="119">
        <f>IF(L1043="nulová",#REF!,0)</f>
        <v>0</v>
      </c>
      <c r="BH1043" s="15" t="s">
        <v>64</v>
      </c>
      <c r="BI1043" s="119" t="e">
        <f>ROUND(#REF!*H1043,2)</f>
        <v>#REF!</v>
      </c>
      <c r="BJ1043" s="15" t="s">
        <v>124</v>
      </c>
      <c r="BK1043" s="118" t="s">
        <v>1643</v>
      </c>
    </row>
    <row r="1044" spans="1:45" s="2" customFormat="1" ht="29.25">
      <c r="A1044" s="26"/>
      <c r="B1044" s="27"/>
      <c r="C1044" s="26"/>
      <c r="D1044" s="120" t="s">
        <v>125</v>
      </c>
      <c r="E1044" s="26"/>
      <c r="F1044" s="121" t="s">
        <v>1618</v>
      </c>
      <c r="G1044" s="26"/>
      <c r="H1044" s="26"/>
      <c r="I1044" s="26"/>
      <c r="J1044" s="27"/>
      <c r="K1044" s="122"/>
      <c r="L1044" s="123"/>
      <c r="M1044" s="44"/>
      <c r="N1044" s="44"/>
      <c r="O1044" s="44"/>
      <c r="P1044" s="44"/>
      <c r="Q1044" s="44"/>
      <c r="R1044" s="45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R1044" s="15" t="s">
        <v>125</v>
      </c>
      <c r="AS1044" s="15" t="s">
        <v>66</v>
      </c>
    </row>
    <row r="1045" spans="1:63" s="2" customFormat="1" ht="16.5" customHeight="1">
      <c r="A1045" s="26"/>
      <c r="B1045" s="108"/>
      <c r="C1045" s="109" t="s">
        <v>863</v>
      </c>
      <c r="D1045" s="109" t="s">
        <v>119</v>
      </c>
      <c r="E1045" s="110" t="s">
        <v>1644</v>
      </c>
      <c r="F1045" s="111" t="s">
        <v>1621</v>
      </c>
      <c r="G1045" s="112" t="s">
        <v>1600</v>
      </c>
      <c r="H1045" s="113">
        <v>0.035</v>
      </c>
      <c r="I1045" s="111" t="s">
        <v>123</v>
      </c>
      <c r="J1045" s="27"/>
      <c r="K1045" s="114" t="s">
        <v>1</v>
      </c>
      <c r="L1045" s="115" t="s">
        <v>31</v>
      </c>
      <c r="M1045" s="116">
        <v>0</v>
      </c>
      <c r="N1045" s="116">
        <f>M1045*H1045</f>
        <v>0</v>
      </c>
      <c r="O1045" s="116">
        <v>0</v>
      </c>
      <c r="P1045" s="116">
        <f>O1045*H1045</f>
        <v>0</v>
      </c>
      <c r="Q1045" s="116">
        <v>0</v>
      </c>
      <c r="R1045" s="117">
        <f>Q1045*H1045</f>
        <v>0</v>
      </c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P1045" s="118" t="s">
        <v>124</v>
      </c>
      <c r="AR1045" s="118" t="s">
        <v>119</v>
      </c>
      <c r="AS1045" s="118" t="s">
        <v>66</v>
      </c>
      <c r="AW1045" s="15" t="s">
        <v>117</v>
      </c>
      <c r="BC1045" s="119" t="e">
        <f>IF(L1045="základní",#REF!,0)</f>
        <v>#REF!</v>
      </c>
      <c r="BD1045" s="119">
        <f>IF(L1045="snížená",#REF!,0)</f>
        <v>0</v>
      </c>
      <c r="BE1045" s="119">
        <f>IF(L1045="zákl. přenesená",#REF!,0)</f>
        <v>0</v>
      </c>
      <c r="BF1045" s="119">
        <f>IF(L1045="sníž. přenesená",#REF!,0)</f>
        <v>0</v>
      </c>
      <c r="BG1045" s="119">
        <f>IF(L1045="nulová",#REF!,0)</f>
        <v>0</v>
      </c>
      <c r="BH1045" s="15" t="s">
        <v>64</v>
      </c>
      <c r="BI1045" s="119" t="e">
        <f>ROUND(#REF!*H1045,2)</f>
        <v>#REF!</v>
      </c>
      <c r="BJ1045" s="15" t="s">
        <v>124</v>
      </c>
      <c r="BK1045" s="118" t="s">
        <v>1645</v>
      </c>
    </row>
    <row r="1046" spans="1:45" s="2" customFormat="1" ht="29.25">
      <c r="A1046" s="26"/>
      <c r="B1046" s="27"/>
      <c r="C1046" s="26"/>
      <c r="D1046" s="120" t="s">
        <v>125</v>
      </c>
      <c r="E1046" s="26"/>
      <c r="F1046" s="121" t="s">
        <v>1623</v>
      </c>
      <c r="G1046" s="26"/>
      <c r="H1046" s="26"/>
      <c r="I1046" s="26"/>
      <c r="J1046" s="27"/>
      <c r="K1046" s="122"/>
      <c r="L1046" s="123"/>
      <c r="M1046" s="44"/>
      <c r="N1046" s="44"/>
      <c r="O1046" s="44"/>
      <c r="P1046" s="44"/>
      <c r="Q1046" s="44"/>
      <c r="R1046" s="45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R1046" s="15" t="s">
        <v>125</v>
      </c>
      <c r="AS1046" s="15" t="s">
        <v>66</v>
      </c>
    </row>
    <row r="1047" spans="1:63" s="2" customFormat="1" ht="16.5" customHeight="1">
      <c r="A1047" s="26"/>
      <c r="B1047" s="108"/>
      <c r="C1047" s="109" t="s">
        <v>1646</v>
      </c>
      <c r="D1047" s="109" t="s">
        <v>119</v>
      </c>
      <c r="E1047" s="110" t="s">
        <v>1647</v>
      </c>
      <c r="F1047" s="111" t="s">
        <v>1625</v>
      </c>
      <c r="G1047" s="112" t="s">
        <v>1600</v>
      </c>
      <c r="H1047" s="113">
        <v>0.04</v>
      </c>
      <c r="I1047" s="111" t="s">
        <v>123</v>
      </c>
      <c r="J1047" s="27"/>
      <c r="K1047" s="114" t="s">
        <v>1</v>
      </c>
      <c r="L1047" s="115" t="s">
        <v>31</v>
      </c>
      <c r="M1047" s="116">
        <v>0</v>
      </c>
      <c r="N1047" s="116">
        <f>M1047*H1047</f>
        <v>0</v>
      </c>
      <c r="O1047" s="116">
        <v>0</v>
      </c>
      <c r="P1047" s="116">
        <f>O1047*H1047</f>
        <v>0</v>
      </c>
      <c r="Q1047" s="116">
        <v>0</v>
      </c>
      <c r="R1047" s="117">
        <f>Q1047*H1047</f>
        <v>0</v>
      </c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P1047" s="118" t="s">
        <v>124</v>
      </c>
      <c r="AR1047" s="118" t="s">
        <v>119</v>
      </c>
      <c r="AS1047" s="118" t="s">
        <v>66</v>
      </c>
      <c r="AW1047" s="15" t="s">
        <v>117</v>
      </c>
      <c r="BC1047" s="119" t="e">
        <f>IF(L1047="základní",#REF!,0)</f>
        <v>#REF!</v>
      </c>
      <c r="BD1047" s="119">
        <f>IF(L1047="snížená",#REF!,0)</f>
        <v>0</v>
      </c>
      <c r="BE1047" s="119">
        <f>IF(L1047="zákl. přenesená",#REF!,0)</f>
        <v>0</v>
      </c>
      <c r="BF1047" s="119">
        <f>IF(L1047="sníž. přenesená",#REF!,0)</f>
        <v>0</v>
      </c>
      <c r="BG1047" s="119">
        <f>IF(L1047="nulová",#REF!,0)</f>
        <v>0</v>
      </c>
      <c r="BH1047" s="15" t="s">
        <v>64</v>
      </c>
      <c r="BI1047" s="119" t="e">
        <f>ROUND(#REF!*H1047,2)</f>
        <v>#REF!</v>
      </c>
      <c r="BJ1047" s="15" t="s">
        <v>124</v>
      </c>
      <c r="BK1047" s="118" t="s">
        <v>1648</v>
      </c>
    </row>
    <row r="1048" spans="1:45" s="2" customFormat="1" ht="29.25">
      <c r="A1048" s="26"/>
      <c r="B1048" s="27"/>
      <c r="C1048" s="26"/>
      <c r="D1048" s="120" t="s">
        <v>125</v>
      </c>
      <c r="E1048" s="26"/>
      <c r="F1048" s="121" t="s">
        <v>1627</v>
      </c>
      <c r="G1048" s="26"/>
      <c r="H1048" s="26"/>
      <c r="I1048" s="26"/>
      <c r="J1048" s="27"/>
      <c r="K1048" s="122"/>
      <c r="L1048" s="123"/>
      <c r="M1048" s="44"/>
      <c r="N1048" s="44"/>
      <c r="O1048" s="44"/>
      <c r="P1048" s="44"/>
      <c r="Q1048" s="44"/>
      <c r="R1048" s="45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R1048" s="15" t="s">
        <v>125</v>
      </c>
      <c r="AS1048" s="15" t="s">
        <v>66</v>
      </c>
    </row>
    <row r="1049" spans="2:61" s="11" customFormat="1" ht="22.9" customHeight="1">
      <c r="B1049" s="98"/>
      <c r="D1049" s="99" t="s">
        <v>56</v>
      </c>
      <c r="E1049" s="107" t="s">
        <v>1649</v>
      </c>
      <c r="F1049" s="107" t="s">
        <v>1650</v>
      </c>
      <c r="J1049" s="98"/>
      <c r="K1049" s="101"/>
      <c r="L1049" s="102"/>
      <c r="M1049" s="102"/>
      <c r="N1049" s="103">
        <f>SUM(N1050:N1063)</f>
        <v>0</v>
      </c>
      <c r="O1049" s="102"/>
      <c r="P1049" s="103">
        <f>SUM(P1050:P1063)</f>
        <v>0</v>
      </c>
      <c r="Q1049" s="102"/>
      <c r="R1049" s="104">
        <f>SUM(R1050:R1063)</f>
        <v>0</v>
      </c>
      <c r="AP1049" s="99" t="s">
        <v>135</v>
      </c>
      <c r="AR1049" s="105" t="s">
        <v>56</v>
      </c>
      <c r="AS1049" s="105" t="s">
        <v>64</v>
      </c>
      <c r="AW1049" s="99" t="s">
        <v>117</v>
      </c>
      <c r="BI1049" s="106" t="e">
        <f>SUM(BI1050:BI1063)</f>
        <v>#REF!</v>
      </c>
    </row>
    <row r="1050" spans="1:63" s="2" customFormat="1" ht="16.5" customHeight="1">
      <c r="A1050" s="26"/>
      <c r="B1050" s="108"/>
      <c r="C1050" s="109" t="s">
        <v>866</v>
      </c>
      <c r="D1050" s="109" t="s">
        <v>119</v>
      </c>
      <c r="E1050" s="110" t="s">
        <v>1651</v>
      </c>
      <c r="F1050" s="111" t="s">
        <v>1599</v>
      </c>
      <c r="G1050" s="112" t="s">
        <v>1600</v>
      </c>
      <c r="H1050" s="113">
        <v>0.02</v>
      </c>
      <c r="I1050" s="111" t="s">
        <v>123</v>
      </c>
      <c r="J1050" s="27"/>
      <c r="K1050" s="114" t="s">
        <v>1</v>
      </c>
      <c r="L1050" s="115" t="s">
        <v>31</v>
      </c>
      <c r="M1050" s="116">
        <v>0</v>
      </c>
      <c r="N1050" s="116">
        <f>M1050*H1050</f>
        <v>0</v>
      </c>
      <c r="O1050" s="116">
        <v>0</v>
      </c>
      <c r="P1050" s="116">
        <f>O1050*H1050</f>
        <v>0</v>
      </c>
      <c r="Q1050" s="116">
        <v>0</v>
      </c>
      <c r="R1050" s="117">
        <f>Q1050*H1050</f>
        <v>0</v>
      </c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P1050" s="118" t="s">
        <v>124</v>
      </c>
      <c r="AR1050" s="118" t="s">
        <v>119</v>
      </c>
      <c r="AS1050" s="118" t="s">
        <v>66</v>
      </c>
      <c r="AW1050" s="15" t="s">
        <v>117</v>
      </c>
      <c r="BC1050" s="119" t="e">
        <f>IF(L1050="základní",#REF!,0)</f>
        <v>#REF!</v>
      </c>
      <c r="BD1050" s="119">
        <f>IF(L1050="snížená",#REF!,0)</f>
        <v>0</v>
      </c>
      <c r="BE1050" s="119">
        <f>IF(L1050="zákl. přenesená",#REF!,0)</f>
        <v>0</v>
      </c>
      <c r="BF1050" s="119">
        <f>IF(L1050="sníž. přenesená",#REF!,0)</f>
        <v>0</v>
      </c>
      <c r="BG1050" s="119">
        <f>IF(L1050="nulová",#REF!,0)</f>
        <v>0</v>
      </c>
      <c r="BH1050" s="15" t="s">
        <v>64</v>
      </c>
      <c r="BI1050" s="119" t="e">
        <f>ROUND(#REF!*H1050,2)</f>
        <v>#REF!</v>
      </c>
      <c r="BJ1050" s="15" t="s">
        <v>124</v>
      </c>
      <c r="BK1050" s="118" t="s">
        <v>1652</v>
      </c>
    </row>
    <row r="1051" spans="1:45" s="2" customFormat="1" ht="12">
      <c r="A1051" s="26"/>
      <c r="B1051" s="27"/>
      <c r="C1051" s="26"/>
      <c r="D1051" s="120" t="s">
        <v>125</v>
      </c>
      <c r="E1051" s="26"/>
      <c r="F1051" s="121" t="s">
        <v>1599</v>
      </c>
      <c r="G1051" s="26"/>
      <c r="H1051" s="26"/>
      <c r="I1051" s="26"/>
      <c r="J1051" s="27"/>
      <c r="K1051" s="122"/>
      <c r="L1051" s="123"/>
      <c r="M1051" s="44"/>
      <c r="N1051" s="44"/>
      <c r="O1051" s="44"/>
      <c r="P1051" s="44"/>
      <c r="Q1051" s="44"/>
      <c r="R1051" s="45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R1051" s="15" t="s">
        <v>125</v>
      </c>
      <c r="AS1051" s="15" t="s">
        <v>66</v>
      </c>
    </row>
    <row r="1052" spans="1:63" s="2" customFormat="1" ht="24.2" customHeight="1">
      <c r="A1052" s="26"/>
      <c r="B1052" s="108"/>
      <c r="C1052" s="109" t="s">
        <v>1653</v>
      </c>
      <c r="D1052" s="109" t="s">
        <v>119</v>
      </c>
      <c r="E1052" s="110" t="s">
        <v>1654</v>
      </c>
      <c r="F1052" s="111" t="s">
        <v>1655</v>
      </c>
      <c r="G1052" s="112" t="s">
        <v>1600</v>
      </c>
      <c r="H1052" s="113">
        <v>0.05</v>
      </c>
      <c r="I1052" s="111" t="s">
        <v>1</v>
      </c>
      <c r="J1052" s="27"/>
      <c r="K1052" s="114" t="s">
        <v>1</v>
      </c>
      <c r="L1052" s="115" t="s">
        <v>31</v>
      </c>
      <c r="M1052" s="116">
        <v>0</v>
      </c>
      <c r="N1052" s="116">
        <f>M1052*H1052</f>
        <v>0</v>
      </c>
      <c r="O1052" s="116">
        <v>0</v>
      </c>
      <c r="P1052" s="116">
        <f>O1052*H1052</f>
        <v>0</v>
      </c>
      <c r="Q1052" s="116">
        <v>0</v>
      </c>
      <c r="R1052" s="117">
        <f>Q1052*H1052</f>
        <v>0</v>
      </c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P1052" s="118" t="s">
        <v>124</v>
      </c>
      <c r="AR1052" s="118" t="s">
        <v>119</v>
      </c>
      <c r="AS1052" s="118" t="s">
        <v>66</v>
      </c>
      <c r="AW1052" s="15" t="s">
        <v>117</v>
      </c>
      <c r="BC1052" s="119" t="e">
        <f>IF(L1052="základní",#REF!,0)</f>
        <v>#REF!</v>
      </c>
      <c r="BD1052" s="119">
        <f>IF(L1052="snížená",#REF!,0)</f>
        <v>0</v>
      </c>
      <c r="BE1052" s="119">
        <f>IF(L1052="zákl. přenesená",#REF!,0)</f>
        <v>0</v>
      </c>
      <c r="BF1052" s="119">
        <f>IF(L1052="sníž. přenesená",#REF!,0)</f>
        <v>0</v>
      </c>
      <c r="BG1052" s="119">
        <f>IF(L1052="nulová",#REF!,0)</f>
        <v>0</v>
      </c>
      <c r="BH1052" s="15" t="s">
        <v>64</v>
      </c>
      <c r="BI1052" s="119" t="e">
        <f>ROUND(#REF!*H1052,2)</f>
        <v>#REF!</v>
      </c>
      <c r="BJ1052" s="15" t="s">
        <v>124</v>
      </c>
      <c r="BK1052" s="118" t="s">
        <v>1656</v>
      </c>
    </row>
    <row r="1053" spans="1:45" s="2" customFormat="1" ht="19.5">
      <c r="A1053" s="26"/>
      <c r="B1053" s="27"/>
      <c r="C1053" s="26"/>
      <c r="D1053" s="120" t="s">
        <v>125</v>
      </c>
      <c r="E1053" s="26"/>
      <c r="F1053" s="121" t="s">
        <v>1606</v>
      </c>
      <c r="G1053" s="26"/>
      <c r="H1053" s="26"/>
      <c r="I1053" s="26"/>
      <c r="J1053" s="27"/>
      <c r="K1053" s="122"/>
      <c r="L1053" s="123"/>
      <c r="M1053" s="44"/>
      <c r="N1053" s="44"/>
      <c r="O1053" s="44"/>
      <c r="P1053" s="44"/>
      <c r="Q1053" s="44"/>
      <c r="R1053" s="45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R1053" s="15" t="s">
        <v>125</v>
      </c>
      <c r="AS1053" s="15" t="s">
        <v>66</v>
      </c>
    </row>
    <row r="1054" spans="1:63" s="2" customFormat="1" ht="16.5" customHeight="1">
      <c r="A1054" s="26"/>
      <c r="B1054" s="108"/>
      <c r="C1054" s="109" t="s">
        <v>870</v>
      </c>
      <c r="D1054" s="109" t="s">
        <v>119</v>
      </c>
      <c r="E1054" s="110" t="s">
        <v>1657</v>
      </c>
      <c r="F1054" s="111" t="s">
        <v>1608</v>
      </c>
      <c r="G1054" s="112" t="s">
        <v>1600</v>
      </c>
      <c r="H1054" s="113">
        <v>0.01</v>
      </c>
      <c r="I1054" s="111" t="s">
        <v>123</v>
      </c>
      <c r="J1054" s="27"/>
      <c r="K1054" s="114" t="s">
        <v>1</v>
      </c>
      <c r="L1054" s="115" t="s">
        <v>31</v>
      </c>
      <c r="M1054" s="116">
        <v>0</v>
      </c>
      <c r="N1054" s="116">
        <f>M1054*H1054</f>
        <v>0</v>
      </c>
      <c r="O1054" s="116">
        <v>0</v>
      </c>
      <c r="P1054" s="116">
        <f>O1054*H1054</f>
        <v>0</v>
      </c>
      <c r="Q1054" s="116">
        <v>0</v>
      </c>
      <c r="R1054" s="117">
        <f>Q1054*H1054</f>
        <v>0</v>
      </c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P1054" s="118" t="s">
        <v>124</v>
      </c>
      <c r="AR1054" s="118" t="s">
        <v>119</v>
      </c>
      <c r="AS1054" s="118" t="s">
        <v>66</v>
      </c>
      <c r="AW1054" s="15" t="s">
        <v>117</v>
      </c>
      <c r="BC1054" s="119" t="e">
        <f>IF(L1054="základní",#REF!,0)</f>
        <v>#REF!</v>
      </c>
      <c r="BD1054" s="119">
        <f>IF(L1054="snížená",#REF!,0)</f>
        <v>0</v>
      </c>
      <c r="BE1054" s="119">
        <f>IF(L1054="zákl. přenesená",#REF!,0)</f>
        <v>0</v>
      </c>
      <c r="BF1054" s="119">
        <f>IF(L1054="sníž. přenesená",#REF!,0)</f>
        <v>0</v>
      </c>
      <c r="BG1054" s="119">
        <f>IF(L1054="nulová",#REF!,0)</f>
        <v>0</v>
      </c>
      <c r="BH1054" s="15" t="s">
        <v>64</v>
      </c>
      <c r="BI1054" s="119" t="e">
        <f>ROUND(#REF!*H1054,2)</f>
        <v>#REF!</v>
      </c>
      <c r="BJ1054" s="15" t="s">
        <v>124</v>
      </c>
      <c r="BK1054" s="118" t="s">
        <v>1658</v>
      </c>
    </row>
    <row r="1055" spans="1:45" s="2" customFormat="1" ht="12">
      <c r="A1055" s="26"/>
      <c r="B1055" s="27"/>
      <c r="C1055" s="26"/>
      <c r="D1055" s="120" t="s">
        <v>125</v>
      </c>
      <c r="E1055" s="26"/>
      <c r="F1055" s="121" t="s">
        <v>1608</v>
      </c>
      <c r="G1055" s="26"/>
      <c r="H1055" s="26"/>
      <c r="I1055" s="26"/>
      <c r="J1055" s="27"/>
      <c r="K1055" s="122"/>
      <c r="L1055" s="123"/>
      <c r="M1055" s="44"/>
      <c r="N1055" s="44"/>
      <c r="O1055" s="44"/>
      <c r="P1055" s="44"/>
      <c r="Q1055" s="44"/>
      <c r="R1055" s="45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R1055" s="15" t="s">
        <v>125</v>
      </c>
      <c r="AS1055" s="15" t="s">
        <v>66</v>
      </c>
    </row>
    <row r="1056" spans="1:63" s="2" customFormat="1" ht="16.5" customHeight="1">
      <c r="A1056" s="26"/>
      <c r="B1056" s="108"/>
      <c r="C1056" s="109" t="s">
        <v>1659</v>
      </c>
      <c r="D1056" s="109" t="s">
        <v>119</v>
      </c>
      <c r="E1056" s="110" t="s">
        <v>1660</v>
      </c>
      <c r="F1056" s="111" t="s">
        <v>1612</v>
      </c>
      <c r="G1056" s="112" t="s">
        <v>1600</v>
      </c>
      <c r="H1056" s="113">
        <v>0.03</v>
      </c>
      <c r="I1056" s="111" t="s">
        <v>123</v>
      </c>
      <c r="J1056" s="27"/>
      <c r="K1056" s="114" t="s">
        <v>1</v>
      </c>
      <c r="L1056" s="115" t="s">
        <v>31</v>
      </c>
      <c r="M1056" s="116">
        <v>0</v>
      </c>
      <c r="N1056" s="116">
        <f>M1056*H1056</f>
        <v>0</v>
      </c>
      <c r="O1056" s="116">
        <v>0</v>
      </c>
      <c r="P1056" s="116">
        <f>O1056*H1056</f>
        <v>0</v>
      </c>
      <c r="Q1056" s="116">
        <v>0</v>
      </c>
      <c r="R1056" s="117">
        <f>Q1056*H1056</f>
        <v>0</v>
      </c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P1056" s="118" t="s">
        <v>124</v>
      </c>
      <c r="AR1056" s="118" t="s">
        <v>119</v>
      </c>
      <c r="AS1056" s="118" t="s">
        <v>66</v>
      </c>
      <c r="AW1056" s="15" t="s">
        <v>117</v>
      </c>
      <c r="BC1056" s="119" t="e">
        <f>IF(L1056="základní",#REF!,0)</f>
        <v>#REF!</v>
      </c>
      <c r="BD1056" s="119">
        <f>IF(L1056="snížená",#REF!,0)</f>
        <v>0</v>
      </c>
      <c r="BE1056" s="119">
        <f>IF(L1056="zákl. přenesená",#REF!,0)</f>
        <v>0</v>
      </c>
      <c r="BF1056" s="119">
        <f>IF(L1056="sníž. přenesená",#REF!,0)</f>
        <v>0</v>
      </c>
      <c r="BG1056" s="119">
        <f>IF(L1056="nulová",#REF!,0)</f>
        <v>0</v>
      </c>
      <c r="BH1056" s="15" t="s">
        <v>64</v>
      </c>
      <c r="BI1056" s="119" t="e">
        <f>ROUND(#REF!*H1056,2)</f>
        <v>#REF!</v>
      </c>
      <c r="BJ1056" s="15" t="s">
        <v>124</v>
      </c>
      <c r="BK1056" s="118" t="s">
        <v>1661</v>
      </c>
    </row>
    <row r="1057" spans="1:45" s="2" customFormat="1" ht="58.5">
      <c r="A1057" s="26"/>
      <c r="B1057" s="27"/>
      <c r="C1057" s="26"/>
      <c r="D1057" s="120" t="s">
        <v>125</v>
      </c>
      <c r="E1057" s="26"/>
      <c r="F1057" s="121" t="s">
        <v>1614</v>
      </c>
      <c r="G1057" s="26"/>
      <c r="H1057" s="26"/>
      <c r="I1057" s="26"/>
      <c r="J1057" s="27"/>
      <c r="K1057" s="122"/>
      <c r="L1057" s="123"/>
      <c r="M1057" s="44"/>
      <c r="N1057" s="44"/>
      <c r="O1057" s="44"/>
      <c r="P1057" s="44"/>
      <c r="Q1057" s="44"/>
      <c r="R1057" s="45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R1057" s="15" t="s">
        <v>125</v>
      </c>
      <c r="AS1057" s="15" t="s">
        <v>66</v>
      </c>
    </row>
    <row r="1058" spans="1:63" s="2" customFormat="1" ht="16.5" customHeight="1">
      <c r="A1058" s="26"/>
      <c r="B1058" s="108"/>
      <c r="C1058" s="109" t="s">
        <v>873</v>
      </c>
      <c r="D1058" s="109" t="s">
        <v>119</v>
      </c>
      <c r="E1058" s="110" t="s">
        <v>1662</v>
      </c>
      <c r="F1058" s="111" t="s">
        <v>1616</v>
      </c>
      <c r="G1058" s="112" t="s">
        <v>1600</v>
      </c>
      <c r="H1058" s="113">
        <v>0.01</v>
      </c>
      <c r="I1058" s="111" t="s">
        <v>123</v>
      </c>
      <c r="J1058" s="27"/>
      <c r="K1058" s="114" t="s">
        <v>1</v>
      </c>
      <c r="L1058" s="115" t="s">
        <v>31</v>
      </c>
      <c r="M1058" s="116">
        <v>0</v>
      </c>
      <c r="N1058" s="116">
        <f>M1058*H1058</f>
        <v>0</v>
      </c>
      <c r="O1058" s="116">
        <v>0</v>
      </c>
      <c r="P1058" s="116">
        <f>O1058*H1058</f>
        <v>0</v>
      </c>
      <c r="Q1058" s="116">
        <v>0</v>
      </c>
      <c r="R1058" s="117">
        <f>Q1058*H1058</f>
        <v>0</v>
      </c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P1058" s="118" t="s">
        <v>124</v>
      </c>
      <c r="AR1058" s="118" t="s">
        <v>119</v>
      </c>
      <c r="AS1058" s="118" t="s">
        <v>66</v>
      </c>
      <c r="AW1058" s="15" t="s">
        <v>117</v>
      </c>
      <c r="BC1058" s="119" t="e">
        <f>IF(L1058="základní",#REF!,0)</f>
        <v>#REF!</v>
      </c>
      <c r="BD1058" s="119">
        <f>IF(L1058="snížená",#REF!,0)</f>
        <v>0</v>
      </c>
      <c r="BE1058" s="119">
        <f>IF(L1058="zákl. přenesená",#REF!,0)</f>
        <v>0</v>
      </c>
      <c r="BF1058" s="119">
        <f>IF(L1058="sníž. přenesená",#REF!,0)</f>
        <v>0</v>
      </c>
      <c r="BG1058" s="119">
        <f>IF(L1058="nulová",#REF!,0)</f>
        <v>0</v>
      </c>
      <c r="BH1058" s="15" t="s">
        <v>64</v>
      </c>
      <c r="BI1058" s="119" t="e">
        <f>ROUND(#REF!*H1058,2)</f>
        <v>#REF!</v>
      </c>
      <c r="BJ1058" s="15" t="s">
        <v>124</v>
      </c>
      <c r="BK1058" s="118" t="s">
        <v>1663</v>
      </c>
    </row>
    <row r="1059" spans="1:45" s="2" customFormat="1" ht="29.25">
      <c r="A1059" s="26"/>
      <c r="B1059" s="27"/>
      <c r="C1059" s="26"/>
      <c r="D1059" s="120" t="s">
        <v>125</v>
      </c>
      <c r="E1059" s="26"/>
      <c r="F1059" s="121" t="s">
        <v>1618</v>
      </c>
      <c r="G1059" s="26"/>
      <c r="H1059" s="26"/>
      <c r="I1059" s="26"/>
      <c r="J1059" s="27"/>
      <c r="K1059" s="122"/>
      <c r="L1059" s="123"/>
      <c r="M1059" s="44"/>
      <c r="N1059" s="44"/>
      <c r="O1059" s="44"/>
      <c r="P1059" s="44"/>
      <c r="Q1059" s="44"/>
      <c r="R1059" s="45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R1059" s="15" t="s">
        <v>125</v>
      </c>
      <c r="AS1059" s="15" t="s">
        <v>66</v>
      </c>
    </row>
    <row r="1060" spans="1:63" s="2" customFormat="1" ht="16.5" customHeight="1">
      <c r="A1060" s="26"/>
      <c r="B1060" s="108"/>
      <c r="C1060" s="109" t="s">
        <v>1664</v>
      </c>
      <c r="D1060" s="109" t="s">
        <v>119</v>
      </c>
      <c r="E1060" s="110" t="s">
        <v>1665</v>
      </c>
      <c r="F1060" s="111" t="s">
        <v>1621</v>
      </c>
      <c r="G1060" s="112" t="s">
        <v>1600</v>
      </c>
      <c r="H1060" s="113">
        <v>0.03</v>
      </c>
      <c r="I1060" s="111" t="s">
        <v>123</v>
      </c>
      <c r="J1060" s="27"/>
      <c r="K1060" s="114" t="s">
        <v>1</v>
      </c>
      <c r="L1060" s="115" t="s">
        <v>31</v>
      </c>
      <c r="M1060" s="116">
        <v>0</v>
      </c>
      <c r="N1060" s="116">
        <f>M1060*H1060</f>
        <v>0</v>
      </c>
      <c r="O1060" s="116">
        <v>0</v>
      </c>
      <c r="P1060" s="116">
        <f>O1060*H1060</f>
        <v>0</v>
      </c>
      <c r="Q1060" s="116">
        <v>0</v>
      </c>
      <c r="R1060" s="117">
        <f>Q1060*H1060</f>
        <v>0</v>
      </c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P1060" s="118" t="s">
        <v>124</v>
      </c>
      <c r="AR1060" s="118" t="s">
        <v>119</v>
      </c>
      <c r="AS1060" s="118" t="s">
        <v>66</v>
      </c>
      <c r="AW1060" s="15" t="s">
        <v>117</v>
      </c>
      <c r="BC1060" s="119" t="e">
        <f>IF(L1060="základní",#REF!,0)</f>
        <v>#REF!</v>
      </c>
      <c r="BD1060" s="119">
        <f>IF(L1060="snížená",#REF!,0)</f>
        <v>0</v>
      </c>
      <c r="BE1060" s="119">
        <f>IF(L1060="zákl. přenesená",#REF!,0)</f>
        <v>0</v>
      </c>
      <c r="BF1060" s="119">
        <f>IF(L1060="sníž. přenesená",#REF!,0)</f>
        <v>0</v>
      </c>
      <c r="BG1060" s="119">
        <f>IF(L1060="nulová",#REF!,0)</f>
        <v>0</v>
      </c>
      <c r="BH1060" s="15" t="s">
        <v>64</v>
      </c>
      <c r="BI1060" s="119" t="e">
        <f>ROUND(#REF!*H1060,2)</f>
        <v>#REF!</v>
      </c>
      <c r="BJ1060" s="15" t="s">
        <v>124</v>
      </c>
      <c r="BK1060" s="118" t="s">
        <v>1666</v>
      </c>
    </row>
    <row r="1061" spans="1:45" s="2" customFormat="1" ht="29.25">
      <c r="A1061" s="26"/>
      <c r="B1061" s="27"/>
      <c r="C1061" s="26"/>
      <c r="D1061" s="120" t="s">
        <v>125</v>
      </c>
      <c r="E1061" s="26"/>
      <c r="F1061" s="121" t="s">
        <v>1623</v>
      </c>
      <c r="G1061" s="26"/>
      <c r="H1061" s="26"/>
      <c r="I1061" s="26"/>
      <c r="J1061" s="27"/>
      <c r="K1061" s="122"/>
      <c r="L1061" s="123"/>
      <c r="M1061" s="44"/>
      <c r="N1061" s="44"/>
      <c r="O1061" s="44"/>
      <c r="P1061" s="44"/>
      <c r="Q1061" s="44"/>
      <c r="R1061" s="45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R1061" s="15" t="s">
        <v>125</v>
      </c>
      <c r="AS1061" s="15" t="s">
        <v>66</v>
      </c>
    </row>
    <row r="1062" spans="1:63" s="2" customFormat="1" ht="16.5" customHeight="1">
      <c r="A1062" s="26"/>
      <c r="B1062" s="108"/>
      <c r="C1062" s="109" t="s">
        <v>877</v>
      </c>
      <c r="D1062" s="109" t="s">
        <v>119</v>
      </c>
      <c r="E1062" s="110" t="s">
        <v>1667</v>
      </c>
      <c r="F1062" s="111" t="s">
        <v>1625</v>
      </c>
      <c r="G1062" s="112" t="s">
        <v>1600</v>
      </c>
      <c r="H1062" s="113">
        <v>0.03</v>
      </c>
      <c r="I1062" s="111" t="s">
        <v>123</v>
      </c>
      <c r="J1062" s="27"/>
      <c r="K1062" s="114" t="s">
        <v>1</v>
      </c>
      <c r="L1062" s="115" t="s">
        <v>31</v>
      </c>
      <c r="M1062" s="116">
        <v>0</v>
      </c>
      <c r="N1062" s="116">
        <f>M1062*H1062</f>
        <v>0</v>
      </c>
      <c r="O1062" s="116">
        <v>0</v>
      </c>
      <c r="P1062" s="116">
        <f>O1062*H1062</f>
        <v>0</v>
      </c>
      <c r="Q1062" s="116">
        <v>0</v>
      </c>
      <c r="R1062" s="117">
        <f>Q1062*H1062</f>
        <v>0</v>
      </c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P1062" s="118" t="s">
        <v>124</v>
      </c>
      <c r="AR1062" s="118" t="s">
        <v>119</v>
      </c>
      <c r="AS1062" s="118" t="s">
        <v>66</v>
      </c>
      <c r="AW1062" s="15" t="s">
        <v>117</v>
      </c>
      <c r="BC1062" s="119" t="e">
        <f>IF(L1062="základní",#REF!,0)</f>
        <v>#REF!</v>
      </c>
      <c r="BD1062" s="119">
        <f>IF(L1062="snížená",#REF!,0)</f>
        <v>0</v>
      </c>
      <c r="BE1062" s="119">
        <f>IF(L1062="zákl. přenesená",#REF!,0)</f>
        <v>0</v>
      </c>
      <c r="BF1062" s="119">
        <f>IF(L1062="sníž. přenesená",#REF!,0)</f>
        <v>0</v>
      </c>
      <c r="BG1062" s="119">
        <f>IF(L1062="nulová",#REF!,0)</f>
        <v>0</v>
      </c>
      <c r="BH1062" s="15" t="s">
        <v>64</v>
      </c>
      <c r="BI1062" s="119" t="e">
        <f>ROUND(#REF!*H1062,2)</f>
        <v>#REF!</v>
      </c>
      <c r="BJ1062" s="15" t="s">
        <v>124</v>
      </c>
      <c r="BK1062" s="118" t="s">
        <v>1668</v>
      </c>
    </row>
    <row r="1063" spans="1:45" s="2" customFormat="1" ht="29.25">
      <c r="A1063" s="26"/>
      <c r="B1063" s="27"/>
      <c r="C1063" s="26"/>
      <c r="D1063" s="120" t="s">
        <v>125</v>
      </c>
      <c r="E1063" s="26"/>
      <c r="F1063" s="121" t="s">
        <v>1627</v>
      </c>
      <c r="G1063" s="26"/>
      <c r="H1063" s="26"/>
      <c r="I1063" s="26"/>
      <c r="J1063" s="27"/>
      <c r="K1063" s="122"/>
      <c r="L1063" s="123"/>
      <c r="M1063" s="44"/>
      <c r="N1063" s="44"/>
      <c r="O1063" s="44"/>
      <c r="P1063" s="44"/>
      <c r="Q1063" s="44"/>
      <c r="R1063" s="45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R1063" s="15" t="s">
        <v>125</v>
      </c>
      <c r="AS1063" s="15" t="s">
        <v>66</v>
      </c>
    </row>
    <row r="1064" spans="2:61" s="11" customFormat="1" ht="22.9" customHeight="1">
      <c r="B1064" s="98"/>
      <c r="D1064" s="99" t="s">
        <v>56</v>
      </c>
      <c r="E1064" s="107" t="s">
        <v>1669</v>
      </c>
      <c r="F1064" s="107" t="s">
        <v>1670</v>
      </c>
      <c r="J1064" s="98"/>
      <c r="K1064" s="101"/>
      <c r="L1064" s="102"/>
      <c r="M1064" s="102"/>
      <c r="N1064" s="103">
        <f>SUM(N1065:N1075)</f>
        <v>0</v>
      </c>
      <c r="O1064" s="102"/>
      <c r="P1064" s="103">
        <f>SUM(P1065:P1075)</f>
        <v>0</v>
      </c>
      <c r="Q1064" s="102"/>
      <c r="R1064" s="104">
        <f>SUM(R1065:R1075)</f>
        <v>0</v>
      </c>
      <c r="AP1064" s="99" t="s">
        <v>135</v>
      </c>
      <c r="AR1064" s="105" t="s">
        <v>56</v>
      </c>
      <c r="AS1064" s="105" t="s">
        <v>64</v>
      </c>
      <c r="AW1064" s="99" t="s">
        <v>117</v>
      </c>
      <c r="BI1064" s="106" t="e">
        <f>SUM(BI1065:BI1075)</f>
        <v>#REF!</v>
      </c>
    </row>
    <row r="1065" spans="1:63" s="2" customFormat="1" ht="21.75" customHeight="1">
      <c r="A1065" s="26"/>
      <c r="B1065" s="108"/>
      <c r="C1065" s="109" t="s">
        <v>1671</v>
      </c>
      <c r="D1065" s="109" t="s">
        <v>119</v>
      </c>
      <c r="E1065" s="110" t="s">
        <v>1672</v>
      </c>
      <c r="F1065" s="111" t="s">
        <v>1673</v>
      </c>
      <c r="G1065" s="112" t="s">
        <v>1674</v>
      </c>
      <c r="H1065" s="113">
        <v>40</v>
      </c>
      <c r="I1065" s="111" t="s">
        <v>123</v>
      </c>
      <c r="J1065" s="27"/>
      <c r="K1065" s="114" t="s">
        <v>1</v>
      </c>
      <c r="L1065" s="115" t="s">
        <v>31</v>
      </c>
      <c r="M1065" s="116">
        <v>0</v>
      </c>
      <c r="N1065" s="116">
        <f>M1065*H1065</f>
        <v>0</v>
      </c>
      <c r="O1065" s="116">
        <v>0</v>
      </c>
      <c r="P1065" s="116">
        <f>O1065*H1065</f>
        <v>0</v>
      </c>
      <c r="Q1065" s="116">
        <v>0</v>
      </c>
      <c r="R1065" s="117">
        <f>Q1065*H1065</f>
        <v>0</v>
      </c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P1065" s="118" t="s">
        <v>124</v>
      </c>
      <c r="AR1065" s="118" t="s">
        <v>119</v>
      </c>
      <c r="AS1065" s="118" t="s">
        <v>66</v>
      </c>
      <c r="AW1065" s="15" t="s">
        <v>117</v>
      </c>
      <c r="BC1065" s="119" t="e">
        <f>IF(L1065="základní",#REF!,0)</f>
        <v>#REF!</v>
      </c>
      <c r="BD1065" s="119">
        <f>IF(L1065="snížená",#REF!,0)</f>
        <v>0</v>
      </c>
      <c r="BE1065" s="119">
        <f>IF(L1065="zákl. přenesená",#REF!,0)</f>
        <v>0</v>
      </c>
      <c r="BF1065" s="119">
        <f>IF(L1065="sníž. přenesená",#REF!,0)</f>
        <v>0</v>
      </c>
      <c r="BG1065" s="119">
        <f>IF(L1065="nulová",#REF!,0)</f>
        <v>0</v>
      </c>
      <c r="BH1065" s="15" t="s">
        <v>64</v>
      </c>
      <c r="BI1065" s="119" t="e">
        <f>ROUND(#REF!*H1065,2)</f>
        <v>#REF!</v>
      </c>
      <c r="BJ1065" s="15" t="s">
        <v>124</v>
      </c>
      <c r="BK1065" s="118" t="s">
        <v>1675</v>
      </c>
    </row>
    <row r="1066" spans="1:45" s="2" customFormat="1" ht="12">
      <c r="A1066" s="26"/>
      <c r="B1066" s="27"/>
      <c r="C1066" s="26"/>
      <c r="D1066" s="120" t="s">
        <v>125</v>
      </c>
      <c r="E1066" s="26"/>
      <c r="F1066" s="121" t="s">
        <v>1673</v>
      </c>
      <c r="G1066" s="26"/>
      <c r="H1066" s="26"/>
      <c r="I1066" s="26"/>
      <c r="J1066" s="27"/>
      <c r="K1066" s="122"/>
      <c r="L1066" s="123"/>
      <c r="M1066" s="44"/>
      <c r="N1066" s="44"/>
      <c r="O1066" s="44"/>
      <c r="P1066" s="44"/>
      <c r="Q1066" s="44"/>
      <c r="R1066" s="45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R1066" s="15" t="s">
        <v>125</v>
      </c>
      <c r="AS1066" s="15" t="s">
        <v>66</v>
      </c>
    </row>
    <row r="1067" spans="1:45" s="2" customFormat="1" ht="68.25">
      <c r="A1067" s="26"/>
      <c r="B1067" s="27"/>
      <c r="C1067" s="26"/>
      <c r="D1067" s="120" t="s">
        <v>356</v>
      </c>
      <c r="E1067" s="26"/>
      <c r="F1067" s="132" t="s">
        <v>1676</v>
      </c>
      <c r="G1067" s="26"/>
      <c r="H1067" s="26"/>
      <c r="I1067" s="26"/>
      <c r="J1067" s="27"/>
      <c r="K1067" s="122"/>
      <c r="L1067" s="123"/>
      <c r="M1067" s="44"/>
      <c r="N1067" s="44"/>
      <c r="O1067" s="44"/>
      <c r="P1067" s="44"/>
      <c r="Q1067" s="44"/>
      <c r="R1067" s="45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R1067" s="15" t="s">
        <v>356</v>
      </c>
      <c r="AS1067" s="15" t="s">
        <v>66</v>
      </c>
    </row>
    <row r="1068" spans="1:63" s="2" customFormat="1" ht="21.75" customHeight="1">
      <c r="A1068" s="26"/>
      <c r="B1068" s="108"/>
      <c r="C1068" s="109" t="s">
        <v>880</v>
      </c>
      <c r="D1068" s="109" t="s">
        <v>119</v>
      </c>
      <c r="E1068" s="110" t="s">
        <v>1677</v>
      </c>
      <c r="F1068" s="111" t="s">
        <v>1678</v>
      </c>
      <c r="G1068" s="112" t="s">
        <v>1674</v>
      </c>
      <c r="H1068" s="113">
        <v>28</v>
      </c>
      <c r="I1068" s="111" t="s">
        <v>123</v>
      </c>
      <c r="J1068" s="27"/>
      <c r="K1068" s="114" t="s">
        <v>1</v>
      </c>
      <c r="L1068" s="115" t="s">
        <v>31</v>
      </c>
      <c r="M1068" s="116">
        <v>0</v>
      </c>
      <c r="N1068" s="116">
        <f>M1068*H1068</f>
        <v>0</v>
      </c>
      <c r="O1068" s="116">
        <v>0</v>
      </c>
      <c r="P1068" s="116">
        <f>O1068*H1068</f>
        <v>0</v>
      </c>
      <c r="Q1068" s="116">
        <v>0</v>
      </c>
      <c r="R1068" s="117">
        <f>Q1068*H1068</f>
        <v>0</v>
      </c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P1068" s="118" t="s">
        <v>124</v>
      </c>
      <c r="AR1068" s="118" t="s">
        <v>119</v>
      </c>
      <c r="AS1068" s="118" t="s">
        <v>66</v>
      </c>
      <c r="AW1068" s="15" t="s">
        <v>117</v>
      </c>
      <c r="BC1068" s="119" t="e">
        <f>IF(L1068="základní",#REF!,0)</f>
        <v>#REF!</v>
      </c>
      <c r="BD1068" s="119">
        <f>IF(L1068="snížená",#REF!,0)</f>
        <v>0</v>
      </c>
      <c r="BE1068" s="119">
        <f>IF(L1068="zákl. přenesená",#REF!,0)</f>
        <v>0</v>
      </c>
      <c r="BF1068" s="119">
        <f>IF(L1068="sníž. přenesená",#REF!,0)</f>
        <v>0</v>
      </c>
      <c r="BG1068" s="119">
        <f>IF(L1068="nulová",#REF!,0)</f>
        <v>0</v>
      </c>
      <c r="BH1068" s="15" t="s">
        <v>64</v>
      </c>
      <c r="BI1068" s="119" t="e">
        <f>ROUND(#REF!*H1068,2)</f>
        <v>#REF!</v>
      </c>
      <c r="BJ1068" s="15" t="s">
        <v>124</v>
      </c>
      <c r="BK1068" s="118" t="s">
        <v>1679</v>
      </c>
    </row>
    <row r="1069" spans="1:45" s="2" customFormat="1" ht="12">
      <c r="A1069" s="26"/>
      <c r="B1069" s="27"/>
      <c r="C1069" s="26"/>
      <c r="D1069" s="120" t="s">
        <v>125</v>
      </c>
      <c r="E1069" s="26"/>
      <c r="F1069" s="121" t="s">
        <v>1678</v>
      </c>
      <c r="G1069" s="26"/>
      <c r="H1069" s="26"/>
      <c r="I1069" s="26"/>
      <c r="J1069" s="27"/>
      <c r="K1069" s="122"/>
      <c r="L1069" s="123"/>
      <c r="M1069" s="44"/>
      <c r="N1069" s="44"/>
      <c r="O1069" s="44"/>
      <c r="P1069" s="44"/>
      <c r="Q1069" s="44"/>
      <c r="R1069" s="45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R1069" s="15" t="s">
        <v>125</v>
      </c>
      <c r="AS1069" s="15" t="s">
        <v>66</v>
      </c>
    </row>
    <row r="1070" spans="1:45" s="2" customFormat="1" ht="68.25">
      <c r="A1070" s="26"/>
      <c r="B1070" s="27"/>
      <c r="C1070" s="26"/>
      <c r="D1070" s="120" t="s">
        <v>356</v>
      </c>
      <c r="E1070" s="26"/>
      <c r="F1070" s="132" t="s">
        <v>1676</v>
      </c>
      <c r="G1070" s="26"/>
      <c r="H1070" s="26"/>
      <c r="I1070" s="26"/>
      <c r="J1070" s="27"/>
      <c r="K1070" s="122"/>
      <c r="L1070" s="123"/>
      <c r="M1070" s="44"/>
      <c r="N1070" s="44"/>
      <c r="O1070" s="44"/>
      <c r="P1070" s="44"/>
      <c r="Q1070" s="44"/>
      <c r="R1070" s="45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R1070" s="15" t="s">
        <v>356</v>
      </c>
      <c r="AS1070" s="15" t="s">
        <v>66</v>
      </c>
    </row>
    <row r="1071" spans="1:63" s="2" customFormat="1" ht="16.5" customHeight="1">
      <c r="A1071" s="26"/>
      <c r="B1071" s="108"/>
      <c r="C1071" s="109" t="s">
        <v>1680</v>
      </c>
      <c r="D1071" s="109" t="s">
        <v>119</v>
      </c>
      <c r="E1071" s="110" t="s">
        <v>1681</v>
      </c>
      <c r="F1071" s="111" t="s">
        <v>1682</v>
      </c>
      <c r="G1071" s="112" t="s">
        <v>1674</v>
      </c>
      <c r="H1071" s="113">
        <v>5</v>
      </c>
      <c r="I1071" s="111" t="s">
        <v>123</v>
      </c>
      <c r="J1071" s="27"/>
      <c r="K1071" s="114" t="s">
        <v>1</v>
      </c>
      <c r="L1071" s="115" t="s">
        <v>31</v>
      </c>
      <c r="M1071" s="116">
        <v>0</v>
      </c>
      <c r="N1071" s="116">
        <f>M1071*H1071</f>
        <v>0</v>
      </c>
      <c r="O1071" s="116">
        <v>0</v>
      </c>
      <c r="P1071" s="116">
        <f>O1071*H1071</f>
        <v>0</v>
      </c>
      <c r="Q1071" s="116">
        <v>0</v>
      </c>
      <c r="R1071" s="117">
        <f>Q1071*H1071</f>
        <v>0</v>
      </c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P1071" s="118" t="s">
        <v>124</v>
      </c>
      <c r="AR1071" s="118" t="s">
        <v>119</v>
      </c>
      <c r="AS1071" s="118" t="s">
        <v>66</v>
      </c>
      <c r="AW1071" s="15" t="s">
        <v>117</v>
      </c>
      <c r="BC1071" s="119" t="e">
        <f>IF(L1071="základní",#REF!,0)</f>
        <v>#REF!</v>
      </c>
      <c r="BD1071" s="119">
        <f>IF(L1071="snížená",#REF!,0)</f>
        <v>0</v>
      </c>
      <c r="BE1071" s="119">
        <f>IF(L1071="zákl. přenesená",#REF!,0)</f>
        <v>0</v>
      </c>
      <c r="BF1071" s="119">
        <f>IF(L1071="sníž. přenesená",#REF!,0)</f>
        <v>0</v>
      </c>
      <c r="BG1071" s="119">
        <f>IF(L1071="nulová",#REF!,0)</f>
        <v>0</v>
      </c>
      <c r="BH1071" s="15" t="s">
        <v>64</v>
      </c>
      <c r="BI1071" s="119" t="e">
        <f>ROUND(#REF!*H1071,2)</f>
        <v>#REF!</v>
      </c>
      <c r="BJ1071" s="15" t="s">
        <v>124</v>
      </c>
      <c r="BK1071" s="118" t="s">
        <v>1683</v>
      </c>
    </row>
    <row r="1072" spans="1:45" s="2" customFormat="1" ht="12">
      <c r="A1072" s="26"/>
      <c r="B1072" s="27"/>
      <c r="C1072" s="26"/>
      <c r="D1072" s="120" t="s">
        <v>125</v>
      </c>
      <c r="E1072" s="26"/>
      <c r="F1072" s="121" t="s">
        <v>1682</v>
      </c>
      <c r="G1072" s="26"/>
      <c r="H1072" s="26"/>
      <c r="I1072" s="26"/>
      <c r="J1072" s="27"/>
      <c r="K1072" s="122"/>
      <c r="L1072" s="123"/>
      <c r="M1072" s="44"/>
      <c r="N1072" s="44"/>
      <c r="O1072" s="44"/>
      <c r="P1072" s="44"/>
      <c r="Q1072" s="44"/>
      <c r="R1072" s="45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R1072" s="15" t="s">
        <v>125</v>
      </c>
      <c r="AS1072" s="15" t="s">
        <v>66</v>
      </c>
    </row>
    <row r="1073" spans="1:45" s="2" customFormat="1" ht="68.25">
      <c r="A1073" s="26"/>
      <c r="B1073" s="27"/>
      <c r="C1073" s="26"/>
      <c r="D1073" s="120" t="s">
        <v>356</v>
      </c>
      <c r="E1073" s="26"/>
      <c r="F1073" s="132" t="s">
        <v>1676</v>
      </c>
      <c r="G1073" s="26"/>
      <c r="H1073" s="26"/>
      <c r="I1073" s="26"/>
      <c r="J1073" s="27"/>
      <c r="K1073" s="122"/>
      <c r="L1073" s="123"/>
      <c r="M1073" s="44"/>
      <c r="N1073" s="44"/>
      <c r="O1073" s="44"/>
      <c r="P1073" s="44"/>
      <c r="Q1073" s="44"/>
      <c r="R1073" s="45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R1073" s="15" t="s">
        <v>356</v>
      </c>
      <c r="AS1073" s="15" t="s">
        <v>66</v>
      </c>
    </row>
    <row r="1074" spans="1:63" s="2" customFormat="1" ht="16.5" customHeight="1">
      <c r="A1074" s="26"/>
      <c r="B1074" s="108"/>
      <c r="C1074" s="109" t="s">
        <v>884</v>
      </c>
      <c r="D1074" s="109" t="s">
        <v>119</v>
      </c>
      <c r="E1074" s="110" t="s">
        <v>1684</v>
      </c>
      <c r="F1074" s="111" t="s">
        <v>1685</v>
      </c>
      <c r="G1074" s="112" t="s">
        <v>1674</v>
      </c>
      <c r="H1074" s="113">
        <v>40</v>
      </c>
      <c r="I1074" s="111" t="s">
        <v>123</v>
      </c>
      <c r="J1074" s="27"/>
      <c r="K1074" s="114" t="s">
        <v>1</v>
      </c>
      <c r="L1074" s="115" t="s">
        <v>31</v>
      </c>
      <c r="M1074" s="116">
        <v>0</v>
      </c>
      <c r="N1074" s="116">
        <f>M1074*H1074</f>
        <v>0</v>
      </c>
      <c r="O1074" s="116">
        <v>0</v>
      </c>
      <c r="P1074" s="116">
        <f>O1074*H1074</f>
        <v>0</v>
      </c>
      <c r="Q1074" s="116">
        <v>0</v>
      </c>
      <c r="R1074" s="117">
        <f>Q1074*H1074</f>
        <v>0</v>
      </c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P1074" s="118" t="s">
        <v>124</v>
      </c>
      <c r="AR1074" s="118" t="s">
        <v>119</v>
      </c>
      <c r="AS1074" s="118" t="s">
        <v>66</v>
      </c>
      <c r="AW1074" s="15" t="s">
        <v>117</v>
      </c>
      <c r="BC1074" s="119" t="e">
        <f>IF(L1074="základní",#REF!,0)</f>
        <v>#REF!</v>
      </c>
      <c r="BD1074" s="119">
        <f>IF(L1074="snížená",#REF!,0)</f>
        <v>0</v>
      </c>
      <c r="BE1074" s="119">
        <f>IF(L1074="zákl. přenesená",#REF!,0)</f>
        <v>0</v>
      </c>
      <c r="BF1074" s="119">
        <f>IF(L1074="sníž. přenesená",#REF!,0)</f>
        <v>0</v>
      </c>
      <c r="BG1074" s="119">
        <f>IF(L1074="nulová",#REF!,0)</f>
        <v>0</v>
      </c>
      <c r="BH1074" s="15" t="s">
        <v>64</v>
      </c>
      <c r="BI1074" s="119" t="e">
        <f>ROUND(#REF!*H1074,2)</f>
        <v>#REF!</v>
      </c>
      <c r="BJ1074" s="15" t="s">
        <v>124</v>
      </c>
      <c r="BK1074" s="118" t="s">
        <v>1686</v>
      </c>
    </row>
    <row r="1075" spans="1:45" s="2" customFormat="1" ht="12">
      <c r="A1075" s="26"/>
      <c r="B1075" s="27"/>
      <c r="C1075" s="26"/>
      <c r="D1075" s="120" t="s">
        <v>125</v>
      </c>
      <c r="E1075" s="26"/>
      <c r="F1075" s="121" t="s">
        <v>1685</v>
      </c>
      <c r="G1075" s="26"/>
      <c r="H1075" s="26"/>
      <c r="I1075" s="26"/>
      <c r="J1075" s="27"/>
      <c r="K1075" s="147"/>
      <c r="L1075" s="148"/>
      <c r="M1075" s="149"/>
      <c r="N1075" s="149"/>
      <c r="O1075" s="149"/>
      <c r="P1075" s="149"/>
      <c r="Q1075" s="149"/>
      <c r="R1075" s="150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R1075" s="15" t="s">
        <v>125</v>
      </c>
      <c r="AS1075" s="15" t="s">
        <v>66</v>
      </c>
    </row>
    <row r="1076" spans="1:29" s="2" customFormat="1" ht="6.95" customHeight="1">
      <c r="A1076" s="26"/>
      <c r="B1076" s="34"/>
      <c r="C1076" s="35"/>
      <c r="D1076" s="35"/>
      <c r="E1076" s="35"/>
      <c r="F1076" s="35"/>
      <c r="G1076" s="35"/>
      <c r="H1076" s="35"/>
      <c r="I1076" s="35"/>
      <c r="J1076" s="27"/>
      <c r="K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</row>
  </sheetData>
  <autoFilter ref="C134:I1075"/>
  <mergeCells count="9">
    <mergeCell ref="E77:H77"/>
    <mergeCell ref="E125:H125"/>
    <mergeCell ref="E127:H127"/>
    <mergeCell ref="J2:T2"/>
    <mergeCell ref="E7:H7"/>
    <mergeCell ref="E9:H9"/>
    <mergeCell ref="E18:H18"/>
    <mergeCell ref="E27:H27"/>
    <mergeCell ref="E75:H7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Kudláček František</dc:creator>
  <cp:keywords/>
  <dc:description/>
  <cp:lastModifiedBy>Kudláček František</cp:lastModifiedBy>
  <dcterms:created xsi:type="dcterms:W3CDTF">2023-11-10T06:24:00Z</dcterms:created>
  <dcterms:modified xsi:type="dcterms:W3CDTF">2023-11-10T06:26:57Z</dcterms:modified>
  <cp:category/>
  <cp:version/>
  <cp:contentType/>
  <cp:contentStatus/>
</cp:coreProperties>
</file>