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fileSharing userName="JankoM" reservationPassword="0"/>
  <workbookPr/>
  <bookViews>
    <workbookView xWindow="240" yWindow="120" windowWidth="14940" windowHeight="9225" activeTab="0"/>
  </bookViews>
  <sheets>
    <sheet name="Rekapitulace" sheetId="1" r:id="rId1"/>
    <sheet name="PS 11-01-14" sheetId="2" r:id="rId2"/>
    <sheet name="PS 11-01-15" sheetId="3" r:id="rId3"/>
    <sheet name="PS 11-01-16" sheetId="4" r:id="rId4"/>
    <sheet name="PS 12-01-23" sheetId="5" r:id="rId5"/>
    <sheet name="PS 12-01-24" sheetId="6" r:id="rId6"/>
    <sheet name="SO 98-98" sheetId="7" r:id="rId7"/>
  </sheets>
  <definedNames/>
  <calcPr/>
  <webPublishing/>
</workbook>
</file>

<file path=xl/sharedStrings.xml><?xml version="1.0" encoding="utf-8"?>
<sst xmlns="http://schemas.openxmlformats.org/spreadsheetml/2006/main" count="1971" uniqueCount="193">
  <si>
    <t>Aspe</t>
  </si>
  <si>
    <t>Rekapitulace ceny</t>
  </si>
  <si>
    <t>S632000168</t>
  </si>
  <si>
    <t>Rekonstrukce počítačů náprav v trati Bakov nad Jizerou – Česká Lípa</t>
  </si>
  <si>
    <t>ZŘ</t>
  </si>
  <si>
    <t>20230621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</si>
  <si>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</si>
  <si>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</si>
  <si>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</si>
  <si>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</si>
  <si>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</si>
  <si>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</si>
  <si>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</si>
  <si>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Počet neoceněných položek</t>
  </si>
  <si>
    <t>D.1.1</t>
  </si>
  <si>
    <t>Železniční zabezpečovací zařízení</t>
  </si>
  <si>
    <t xml:space="preserve">  PS 11-01-14</t>
  </si>
  <si>
    <t>Výměna PN v ŽST Okna</t>
  </si>
  <si>
    <t>SŽDC05</t>
  </si>
  <si>
    <t>S</t>
  </si>
  <si>
    <t>O</t>
  </si>
  <si>
    <t>Soupis prací objektu</t>
  </si>
  <si>
    <t xml:space="preserve">Stavba: </t>
  </si>
  <si>
    <t>0,00</t>
  </si>
  <si>
    <t>15,00</t>
  </si>
  <si>
    <t>21,00</t>
  </si>
  <si>
    <t>3</t>
  </si>
  <si>
    <t>2</t>
  </si>
  <si>
    <t>Objekt:</t>
  </si>
  <si>
    <t>Typ</t>
  </si>
  <si>
    <t>Poř. číslo</t>
  </si>
  <si>
    <t>Kód položky</t>
  </si>
  <si>
    <t>Varianta</t>
  </si>
  <si>
    <t>Název položky</t>
  </si>
  <si>
    <t>MJ</t>
  </si>
  <si>
    <t>Množství</t>
  </si>
  <si>
    <t>Jednotková hmotnost</t>
  </si>
  <si>
    <t>Celková hmotnost</t>
  </si>
  <si>
    <t>Jednotková cena</t>
  </si>
  <si>
    <t>Dodávka</t>
  </si>
  <si>
    <t>Jednotková</t>
  </si>
  <si>
    <t>Celkem</t>
  </si>
  <si>
    <t>Cenové soustavy</t>
  </si>
  <si>
    <t>Počet položek s nulovou cenou</t>
  </si>
  <si>
    <t>O1</t>
  </si>
  <si>
    <t>PS 11-01-14</t>
  </si>
  <si>
    <t>SD</t>
  </si>
  <si>
    <t>1</t>
  </si>
  <si>
    <t>Slaboproud</t>
  </si>
  <si>
    <t>P</t>
  </si>
  <si>
    <t>747213</t>
  </si>
  <si>
    <t/>
  </si>
  <si>
    <t>CELKOVÁ PROHLÍDKA, ZKOUŠENÍ, MĚŘENÍ A VYHOTOVENÍ VÝCHOZÍ REVIZNÍ ZPRÁVY, PRO OBJEM IN PŘES 500 DO 1000 TIS. KČ</t>
  </si>
  <si>
    <t>KUS</t>
  </si>
  <si>
    <t>[bez vazby na CS]</t>
  </si>
  <si>
    <t>PP</t>
  </si>
  <si>
    <t>VV</t>
  </si>
  <si>
    <t>TS</t>
  </si>
  <si>
    <t>1. Položka obsahuje:    
 – cenu za celkovou prohlídku zařízení PS/SO, vč. měření, komplexních zkoušek a revizi zařízení tohoto PS/SO autorizovaným revizním technikem na silnoproudá zařízení podle požadavku ČSN, včetně hodnocení a vyhotovení celkové revizní zprávy    
2. Položka neobsahuje:    
 X    
3. Způsob měření:    
Udává se počet kusů kompletní konstrukce nebo práce.</t>
  </si>
  <si>
    <t>747214</t>
  </si>
  <si>
    <t>CELKOVÁ PROHLÍDKA, ZKOUŠENÍ, MĚŘENÍ A VYHOTOVENÍ VÝCHOZÍ REVIZNÍ ZPRÁVY, PRO OBJEM IN - PŘÍPLATEK ZA KAŽDÝCH DALŠÍCH I ZAPOČATÝCH 500 TIS. KČ</t>
  </si>
  <si>
    <t>75B111</t>
  </si>
  <si>
    <t>VNITŘNÍ KABELOVÉ ROZVODY DO 20 KABELŮ - DODÁVKA</t>
  </si>
  <si>
    <t>M</t>
  </si>
  <si>
    <t>1. Položka obsahuje:  
 – dodávka kabelů vč. eventuálních konektorů a potřebného pomocného materiálu a jeho dopravy na místo určení  
 – kabely včetně pomocného materiálu  
 – dopravu do místa určení  
2. Položka neobsahuje:  
 X  
3. Způsob měření:  
Měří se v metrech délkových kabelových žlabů nebo jiné kabelové konstrukce.</t>
  </si>
  <si>
    <t>4</t>
  </si>
  <si>
    <t>75B117</t>
  </si>
  <si>
    <t>VNITŘNÍ KABELOVÉ ROZVODY DO 20 KABELŮ - MONTÁŽ</t>
  </si>
  <si>
    <t>1. Položka obsahuje:  
 – položení kabelu do rozvodného žlabu, vyformování, vyvázání vč. zapojení na stojany nebo skříně  
 – montáž vnitřních kabelových rozvodů obsahuje všechny pomocné a doplňující práce a součásti, případné použití mechanizmů  
2. Položka neobsahuje:  
 X  
3. Způsob měření:  
Měří se v metrech délkových kabelových žlabů nebo jiné kabelové konstrukce.</t>
  </si>
  <si>
    <t>5</t>
  </si>
  <si>
    <t>75C911</t>
  </si>
  <si>
    <t>SNÍMAČ POČÍTAČE NÁPRAV - DODÁVKA</t>
  </si>
  <si>
    <t>1. Položka obsahuje:    
 – kompletní dodávka snímače počítače náprav, potřebného pomocného materiálu a dopravy do staveništního skladu    
 – dodávku snímače počítače náprav a pomocného materiálu, dopravu do staveništního skladu    
2. Položka neobsahuje:    
 X    
3. Způsob měření:    
Udává se počet kusů kompletní konstrukce nebo práce.</t>
  </si>
  <si>
    <t>6</t>
  </si>
  <si>
    <t>75C917</t>
  </si>
  <si>
    <t>SNÍMAČ POČÍTAČE NÁPRAV - MONTÁŽ</t>
  </si>
  <si>
    <t>1. Položka obsahuje:    
 – montáž snímače počítače náprav včetně zapojení kabelových forem (včetně měření a zapojení po měření), přezkoušení    
 – montáž snímače počítače náprav se všemi pomocnými a doplňujícími pracemi a součástmi, případné použití mechanizmů, včetně dopravy ze skladu k místu montáže    
2. Položka neobsahuje:    
 X    
3. Způsob měření:    
Udává se počet kusů kompletní konstrukce nebo práce.</t>
  </si>
  <si>
    <t>7</t>
  </si>
  <si>
    <t>75C918</t>
  </si>
  <si>
    <t>SNÍMAČ POČÍTAČE NÁPRAV - DEMONTÁŽ</t>
  </si>
  <si>
    <t>1. Položka obsahuje:  
 – demontáž snímače počítače náprav včetně odpojení kabelových přívodů  
 – demontáž snímače počítače náprav se všemi pomocnými a doplňujícími pracemi a součástmi, případné použití mechanizmů, včetně dopravy z místa demontáže do skladu  
 – naložení vybouraného materiálu na dopravní prostředek  
 – odvoz vybouraného materiálu do skladu nebo na likvidaci  
2. Položka neobsahuje:  
 – poplatek za likvidaci odpadů (nacení se dle SSD 0)  
3. Způsob měření:  
Udává se počet kusů kompletní konstrukce nebo práce.</t>
  </si>
  <si>
    <t>8</t>
  </si>
  <si>
    <t>75C931</t>
  </si>
  <si>
    <t>SKŘÍŇ S POČÍTAČI NÁPRAV 8 BODŮ/7 ÚSEKŮ - DODÁVKA</t>
  </si>
  <si>
    <t>1. Položka obsahuje:    
 – dodávka skříně s počítači náprav 8 bodů/7 úseků včetně potřebného pomocného materiálu a dopravy do staveništního skladu    
 – dodávku skříně s počítači náprav 8 bodů/7 úseků do stavědlové ústředny včetně skříně podle určení a pomocného materiálu, dopravu do staveništního skladu    
2. Položka neobsahuje:    
 X    
3. Způsob měření:    
Udává se počet kusů kompletní konstrukce nebo práce.</t>
  </si>
  <si>
    <t>9</t>
  </si>
  <si>
    <t>75C937</t>
  </si>
  <si>
    <t>SKŘÍŇ S POČÍTAČI NÁPRAV 8 BODŮ/7 ÚSEKŮ - MONTÁŽ</t>
  </si>
  <si>
    <t>1. Položka obsahuje:    
 – montáž skříně s počítači náprav 8 bodů/7 úseků, osazení vnitřních prvků skříně, přezkoušení    
 – montáž skříně s počítači náprav 8 bodů/7 úseků se všemi pomocnými a doplňujícími pracemi a součástmi, případné použití mechanizmů, včetně dopravy ze skladu k místu montáže    
2. Položka neobsahuje:    
 X    
3. Způsob měření:    
Udává se počet kusů kompletní konstrukce nebo práce.</t>
  </si>
  <si>
    <t>10</t>
  </si>
  <si>
    <t>75C938</t>
  </si>
  <si>
    <t>SKŘÍŇ S POČÍTAČI NÁPRAV 8 BODŮ/7 ÚSEKŮ - DEMONTÁŽ</t>
  </si>
  <si>
    <t>1. Položka obsahuje:  
 – demontáž skříně s počítači náprav 8 bodů/7 úseků, odpojení  
 – demontáž skříně s počítači náprav 8 bodů/7 úseků se všemi pomocnými a doplňujícími pracemi a součástmi, případné použití mechanizmů, včetně dopravy z místa demontáže do skladu  
 – naložení vybouraného materiálu na dopravní prostředek  
 – odvoz vybouraného materiálu do skladu nebo na likvidaci  
2. Položka neobsahuje:  
 – poplatek za likvidaci odpadů (nacení se dle SSD 0)  
3. Způsob měření:  
Udává se počet kusů kompletní konstrukce nebo práce.</t>
  </si>
  <si>
    <t>11</t>
  </si>
  <si>
    <t>75E117</t>
  </si>
  <si>
    <t>DOZOR PRACOVNÍKŮ PROVOZOVATELE PŘI PRÁCI NA ŽIVÉM ZAŘÍZENÍ</t>
  </si>
  <si>
    <t>HOD</t>
  </si>
  <si>
    <t>1. Položka obsahuje:    
 – při provádění prací na zařízení, které je v provozu, určují pracovníci správy dopravní cesty kdy a jak je možné potřebný zásah provést    
 – ztrátu času pracovníků prozozovatele, kteří tento čas využijí ve prospěch prováděné stavby    
2. Položka neobsahuje:    
 X    
3. Způsob měření:    
Udává se počet hodin provádění dozoru, revize nebo práce.</t>
  </si>
  <si>
    <t>12</t>
  </si>
  <si>
    <t>75E137</t>
  </si>
  <si>
    <t>PŘEZKOUŠENÍ VLAKOVÝCH CEST</t>
  </si>
  <si>
    <t>1. Položka obsahuje:    
 – postavení vlakové cesty a kontrola návěstního znaku, přezkoušení změny návěstního znaku z povolujícího na zakazující a poruchy žárovek    
 – simulace jízdy vlaku    
 – přezkoušení nouzového vybavení    
 – přezkoušení vazeb na traťové zabezpečovací zařízení    
 – kompletní zkoušky    
2. Položka neobsahuje:    
 X    
3. Způsob měření:    
Udává se počet kusů kompletní konstrukce nebo práce.</t>
  </si>
  <si>
    <t>13</t>
  </si>
  <si>
    <t>75E147</t>
  </si>
  <si>
    <t>PŘEZKOUŠENÍ A REGULACE AUTOMATICKÉHO BLOKU</t>
  </si>
  <si>
    <t>1. Položka obsahuje:  
 – přezkoušení a regulace napájecích zdrojů, nastavení jednotlivých obvodů a přezkoušení jejich funkce  
 – kompletní přezkoušení a regulaci  
2. Položka neobsahuje:  
 X  
3. Způsob měření:  
Udává se počet kusů kompletní konstrukce nebo práce.</t>
  </si>
  <si>
    <t>14</t>
  </si>
  <si>
    <t>75E167</t>
  </si>
  <si>
    <t>OŽIVENÍ, ODZKOUŠENÍ A ZPROVOZNĚNÍ ÚSEKOVÉHO OVLÁDÁNÍ ZA JEDEN ÚSEK</t>
  </si>
  <si>
    <t>1. Položka obsahuje:  
 – příprava a provedení celkových zkoušek za 1 jízdní cestu do 30 výhybek  
 – kompletní přezkoušení a regulaci  
2. Položka neobsahuje:  
 X  
3. Způsob měření:  
Udává se počet kusů kompletní konstrukce nebo práce.</t>
  </si>
  <si>
    <t>15</t>
  </si>
  <si>
    <t>75E197</t>
  </si>
  <si>
    <t>PŘÍPRAVA A CELKOVÉ ZKOUŠKY PŘEJEZDOVÉHO ZABEZPEČOVACÍHO ZAŘÍZENÍ PRO JEDNU KOLEJ</t>
  </si>
  <si>
    <t>1. Položka obsahuje:    
 – regulování a aktivování automatického přejezdového zařízení    
 – příprava a provedení celkových zkoušek přejezdového zab.zařízení    
 – kompletní přezkoušení a regulaci    
2. Položka neobsahuje:    
 X    
3. Způsob měření:    
Udává se počet kusů kompletní konstrukce nebo práce.</t>
  </si>
  <si>
    <t>16</t>
  </si>
  <si>
    <t>75E1B7</t>
  </si>
  <si>
    <t>REGULACE A ZKOUŠENÍ ZABEZPEČOVACÍHO ZAŘÍZENÍ</t>
  </si>
  <si>
    <t>1. Položka obsahuje:  
 – zajištění a provedení čiností určenných položkou včetně dodávky potřebného pomocného materiálu a dopravy na místo určení  
 – provedení zkušebního provozu se všemi pomocnými a doplňujícími pracemi a součástmi, případné použití mechanizmů  
2. Položka neobsahuje:  
 X  
3. Způsob měření:  
Udává se počet hodin provádění dozoru, revize nebo práce.</t>
  </si>
  <si>
    <t>17</t>
  </si>
  <si>
    <t>75E1C7</t>
  </si>
  <si>
    <t>PROTOKOL UTZ</t>
  </si>
  <si>
    <t>1. Položka obsahuje:    
 – protokol autorizovanou osobou podle požadavku ČSN, včetně hodnocení    
2. Položka neobsahuje:    
 X    
3. Způsob měření:    
Udává se počet kusů kompletní konstrukce nebo práce.</t>
  </si>
  <si>
    <t>18</t>
  </si>
  <si>
    <t>75IFB1</t>
  </si>
  <si>
    <t>BLESKOJISTKA</t>
  </si>
  <si>
    <t>1. Položka obsahuje:  
 – dodávku specifikovaného bloku/zařízení včetně potřebného drobného montážního materiálu  
 – dodávku souvisejícího příslušenství pro specifikovaný blok/zařízení  
 – dopravu a skladování  
 – kompletní montáž specifikovaného bloku/zařízení a souvisejícího příslušenství včetně potřebného drobného montážního materiálu  
 – veškeré potřebné mechanizmy, včetně obsluhy, náklady na mzdy a přibližné (průměrné) náklady na pořízení potřebných materiálů včetně všech ostatních vedlejších nákladů  
2. Položka neobsahuje:  
 X  
3. Způsob měření:  
Udává se počet kusů kompletní konstrukce a práce.</t>
  </si>
  <si>
    <t>19</t>
  </si>
  <si>
    <t>75IFBX</t>
  </si>
  <si>
    <t>BLESKOJISTKA - MONTÁŽ</t>
  </si>
  <si>
    <t>1. Položka obsahuje:  
 – kompletní montáž specifikovaného bloku/zařízení a souvisejícího příslušenství včetně potřebného drobného montážního materiálu  
 – veškeré potřebné mechanizmy, včetně obsluhy, náklady na mzdy a přibližné (průměrné) náklady na pořízení potřebných materiálů včetně všech ostatních vedlejších nákladů  
2. Položka neobsahuje:  
 X  
3. Způsob měření:  
Udává se počet kusů kompletní konstrukce nebo práce.</t>
  </si>
  <si>
    <t>20</t>
  </si>
  <si>
    <t>75IFBY</t>
  </si>
  <si>
    <t>BLESKOJISTKA - DEMONTÁŽ</t>
  </si>
  <si>
    <t>1. Položka obsahuje:  
 – demontáž (pro další využití/do šrotu) specifikovaného bloku/zařízení včetně potřebného drobného pomocného materiálu  
 – veškeré potřebné mechanizmy, včetně obsluhy, náklady na mzdy a přibližné (průměrné) náklady na pořízení potřebných materiálů včetně všech ostatních vedlejších nákladů  
 – odvoz demontovaného bloku/zařízení a skladování, případně ekologické likvidace bloku/zařízení  
2. Položka neobsahuje:  
 X  
3. Způsob měření:  
Udává se počet kusů kompletní konstrukce nebo práce.</t>
  </si>
  <si>
    <t>21</t>
  </si>
  <si>
    <t>75IFC1</t>
  </si>
  <si>
    <t>KABELOVÝ ZÁVĚR DO 20 ŽIL</t>
  </si>
  <si>
    <t>22</t>
  </si>
  <si>
    <t>75IFCX</t>
  </si>
  <si>
    <t>KABELOVÝ ZÁVĚR - MONTÁŽ</t>
  </si>
  <si>
    <t>1. Položka obsahuje:    
 – kompletní montáž specifikovaného bloku/zařízení a souvisejícího příslušenství včetně potřebného drobného montážního materiálu    
 – veškeré potřebné mechanizmy, včetně obsluhy, náklady na mzdy a přibližné (průměrné) náklady na pořízení potřebných materiálů včetně všech ostatních vedlejších nákladů    
2. Položka neobsahuje:    
 X    
3. Způsob měření:    
Udává se počet kusů kompletní konstrukce nebo práce.</t>
  </si>
  <si>
    <t>23</t>
  </si>
  <si>
    <t>75IFCY</t>
  </si>
  <si>
    <t>KABELOVÝ ZÁVĚR - DEMONTÁŽ</t>
  </si>
  <si>
    <t xml:space="preserve">  PS 11-01-15</t>
  </si>
  <si>
    <t>Výměna PN v ŽST Doksy</t>
  </si>
  <si>
    <t>PS 11-01-15</t>
  </si>
  <si>
    <t xml:space="preserve">  PS 11-01-16</t>
  </si>
  <si>
    <t>Výměna PN v ŽST Jestřebí</t>
  </si>
  <si>
    <t>PS 11-01-16</t>
  </si>
  <si>
    <t xml:space="preserve">  PS 12-01-23</t>
  </si>
  <si>
    <t>Výměna PN v úseku Okna - Doksy</t>
  </si>
  <si>
    <t>PS 12-01-23</t>
  </si>
  <si>
    <t xml:space="preserve">  PS 12-01-24</t>
  </si>
  <si>
    <t>Výměna PN v úseku Doksy - Jestřebí</t>
  </si>
  <si>
    <t>PS 12-01-24</t>
  </si>
  <si>
    <t>D.9.8</t>
  </si>
  <si>
    <t>SO 98-98 – Všeobecný objekt</t>
  </si>
  <si>
    <t xml:space="preserve">  SO 98-98</t>
  </si>
  <si>
    <t>Všeobecný objekt</t>
  </si>
  <si>
    <t>SO 98-98</t>
  </si>
  <si>
    <t>Dokumentace stavby</t>
  </si>
  <si>
    <t>VSEOB001</t>
  </si>
  <si>
    <t>Dokumentace skutečného provedení stavby, geodetická část</t>
  </si>
  <si>
    <t>KPL</t>
  </si>
  <si>
    <t>R-položka</t>
  </si>
  <si>
    <t>Vypracování vybrané části dokumentace skutečného provedení (DSPS)</t>
  </si>
  <si>
    <t>v předepsaném rozsahu a počtu dle VTP a ZTP</t>
  </si>
  <si>
    <t>Položka zahrnuje veškeré činnosti nezbytné k vypracování dokumentace skutečného provedení dle SOD na zhotovení stavby a v rozsahu vyhlášky č. 499/2006 Sb., v platném znění,  a dle požadavků VTP a ZTP. Jedná se o souhrn činností zahrnujících vyhotovení geodetické části dokumentace skutečného provedení stavby, která mimo jiné zahrnuje geodetické měření, zapracování všech změn během výstavby, geometrické plány pro zápis vlastnických a jiných věcných práv do katastru nemovitostí, výsledné měřící protokoly, aktuální údaje apod. Zhotovitel bude postupovat dle požadavků na obsahovou náležitost této části DSPS, která je uvedená v interním předpisu Objednatele - SŽ SM011 Dokumentace staveb Správy železnic, státní organizace. Položka zahrnuje odevzdání dokumentace v předepsaném počtu v listinné i elektronické formě uvedeném v ZTP a VTP.</t>
  </si>
  <si>
    <t>VSEOB002</t>
  </si>
  <si>
    <t>Dokumentace skutečného provedení stavby, technická část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</si>
  <si>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vyhotovení dokumentace skutečného provedení stavby v předepsaném počtu v listinné i elektronické formě. Zhotovitel bude postupovat dle požadavků na obsahovou náležitost této části DSPS, která je uvedená v interním předpisu Objednatele - SŽ SM011 Dokumentace staveb Správy železnic, státní organizace.</t>
  </si>
  <si>
    <t>VSEOB003</t>
  </si>
  <si>
    <t>Dokumentace skutečného provedení stavby, dokladová část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</si>
  <si>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doložení dokladů a podkladů pro předání stavby a její kolaudace v předepsané formě a počtu v listinné i elektronické formě. Zhotovitel bude postupovat dle požadavků na obsahovou náležitost této části DSPS, která je uvedená v interním předpisu Objednatele - SŽ SM011 Dokumentace staveb Správy železnic, státní organizace.</t>
  </si>
  <si>
    <t>VSEOB04</t>
  </si>
  <si>
    <t>Realizační dokumentace stavby (RDS)</t>
  </si>
  <si>
    <t>Vypracování RDS u vybraných PS viz technická specifikace položky.</t>
  </si>
  <si>
    <t>Položka zahrnuje veškeré činnosti nezbytné k vypracování realizační dokumentace stavby (dále také RDS). Zpracovává se pro objekty zab.zař.</t>
  </si>
  <si>
    <t>Ostatní</t>
  </si>
  <si>
    <t>VSEOB005</t>
  </si>
  <si>
    <t>Osvědčení o shodě notifikovanou osobou</t>
  </si>
  <si>
    <t>Zajištění vydání osvědčení o shodě notifikovanou osobou</t>
  </si>
  <si>
    <t>Položka zahrnuje veškeré činnosti nezbytné k zajištění vydání platného prohlášení o ověření subsystému notifikovanou osobou ve stádiu realizace podle Směrnice Evropského parlamentu a Rady 2008/57/ES ze dne 17. června 2008 o interoperabilitě železničního systému, ve znění pozdějších předpisů  v souhrnu pro stavební objekty a provozní soubory.   
Položka zahrnuje  všechny nezbytné práce, náklady a zařízení  včetně  všech doprav a pomocného materiálu nutných  pro uskutečnění dané činnosti.</t>
  </si>
  <si>
    <t>VSEOB006</t>
  </si>
  <si>
    <t>Osvědčení o bezpečnosti před uvedením do provozu</t>
  </si>
  <si>
    <t>Zajištění vydání osvědčení o bezpečnosti před uvedením do provozu.</t>
  </si>
  <si>
    <t>Položka zahrnuje veškeré činnosti nezbytné k zajištění vydání zprávy o posouzení bezpečnosti dle prováděcího nařízení Komise (EU) č. 402/2013 ze dne 30. dubna 2013 o společné bezpečnostní metodě pro hodnocení a posuzování rizik a požadavky Drážního úřadu.  
Položka zahrnuje  všechny nezbytné práce, náklady a zařízení  včetně  všech doprav a pomocného materiálu nutných  pro uskutečnění dané činnosti.</t>
  </si>
  <si>
    <t>VSEOB07</t>
  </si>
  <si>
    <t>Exkurze</t>
  </si>
  <si>
    <t>Exkurze dle zákona o zadávání veřejných zakázek</t>
  </si>
  <si>
    <t>Předpoklad 1 exkurze v době realizace stavby</t>
  </si>
  <si>
    <t>Položka zahrnuje veškeré činnosti nezbytné pro zajištění exkurze. Veškerá požadavky na rozsah exkurzí je dán smlouvou o dílo.</t>
  </si>
</sst>
</file>

<file path=xl/styles.xml><?xml version="1.0" encoding="utf-8"?>
<styleSheet xmlns="http://schemas.openxmlformats.org/spreadsheetml/2006/main">
  <numFmts count="2">
    <numFmt numFmtId="177" formatCode="#,##0.00"/>
    <numFmt numFmtId="178" formatCode="#,##0.000"/>
  </numFmts>
  <fonts count="6">
    <font>
      <sz val="10"/>
      <name val="Arial"/>
      <family val="0"/>
    </font>
    <font>
      <b/>
      <sz val="10"/>
      <name val="Arial"/>
      <family val="0"/>
    </font>
    <font>
      <b/>
      <sz val="16"/>
      <color rgb="FFFFFFFF"/>
      <name val="Arial"/>
      <family val="0"/>
    </font>
    <font>
      <b/>
      <sz val="16"/>
      <name val="Arial"/>
      <family val="0"/>
    </font>
    <font>
      <b/>
      <sz val="11"/>
      <name val="Arial"/>
      <family val="0"/>
    </font>
    <font>
      <i/>
      <sz val="10"/>
      <name val="Arial"/>
      <family val="0"/>
    </font>
  </fonts>
  <fills count="6">
    <fill>
      <patternFill/>
    </fill>
    <fill>
      <patternFill patternType="gray125"/>
    </fill>
    <fill>
      <patternFill patternType="solid">
        <fgColor rgb="FFFF5200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ADD8E6"/>
        <bgColor indexed="64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/>
      <top/>
      <bottom/>
    </border>
    <border>
      <left/>
      <right/>
      <top style="thin"/>
      <bottom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/>
    </xf>
    <xf numFmtId="0" fontId="0" fillId="3" borderId="1" xfId="0" applyFill="1" applyBorder="1" applyAlignment="1">
      <alignment horizontal="center"/>
    </xf>
    <xf numFmtId="177" fontId="0" fillId="0" borderId="0" xfId="0" applyNumberFormat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top"/>
    </xf>
    <xf numFmtId="177" fontId="0" fillId="0" borderId="1" xfId="0" applyNumberFormat="1" applyBorder="1" applyAlignment="1">
      <alignment horizontal="right" vertical="top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1" fillId="0" borderId="4" xfId="0" applyFont="1" applyBorder="1" applyAlignment="1">
      <alignment horizontal="right" vertical="top"/>
    </xf>
    <xf numFmtId="177" fontId="0" fillId="0" borderId="4" xfId="0" applyNumberFormat="1" applyBorder="1" applyAlignment="1">
      <alignment horizontal="center" vertical="top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right" vertical="top"/>
    </xf>
    <xf numFmtId="177" fontId="0" fillId="0" borderId="0" xfId="0" applyNumberFormat="1" applyAlignment="1">
      <alignment horizontal="center" vertical="top"/>
    </xf>
    <xf numFmtId="0" fontId="1" fillId="0" borderId="0" xfId="0" applyFont="1" applyAlignment="1">
      <alignment wrapText="1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78" fontId="0" fillId="0" borderId="0" xfId="0" applyNumberFormat="1" applyAlignment="1">
      <alignment horizontal="center" vertical="top"/>
    </xf>
    <xf numFmtId="177" fontId="0" fillId="5" borderId="0" xfId="0" applyNumberFormat="1" applyFill="1" applyAlignment="1" applyProtection="1">
      <alignment horizontal="center" vertical="top"/>
      <protection locked="0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77" fontId="0" fillId="0" borderId="1" xfId="0" applyNumberFormat="1" applyBorder="1" applyAlignment="1">
      <alignment horizontal="center" vertical="center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sharedStrings" Target="sharedStrings.xml" /><Relationship Id="rId10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3</xdr:row>
      <xdr:rowOff>180975</xdr:rowOff>
    </xdr:from>
    <xdr:to>
      <xdr:col>5</xdr:col>
      <xdr:colOff>866775</xdr:colOff>
      <xdr:row>3</xdr:row>
      <xdr:rowOff>323850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1323975"/>
          <a:ext cx="161925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1657350</xdr:colOff>
      <xdr:row>3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657350" cy="114300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 topLeftCell="A1"/>
  </sheetViews>
  <sheetFormatPr defaultColWidth="9.14285714285714" defaultRowHeight="12.75" customHeight="1"/>
  <cols>
    <col min="1" max="1" width="25.7142857142857" customWidth="1"/>
    <col min="2" max="2" width="66.7142857142857" customWidth="1"/>
    <col min="3" max="5" width="20.7142857142857" customWidth="1"/>
    <col min="6" max="6" width="30.7142857142857" customWidth="1"/>
  </cols>
  <sheetData>
    <row r="1" spans="1:6" ht="57" customHeight="1">
      <c r="B1" s="3" t="s">
        <v>1</v>
      </c>
      <c s="2"/>
      <c s="2"/>
      <c s="2"/>
      <c s="2"/>
    </row>
    <row r="2" spans="2:6" ht="20" customHeight="1">
      <c r="B2" s="2"/>
      <c s="2"/>
      <c s="2"/>
      <c s="2"/>
      <c s="2"/>
    </row>
    <row r="3" spans="2:6" ht="12.75" customHeight="1">
      <c r="B3" s="2"/>
      <c s="2"/>
      <c s="2"/>
      <c s="2"/>
      <c s="2"/>
    </row>
    <row r="4" spans="1:6" ht="40" customHeight="1">
      <c r="A4" s="4" t="s">
        <v>2</v>
      </c>
      <c s="5" t="s">
        <v>3</v>
      </c>
      <c r="F4" s="1" t="s">
        <v>0</v>
      </c>
    </row>
    <row r="5" spans="1:2" ht="30" customHeight="1">
      <c r="A5" s="7" t="s">
        <v>4</v>
      </c>
      <c s="6" t="s">
        <v>5</v>
      </c>
    </row>
    <row r="6" spans="2:3" ht="12.75" customHeight="1">
      <c r="B6" s="8" t="s">
        <v>6</v>
      </c>
      <c s="10">
        <f>0+C10+C16</f>
      </c>
    </row>
    <row r="7" spans="2:3" ht="12.75" customHeight="1">
      <c r="B7" s="8" t="s">
        <v>7</v>
      </c>
      <c s="10">
        <f>0+E10+E16</f>
      </c>
    </row>
    <row r="9" spans="1:6" ht="12.75" customHeight="1">
      <c r="A9" s="9" t="s">
        <v>8</v>
      </c>
      <c s="9" t="s">
        <v>9</v>
      </c>
      <c s="9" t="s">
        <v>10</v>
      </c>
      <c s="9" t="s">
        <v>11</v>
      </c>
      <c s="9" t="s">
        <v>12</v>
      </c>
      <c s="9" t="s">
        <v>13</v>
      </c>
    </row>
    <row r="10" spans="1:6" ht="12.75">
      <c r="A10" s="11" t="s">
        <v>14</v>
      </c>
      <c s="12" t="s">
        <v>15</v>
      </c>
      <c s="14">
        <f>0+C11+C12+C13+C14+C15</f>
      </c>
      <c s="14">
        <f>C10*0.21</f>
      </c>
      <c s="14">
        <f>0+E11+E12+E13+E14+E15</f>
      </c>
      <c s="13">
        <f>0+F11+F12+F13+F14+F15</f>
      </c>
    </row>
    <row r="11" spans="1:6" ht="12.75">
      <c r="A11" s="11" t="s">
        <v>16</v>
      </c>
      <c s="12" t="s">
        <v>17</v>
      </c>
      <c s="14">
        <f>'PS 11-01-14'!K8+'PS 11-01-14'!M8</f>
      </c>
      <c s="14">
        <f>C11*0.21</f>
      </c>
      <c s="14">
        <f>C11+D11</f>
      </c>
      <c s="13">
        <f>'PS 11-01-14'!T7</f>
      </c>
    </row>
    <row r="12" spans="1:6" ht="12.75">
      <c r="A12" s="11" t="s">
        <v>144</v>
      </c>
      <c s="12" t="s">
        <v>145</v>
      </c>
      <c s="14">
        <f>'PS 11-01-15'!K8+'PS 11-01-15'!M8</f>
      </c>
      <c s="14">
        <f>C12*0.21</f>
      </c>
      <c s="14">
        <f>C12+D12</f>
      </c>
      <c s="13">
        <f>'PS 11-01-15'!T7</f>
      </c>
    </row>
    <row r="13" spans="1:6" ht="12.75">
      <c r="A13" s="11" t="s">
        <v>147</v>
      </c>
      <c s="12" t="s">
        <v>148</v>
      </c>
      <c s="14">
        <f>'PS 11-01-16'!K8+'PS 11-01-16'!M8</f>
      </c>
      <c s="14">
        <f>C13*0.21</f>
      </c>
      <c s="14">
        <f>C13+D13</f>
      </c>
      <c s="13">
        <f>'PS 11-01-16'!T7</f>
      </c>
    </row>
    <row r="14" spans="1:6" ht="12.75">
      <c r="A14" s="11" t="s">
        <v>150</v>
      </c>
      <c s="12" t="s">
        <v>151</v>
      </c>
      <c s="14">
        <f>'PS 12-01-23'!K8+'PS 12-01-23'!M8</f>
      </c>
      <c s="14">
        <f>C14*0.21</f>
      </c>
      <c s="14">
        <f>C14+D14</f>
      </c>
      <c s="13">
        <f>'PS 12-01-23'!T7</f>
      </c>
    </row>
    <row r="15" spans="1:6" ht="12.75">
      <c r="A15" s="11" t="s">
        <v>153</v>
      </c>
      <c s="12" t="s">
        <v>154</v>
      </c>
      <c s="14">
        <f>'PS 12-01-24'!K8+'PS 12-01-24'!M8</f>
      </c>
      <c s="14">
        <f>C15*0.21</f>
      </c>
      <c s="14">
        <f>C15+D15</f>
      </c>
      <c s="13">
        <f>'PS 12-01-24'!T7</f>
      </c>
    </row>
    <row r="16" spans="1:6" ht="12.75">
      <c r="A16" s="11" t="s">
        <v>156</v>
      </c>
      <c s="12" t="s">
        <v>157</v>
      </c>
      <c s="14">
        <f>0+C17</f>
      </c>
      <c s="14">
        <f>C16*0.21</f>
      </c>
      <c s="14">
        <f>0+E17</f>
      </c>
      <c s="13">
        <f>0+F17</f>
      </c>
    </row>
    <row r="17" spans="1:6" ht="12.75">
      <c r="A17" s="11" t="s">
        <v>158</v>
      </c>
      <c s="12" t="s">
        <v>159</v>
      </c>
      <c s="14">
        <f>'SO 98-98'!K8+'SO 98-98'!M8</f>
      </c>
      <c s="14">
        <f>C17*0.21</f>
      </c>
      <c s="14">
        <f>C17+D17</f>
      </c>
      <c s="13">
        <f>'SO 98-98'!T7</f>
      </c>
    </row>
  </sheetData>
  <sheetProtection password="923D" sheet="1" objects="1" scenarios="1"/>
  <mergeCells count="4">
    <mergeCell ref="A1:A3"/>
    <mergeCell ref="B1:B3"/>
    <mergeCell ref="B4:E4"/>
    <mergeCell ref="B5:E5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0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COUNTIFS(L8:L98,"=0",A8:A98,"P")+COUNTIFS(L8:L98,"",A8:A98,"P")+SUM(Q8:Q98)</f>
      </c>
    </row>
    <row r="8" spans="1:13" ht="12.75">
      <c r="A8" t="s">
        <v>44</v>
      </c>
      <c r="C8" s="28" t="s">
        <v>45</v>
      </c>
      <c r="E8" s="30" t="s">
        <v>17</v>
      </c>
      <c r="J8" s="29">
        <f>0+J9</f>
      </c>
      <c s="29">
        <f>0+K9</f>
      </c>
      <c s="29">
        <f>0+L9</f>
      </c>
      <c s="29">
        <f>0+M9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0+L10+L14+L18+L22+L26+L30+L34+L38+L42+L46+L50+L54+L58+L62+L66+L70+L74+L78+L82+L86+L90+L94+L98</f>
      </c>
      <c s="32">
        <f>0+M10+M14+M18+M22+M26+M30+M34+M38+M42+M46+M50+M54+M58+M62+M66+M70+M74+M78+M82+M86+M90+M94+M98</f>
      </c>
    </row>
    <row r="10" spans="1:16" ht="25.5">
      <c r="A10" t="s">
        <v>49</v>
      </c>
      <c s="34" t="s">
        <v>47</v>
      </c>
      <c s="34" t="s">
        <v>50</v>
      </c>
      <c s="35" t="s">
        <v>51</v>
      </c>
      <c s="6" t="s">
        <v>52</v>
      </c>
      <c s="36" t="s">
        <v>53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54</v>
      </c>
      <c>
        <f>(M10*21)/100</f>
      </c>
      <c t="s">
        <v>27</v>
      </c>
    </row>
    <row r="11" spans="1:5" ht="12.75">
      <c r="A11" s="35" t="s">
        <v>55</v>
      </c>
      <c r="E11" s="39" t="s">
        <v>51</v>
      </c>
    </row>
    <row r="12" spans="1:5" ht="12.75">
      <c r="A12" s="35" t="s">
        <v>56</v>
      </c>
      <c r="E12" s="40" t="s">
        <v>51</v>
      </c>
    </row>
    <row r="13" spans="1:5" ht="114.75">
      <c r="A13" t="s">
        <v>57</v>
      </c>
      <c r="E13" s="39" t="s">
        <v>58</v>
      </c>
    </row>
    <row r="14" spans="1:16" ht="38.25">
      <c r="A14" t="s">
        <v>49</v>
      </c>
      <c s="34" t="s">
        <v>27</v>
      </c>
      <c s="34" t="s">
        <v>59</v>
      </c>
      <c s="35" t="s">
        <v>51</v>
      </c>
      <c s="6" t="s">
        <v>60</v>
      </c>
      <c s="36" t="s">
        <v>53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54</v>
      </c>
      <c>
        <f>(M14*21)/100</f>
      </c>
      <c t="s">
        <v>27</v>
      </c>
    </row>
    <row r="15" spans="1:5" ht="12.75">
      <c r="A15" s="35" t="s">
        <v>55</v>
      </c>
      <c r="E15" s="39" t="s">
        <v>51</v>
      </c>
    </row>
    <row r="16" spans="1:5" ht="12.75">
      <c r="A16" s="35" t="s">
        <v>56</v>
      </c>
      <c r="E16" s="40" t="s">
        <v>51</v>
      </c>
    </row>
    <row r="17" spans="1:5" ht="114.75">
      <c r="A17" t="s">
        <v>57</v>
      </c>
      <c r="E17" s="39" t="s">
        <v>58</v>
      </c>
    </row>
    <row r="18" spans="1:16" ht="12.75">
      <c r="A18" t="s">
        <v>49</v>
      </c>
      <c s="34" t="s">
        <v>26</v>
      </c>
      <c s="34" t="s">
        <v>61</v>
      </c>
      <c s="35" t="s">
        <v>51</v>
      </c>
      <c s="6" t="s">
        <v>62</v>
      </c>
      <c s="36" t="s">
        <v>63</v>
      </c>
      <c s="37">
        <v>20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54</v>
      </c>
      <c>
        <f>(M18*21)/100</f>
      </c>
      <c t="s">
        <v>27</v>
      </c>
    </row>
    <row r="19" spans="1:5" ht="12.75">
      <c r="A19" s="35" t="s">
        <v>55</v>
      </c>
      <c r="E19" s="39" t="s">
        <v>51</v>
      </c>
    </row>
    <row r="20" spans="1:5" ht="12.75">
      <c r="A20" s="35" t="s">
        <v>56</v>
      </c>
      <c r="E20" s="40" t="s">
        <v>51</v>
      </c>
    </row>
    <row r="21" spans="1:5" ht="114.75">
      <c r="A21" t="s">
        <v>57</v>
      </c>
      <c r="E21" s="39" t="s">
        <v>64</v>
      </c>
    </row>
    <row r="22" spans="1:16" ht="12.75">
      <c r="A22" t="s">
        <v>49</v>
      </c>
      <c s="34" t="s">
        <v>65</v>
      </c>
      <c s="34" t="s">
        <v>66</v>
      </c>
      <c s="35" t="s">
        <v>51</v>
      </c>
      <c s="6" t="s">
        <v>67</v>
      </c>
      <c s="36" t="s">
        <v>63</v>
      </c>
      <c s="37">
        <v>20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54</v>
      </c>
      <c>
        <f>(M22*21)/100</f>
      </c>
      <c t="s">
        <v>27</v>
      </c>
    </row>
    <row r="23" spans="1:5" ht="12.75">
      <c r="A23" s="35" t="s">
        <v>55</v>
      </c>
      <c r="E23" s="39" t="s">
        <v>51</v>
      </c>
    </row>
    <row r="24" spans="1:5" ht="12.75">
      <c r="A24" s="35" t="s">
        <v>56</v>
      </c>
      <c r="E24" s="40" t="s">
        <v>51</v>
      </c>
    </row>
    <row r="25" spans="1:5" ht="114.75">
      <c r="A25" t="s">
        <v>57</v>
      </c>
      <c r="E25" s="39" t="s">
        <v>68</v>
      </c>
    </row>
    <row r="26" spans="1:16" ht="12.75">
      <c r="A26" t="s">
        <v>49</v>
      </c>
      <c s="34" t="s">
        <v>69</v>
      </c>
      <c s="34" t="s">
        <v>70</v>
      </c>
      <c s="35" t="s">
        <v>51</v>
      </c>
      <c s="6" t="s">
        <v>71</v>
      </c>
      <c s="36" t="s">
        <v>53</v>
      </c>
      <c s="37">
        <v>18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54</v>
      </c>
      <c>
        <f>(M26*21)/100</f>
      </c>
      <c t="s">
        <v>27</v>
      </c>
    </row>
    <row r="27" spans="1:5" ht="12.75">
      <c r="A27" s="35" t="s">
        <v>55</v>
      </c>
      <c r="E27" s="39" t="s">
        <v>51</v>
      </c>
    </row>
    <row r="28" spans="1:5" ht="12.75">
      <c r="A28" s="35" t="s">
        <v>56</v>
      </c>
      <c r="E28" s="40" t="s">
        <v>51</v>
      </c>
    </row>
    <row r="29" spans="1:5" ht="114.75">
      <c r="A29" t="s">
        <v>57</v>
      </c>
      <c r="E29" s="39" t="s">
        <v>72</v>
      </c>
    </row>
    <row r="30" spans="1:16" ht="12.75">
      <c r="A30" t="s">
        <v>49</v>
      </c>
      <c s="34" t="s">
        <v>73</v>
      </c>
      <c s="34" t="s">
        <v>74</v>
      </c>
      <c s="35" t="s">
        <v>51</v>
      </c>
      <c s="6" t="s">
        <v>75</v>
      </c>
      <c s="36" t="s">
        <v>53</v>
      </c>
      <c s="37">
        <v>18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54</v>
      </c>
      <c>
        <f>(M30*21)/100</f>
      </c>
      <c t="s">
        <v>27</v>
      </c>
    </row>
    <row r="31" spans="1:5" ht="12.75">
      <c r="A31" s="35" t="s">
        <v>55</v>
      </c>
      <c r="E31" s="39" t="s">
        <v>51</v>
      </c>
    </row>
    <row r="32" spans="1:5" ht="12.75">
      <c r="A32" s="35" t="s">
        <v>56</v>
      </c>
      <c r="E32" s="40" t="s">
        <v>51</v>
      </c>
    </row>
    <row r="33" spans="1:5" ht="127.5">
      <c r="A33" t="s">
        <v>57</v>
      </c>
      <c r="E33" s="39" t="s">
        <v>76</v>
      </c>
    </row>
    <row r="34" spans="1:16" ht="12.75">
      <c r="A34" t="s">
        <v>49</v>
      </c>
      <c s="34" t="s">
        <v>77</v>
      </c>
      <c s="34" t="s">
        <v>78</v>
      </c>
      <c s="35" t="s">
        <v>51</v>
      </c>
      <c s="6" t="s">
        <v>79</v>
      </c>
      <c s="36" t="s">
        <v>53</v>
      </c>
      <c s="37">
        <v>18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54</v>
      </c>
      <c>
        <f>(M34*21)/100</f>
      </c>
      <c t="s">
        <v>27</v>
      </c>
    </row>
    <row r="35" spans="1:5" ht="12.75">
      <c r="A35" s="35" t="s">
        <v>55</v>
      </c>
      <c r="E35" s="39" t="s">
        <v>51</v>
      </c>
    </row>
    <row r="36" spans="1:5" ht="12.75">
      <c r="A36" s="35" t="s">
        <v>56</v>
      </c>
      <c r="E36" s="40" t="s">
        <v>51</v>
      </c>
    </row>
    <row r="37" spans="1:5" ht="140.25">
      <c r="A37" t="s">
        <v>57</v>
      </c>
      <c r="E37" s="39" t="s">
        <v>80</v>
      </c>
    </row>
    <row r="38" spans="1:16" ht="12.75">
      <c r="A38" t="s">
        <v>49</v>
      </c>
      <c s="34" t="s">
        <v>81</v>
      </c>
      <c s="34" t="s">
        <v>82</v>
      </c>
      <c s="35" t="s">
        <v>51</v>
      </c>
      <c s="6" t="s">
        <v>83</v>
      </c>
      <c s="36" t="s">
        <v>53</v>
      </c>
      <c s="37">
        <v>2</v>
      </c>
      <c s="36">
        <v>0</v>
      </c>
      <c s="36">
        <f>ROUND(G38*H38,6)</f>
      </c>
      <c r="L38" s="38">
        <v>0</v>
      </c>
      <c s="32">
        <f>ROUND(ROUND(L38,2)*ROUND(G38,3),2)</f>
      </c>
      <c s="36" t="s">
        <v>54</v>
      </c>
      <c>
        <f>(M38*21)/100</f>
      </c>
      <c t="s">
        <v>27</v>
      </c>
    </row>
    <row r="39" spans="1:5" ht="12.75">
      <c r="A39" s="35" t="s">
        <v>55</v>
      </c>
      <c r="E39" s="39" t="s">
        <v>51</v>
      </c>
    </row>
    <row r="40" spans="1:5" ht="12.75">
      <c r="A40" s="35" t="s">
        <v>56</v>
      </c>
      <c r="E40" s="40" t="s">
        <v>51</v>
      </c>
    </row>
    <row r="41" spans="1:5" ht="114.75">
      <c r="A41" t="s">
        <v>57</v>
      </c>
      <c r="E41" s="39" t="s">
        <v>84</v>
      </c>
    </row>
    <row r="42" spans="1:16" ht="12.75">
      <c r="A42" t="s">
        <v>49</v>
      </c>
      <c s="34" t="s">
        <v>85</v>
      </c>
      <c s="34" t="s">
        <v>86</v>
      </c>
      <c s="35" t="s">
        <v>51</v>
      </c>
      <c s="6" t="s">
        <v>87</v>
      </c>
      <c s="36" t="s">
        <v>53</v>
      </c>
      <c s="37">
        <v>2</v>
      </c>
      <c s="36">
        <v>0</v>
      </c>
      <c s="36">
        <f>ROUND(G42*H42,6)</f>
      </c>
      <c r="L42" s="38">
        <v>0</v>
      </c>
      <c s="32">
        <f>ROUND(ROUND(L42,2)*ROUND(G42,3),2)</f>
      </c>
      <c s="36" t="s">
        <v>54</v>
      </c>
      <c>
        <f>(M42*21)/100</f>
      </c>
      <c t="s">
        <v>27</v>
      </c>
    </row>
    <row r="43" spans="1:5" ht="12.75">
      <c r="A43" s="35" t="s">
        <v>55</v>
      </c>
      <c r="E43" s="39" t="s">
        <v>51</v>
      </c>
    </row>
    <row r="44" spans="1:5" ht="12.75">
      <c r="A44" s="35" t="s">
        <v>56</v>
      </c>
      <c r="E44" s="40" t="s">
        <v>51</v>
      </c>
    </row>
    <row r="45" spans="1:5" ht="127.5">
      <c r="A45" t="s">
        <v>57</v>
      </c>
      <c r="E45" s="39" t="s">
        <v>88</v>
      </c>
    </row>
    <row r="46" spans="1:16" ht="12.75">
      <c r="A46" t="s">
        <v>49</v>
      </c>
      <c s="34" t="s">
        <v>89</v>
      </c>
      <c s="34" t="s">
        <v>90</v>
      </c>
      <c s="35" t="s">
        <v>51</v>
      </c>
      <c s="6" t="s">
        <v>91</v>
      </c>
      <c s="36" t="s">
        <v>53</v>
      </c>
      <c s="37">
        <v>2</v>
      </c>
      <c s="36">
        <v>0</v>
      </c>
      <c s="36">
        <f>ROUND(G46*H46,6)</f>
      </c>
      <c r="L46" s="38">
        <v>0</v>
      </c>
      <c s="32">
        <f>ROUND(ROUND(L46,2)*ROUND(G46,3),2)</f>
      </c>
      <c s="36" t="s">
        <v>54</v>
      </c>
      <c>
        <f>(M46*21)/100</f>
      </c>
      <c t="s">
        <v>27</v>
      </c>
    </row>
    <row r="47" spans="1:5" ht="12.75">
      <c r="A47" s="35" t="s">
        <v>55</v>
      </c>
      <c r="E47" s="39" t="s">
        <v>51</v>
      </c>
    </row>
    <row r="48" spans="1:5" ht="12.75">
      <c r="A48" s="35" t="s">
        <v>56</v>
      </c>
      <c r="E48" s="40" t="s">
        <v>51</v>
      </c>
    </row>
    <row r="49" spans="1:5" ht="140.25">
      <c r="A49" t="s">
        <v>57</v>
      </c>
      <c r="E49" s="39" t="s">
        <v>92</v>
      </c>
    </row>
    <row r="50" spans="1:16" ht="12.75">
      <c r="A50" t="s">
        <v>49</v>
      </c>
      <c s="34" t="s">
        <v>93</v>
      </c>
      <c s="34" t="s">
        <v>94</v>
      </c>
      <c s="35" t="s">
        <v>51</v>
      </c>
      <c s="6" t="s">
        <v>95</v>
      </c>
      <c s="36" t="s">
        <v>96</v>
      </c>
      <c s="37">
        <v>32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54</v>
      </c>
      <c>
        <f>(M50*21)/100</f>
      </c>
      <c t="s">
        <v>27</v>
      </c>
    </row>
    <row r="51" spans="1:5" ht="12.75">
      <c r="A51" s="35" t="s">
        <v>55</v>
      </c>
      <c r="E51" s="39" t="s">
        <v>51</v>
      </c>
    </row>
    <row r="52" spans="1:5" ht="12.75">
      <c r="A52" s="35" t="s">
        <v>56</v>
      </c>
      <c r="E52" s="40" t="s">
        <v>51</v>
      </c>
    </row>
    <row r="53" spans="1:5" ht="114.75">
      <c r="A53" t="s">
        <v>57</v>
      </c>
      <c r="E53" s="39" t="s">
        <v>97</v>
      </c>
    </row>
    <row r="54" spans="1:16" ht="12.75">
      <c r="A54" t="s">
        <v>49</v>
      </c>
      <c s="34" t="s">
        <v>98</v>
      </c>
      <c s="34" t="s">
        <v>99</v>
      </c>
      <c s="35" t="s">
        <v>51</v>
      </c>
      <c s="6" t="s">
        <v>100</v>
      </c>
      <c s="36" t="s">
        <v>53</v>
      </c>
      <c s="37">
        <v>8</v>
      </c>
      <c s="36">
        <v>0</v>
      </c>
      <c s="36">
        <f>ROUND(G54*H54,6)</f>
      </c>
      <c r="L54" s="38">
        <v>0</v>
      </c>
      <c s="32">
        <f>ROUND(ROUND(L54,2)*ROUND(G54,3),2)</f>
      </c>
      <c s="36" t="s">
        <v>54</v>
      </c>
      <c>
        <f>(M54*21)/100</f>
      </c>
      <c t="s">
        <v>27</v>
      </c>
    </row>
    <row r="55" spans="1:5" ht="12.75">
      <c r="A55" s="35" t="s">
        <v>55</v>
      </c>
      <c r="E55" s="39" t="s">
        <v>51</v>
      </c>
    </row>
    <row r="56" spans="1:5" ht="12.75">
      <c r="A56" s="35" t="s">
        <v>56</v>
      </c>
      <c r="E56" s="40" t="s">
        <v>51</v>
      </c>
    </row>
    <row r="57" spans="1:5" ht="140.25">
      <c r="A57" t="s">
        <v>57</v>
      </c>
      <c r="E57" s="39" t="s">
        <v>101</v>
      </c>
    </row>
    <row r="58" spans="1:16" ht="12.75">
      <c r="A58" t="s">
        <v>49</v>
      </c>
      <c s="34" t="s">
        <v>102</v>
      </c>
      <c s="34" t="s">
        <v>103</v>
      </c>
      <c s="35" t="s">
        <v>51</v>
      </c>
      <c s="6" t="s">
        <v>104</v>
      </c>
      <c s="36" t="s">
        <v>53</v>
      </c>
      <c s="37">
        <v>2</v>
      </c>
      <c s="36">
        <v>0</v>
      </c>
      <c s="36">
        <f>ROUND(G58*H58,6)</f>
      </c>
      <c r="L58" s="38">
        <v>0</v>
      </c>
      <c s="32">
        <f>ROUND(ROUND(L58,2)*ROUND(G58,3),2)</f>
      </c>
      <c s="36" t="s">
        <v>54</v>
      </c>
      <c>
        <f>(M58*21)/100</f>
      </c>
      <c t="s">
        <v>27</v>
      </c>
    </row>
    <row r="59" spans="1:5" ht="12.75">
      <c r="A59" s="35" t="s">
        <v>55</v>
      </c>
      <c r="E59" s="39" t="s">
        <v>51</v>
      </c>
    </row>
    <row r="60" spans="1:5" ht="12.75">
      <c r="A60" s="35" t="s">
        <v>56</v>
      </c>
      <c r="E60" s="40" t="s">
        <v>51</v>
      </c>
    </row>
    <row r="61" spans="1:5" ht="102">
      <c r="A61" t="s">
        <v>57</v>
      </c>
      <c r="E61" s="39" t="s">
        <v>105</v>
      </c>
    </row>
    <row r="62" spans="1:16" ht="25.5">
      <c r="A62" t="s">
        <v>49</v>
      </c>
      <c s="34" t="s">
        <v>106</v>
      </c>
      <c s="34" t="s">
        <v>107</v>
      </c>
      <c s="35" t="s">
        <v>51</v>
      </c>
      <c s="6" t="s">
        <v>108</v>
      </c>
      <c s="36" t="s">
        <v>53</v>
      </c>
      <c s="37">
        <v>10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54</v>
      </c>
      <c>
        <f>(M62*21)/100</f>
      </c>
      <c t="s">
        <v>27</v>
      </c>
    </row>
    <row r="63" spans="1:5" ht="12.75">
      <c r="A63" s="35" t="s">
        <v>55</v>
      </c>
      <c r="E63" s="39" t="s">
        <v>51</v>
      </c>
    </row>
    <row r="64" spans="1:5" ht="12.75">
      <c r="A64" s="35" t="s">
        <v>56</v>
      </c>
      <c r="E64" s="40" t="s">
        <v>51</v>
      </c>
    </row>
    <row r="65" spans="1:5" ht="89.25">
      <c r="A65" t="s">
        <v>57</v>
      </c>
      <c r="E65" s="39" t="s">
        <v>109</v>
      </c>
    </row>
    <row r="66" spans="1:16" ht="25.5">
      <c r="A66" t="s">
        <v>49</v>
      </c>
      <c s="34" t="s">
        <v>110</v>
      </c>
      <c s="34" t="s">
        <v>111</v>
      </c>
      <c s="35" t="s">
        <v>51</v>
      </c>
      <c s="6" t="s">
        <v>112</v>
      </c>
      <c s="36" t="s">
        <v>53</v>
      </c>
      <c s="37">
        <v>4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54</v>
      </c>
      <c>
        <f>(M66*21)/100</f>
      </c>
      <c t="s">
        <v>27</v>
      </c>
    </row>
    <row r="67" spans="1:5" ht="12.75">
      <c r="A67" s="35" t="s">
        <v>55</v>
      </c>
      <c r="E67" s="39" t="s">
        <v>51</v>
      </c>
    </row>
    <row r="68" spans="1:5" ht="12.75">
      <c r="A68" s="35" t="s">
        <v>56</v>
      </c>
      <c r="E68" s="40" t="s">
        <v>51</v>
      </c>
    </row>
    <row r="69" spans="1:5" ht="102">
      <c r="A69" t="s">
        <v>57</v>
      </c>
      <c r="E69" s="39" t="s">
        <v>113</v>
      </c>
    </row>
    <row r="70" spans="1:16" ht="12.75">
      <c r="A70" t="s">
        <v>49</v>
      </c>
      <c s="34" t="s">
        <v>114</v>
      </c>
      <c s="34" t="s">
        <v>115</v>
      </c>
      <c s="35" t="s">
        <v>51</v>
      </c>
      <c s="6" t="s">
        <v>116</v>
      </c>
      <c s="36" t="s">
        <v>53</v>
      </c>
      <c s="37">
        <v>1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54</v>
      </c>
      <c>
        <f>(M70*21)/100</f>
      </c>
      <c t="s">
        <v>27</v>
      </c>
    </row>
    <row r="71" spans="1:5" ht="12.75">
      <c r="A71" s="35" t="s">
        <v>55</v>
      </c>
      <c r="E71" s="39" t="s">
        <v>51</v>
      </c>
    </row>
    <row r="72" spans="1:5" ht="12.75">
      <c r="A72" s="35" t="s">
        <v>56</v>
      </c>
      <c r="E72" s="40" t="s">
        <v>51</v>
      </c>
    </row>
    <row r="73" spans="1:5" ht="114.75">
      <c r="A73" t="s">
        <v>57</v>
      </c>
      <c r="E73" s="39" t="s">
        <v>117</v>
      </c>
    </row>
    <row r="74" spans="1:16" ht="12.75">
      <c r="A74" t="s">
        <v>49</v>
      </c>
      <c s="34" t="s">
        <v>118</v>
      </c>
      <c s="34" t="s">
        <v>119</v>
      </c>
      <c s="35" t="s">
        <v>51</v>
      </c>
      <c s="6" t="s">
        <v>120</v>
      </c>
      <c s="36" t="s">
        <v>53</v>
      </c>
      <c s="37">
        <v>1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54</v>
      </c>
      <c>
        <f>(M74*21)/100</f>
      </c>
      <c t="s">
        <v>27</v>
      </c>
    </row>
    <row r="75" spans="1:5" ht="12.75">
      <c r="A75" s="35" t="s">
        <v>55</v>
      </c>
      <c r="E75" s="39" t="s">
        <v>51</v>
      </c>
    </row>
    <row r="76" spans="1:5" ht="12.75">
      <c r="A76" s="35" t="s">
        <v>56</v>
      </c>
      <c r="E76" s="40" t="s">
        <v>51</v>
      </c>
    </row>
    <row r="77" spans="1:5" ht="76.5">
      <c r="A77" t="s">
        <v>57</v>
      </c>
      <c r="E77" s="39" t="s">
        <v>121</v>
      </c>
    </row>
    <row r="78" spans="1:16" ht="12.75">
      <c r="A78" t="s">
        <v>49</v>
      </c>
      <c s="34" t="s">
        <v>122</v>
      </c>
      <c s="34" t="s">
        <v>123</v>
      </c>
      <c s="35" t="s">
        <v>51</v>
      </c>
      <c s="6" t="s">
        <v>124</v>
      </c>
      <c s="36" t="s">
        <v>53</v>
      </c>
      <c s="37">
        <v>18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54</v>
      </c>
      <c>
        <f>(M78*21)/100</f>
      </c>
      <c t="s">
        <v>27</v>
      </c>
    </row>
    <row r="79" spans="1:5" ht="12.75">
      <c r="A79" s="35" t="s">
        <v>55</v>
      </c>
      <c r="E79" s="39" t="s">
        <v>51</v>
      </c>
    </row>
    <row r="80" spans="1:5" ht="12.75">
      <c r="A80" s="35" t="s">
        <v>56</v>
      </c>
      <c r="E80" s="40" t="s">
        <v>51</v>
      </c>
    </row>
    <row r="81" spans="1:5" ht="178.5">
      <c r="A81" t="s">
        <v>57</v>
      </c>
      <c r="E81" s="39" t="s">
        <v>125</v>
      </c>
    </row>
    <row r="82" spans="1:16" ht="12.75">
      <c r="A82" t="s">
        <v>49</v>
      </c>
      <c s="34" t="s">
        <v>126</v>
      </c>
      <c s="34" t="s">
        <v>127</v>
      </c>
      <c s="35" t="s">
        <v>51</v>
      </c>
      <c s="6" t="s">
        <v>128</v>
      </c>
      <c s="36" t="s">
        <v>53</v>
      </c>
      <c s="37">
        <v>18</v>
      </c>
      <c s="36">
        <v>0</v>
      </c>
      <c s="36">
        <f>ROUND(G82*H82,6)</f>
      </c>
      <c r="L82" s="38">
        <v>0</v>
      </c>
      <c s="32">
        <f>ROUND(ROUND(L82,2)*ROUND(G82,3),2)</f>
      </c>
      <c s="36" t="s">
        <v>54</v>
      </c>
      <c>
        <f>(M82*21)/100</f>
      </c>
      <c t="s">
        <v>27</v>
      </c>
    </row>
    <row r="83" spans="1:5" ht="12.75">
      <c r="A83" s="35" t="s">
        <v>55</v>
      </c>
      <c r="E83" s="39" t="s">
        <v>51</v>
      </c>
    </row>
    <row r="84" spans="1:5" ht="12.75">
      <c r="A84" s="35" t="s">
        <v>56</v>
      </c>
      <c r="E84" s="40" t="s">
        <v>51</v>
      </c>
    </row>
    <row r="85" spans="1:5" ht="127.5">
      <c r="A85" t="s">
        <v>57</v>
      </c>
      <c r="E85" s="39" t="s">
        <v>129</v>
      </c>
    </row>
    <row r="86" spans="1:16" ht="12.75">
      <c r="A86" t="s">
        <v>49</v>
      </c>
      <c s="34" t="s">
        <v>130</v>
      </c>
      <c s="34" t="s">
        <v>131</v>
      </c>
      <c s="35" t="s">
        <v>51</v>
      </c>
      <c s="6" t="s">
        <v>132</v>
      </c>
      <c s="36" t="s">
        <v>53</v>
      </c>
      <c s="37">
        <v>18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54</v>
      </c>
      <c>
        <f>(M86*21)/100</f>
      </c>
      <c t="s">
        <v>27</v>
      </c>
    </row>
    <row r="87" spans="1:5" ht="12.75">
      <c r="A87" s="35" t="s">
        <v>55</v>
      </c>
      <c r="E87" s="39" t="s">
        <v>51</v>
      </c>
    </row>
    <row r="88" spans="1:5" ht="12.75">
      <c r="A88" s="35" t="s">
        <v>56</v>
      </c>
      <c r="E88" s="40" t="s">
        <v>51</v>
      </c>
    </row>
    <row r="89" spans="1:5" ht="153">
      <c r="A89" t="s">
        <v>57</v>
      </c>
      <c r="E89" s="39" t="s">
        <v>133</v>
      </c>
    </row>
    <row r="90" spans="1:16" ht="12.75">
      <c r="A90" t="s">
        <v>49</v>
      </c>
      <c s="34" t="s">
        <v>134</v>
      </c>
      <c s="34" t="s">
        <v>135</v>
      </c>
      <c s="35" t="s">
        <v>51</v>
      </c>
      <c s="6" t="s">
        <v>136</v>
      </c>
      <c s="36" t="s">
        <v>53</v>
      </c>
      <c s="37">
        <v>18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54</v>
      </c>
      <c>
        <f>(M90*21)/100</f>
      </c>
      <c t="s">
        <v>27</v>
      </c>
    </row>
    <row r="91" spans="1:5" ht="12.75">
      <c r="A91" s="35" t="s">
        <v>55</v>
      </c>
      <c r="E91" s="39" t="s">
        <v>51</v>
      </c>
    </row>
    <row r="92" spans="1:5" ht="12.75">
      <c r="A92" s="35" t="s">
        <v>56</v>
      </c>
      <c r="E92" s="40" t="s">
        <v>51</v>
      </c>
    </row>
    <row r="93" spans="1:5" ht="178.5">
      <c r="A93" t="s">
        <v>57</v>
      </c>
      <c r="E93" s="39" t="s">
        <v>125</v>
      </c>
    </row>
    <row r="94" spans="1:16" ht="12.75">
      <c r="A94" t="s">
        <v>49</v>
      </c>
      <c s="34" t="s">
        <v>137</v>
      </c>
      <c s="34" t="s">
        <v>138</v>
      </c>
      <c s="35" t="s">
        <v>51</v>
      </c>
      <c s="6" t="s">
        <v>139</v>
      </c>
      <c s="36" t="s">
        <v>53</v>
      </c>
      <c s="37">
        <v>18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54</v>
      </c>
      <c>
        <f>(M94*21)/100</f>
      </c>
      <c t="s">
        <v>27</v>
      </c>
    </row>
    <row r="95" spans="1:5" ht="12.75">
      <c r="A95" s="35" t="s">
        <v>55</v>
      </c>
      <c r="E95" s="39" t="s">
        <v>51</v>
      </c>
    </row>
    <row r="96" spans="1:5" ht="12.75">
      <c r="A96" s="35" t="s">
        <v>56</v>
      </c>
      <c r="E96" s="40" t="s">
        <v>51</v>
      </c>
    </row>
    <row r="97" spans="1:5" ht="127.5">
      <c r="A97" t="s">
        <v>57</v>
      </c>
      <c r="E97" s="39" t="s">
        <v>140</v>
      </c>
    </row>
    <row r="98" spans="1:16" ht="12.75">
      <c r="A98" t="s">
        <v>49</v>
      </c>
      <c s="34" t="s">
        <v>141</v>
      </c>
      <c s="34" t="s">
        <v>142</v>
      </c>
      <c s="35" t="s">
        <v>51</v>
      </c>
      <c s="6" t="s">
        <v>143</v>
      </c>
      <c s="36" t="s">
        <v>53</v>
      </c>
      <c s="37">
        <v>18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54</v>
      </c>
      <c>
        <f>(M98*21)/100</f>
      </c>
      <c t="s">
        <v>27</v>
      </c>
    </row>
    <row r="99" spans="1:5" ht="12.75">
      <c r="A99" s="35" t="s">
        <v>55</v>
      </c>
      <c r="E99" s="39" t="s">
        <v>51</v>
      </c>
    </row>
    <row r="100" spans="1:5" ht="12.75">
      <c r="A100" s="35" t="s">
        <v>56</v>
      </c>
      <c r="E100" s="40" t="s">
        <v>51</v>
      </c>
    </row>
    <row r="101" spans="1:5" ht="153">
      <c r="A101" t="s">
        <v>57</v>
      </c>
      <c r="E101" s="39" t="s">
        <v>133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0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COUNTIFS(L8:L98,"=0",A8:A98,"P")+COUNTIFS(L8:L98,"",A8:A98,"P")+SUM(Q8:Q98)</f>
      </c>
    </row>
    <row r="8" spans="1:13" ht="12.75">
      <c r="A8" t="s">
        <v>44</v>
      </c>
      <c r="C8" s="28" t="s">
        <v>146</v>
      </c>
      <c r="E8" s="30" t="s">
        <v>145</v>
      </c>
      <c r="J8" s="29">
        <f>0+J9</f>
      </c>
      <c s="29">
        <f>0+K9</f>
      </c>
      <c s="29">
        <f>0+L9</f>
      </c>
      <c s="29">
        <f>0+M9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0+L10+L14+L18+L22+L26+L30+L34+L38+L42+L46+L50+L54+L58+L62+L66+L70+L74+L78+L82+L86+L90+L94+L98</f>
      </c>
      <c s="32">
        <f>0+M10+M14+M18+M22+M26+M30+M34+M38+M42+M46+M50+M54+M58+M62+M66+M70+M74+M78+M82+M86+M90+M94+M98</f>
      </c>
    </row>
    <row r="10" spans="1:16" ht="25.5">
      <c r="A10" t="s">
        <v>49</v>
      </c>
      <c s="34" t="s">
        <v>47</v>
      </c>
      <c s="34" t="s">
        <v>50</v>
      </c>
      <c s="35" t="s">
        <v>51</v>
      </c>
      <c s="6" t="s">
        <v>52</v>
      </c>
      <c s="36" t="s">
        <v>53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54</v>
      </c>
      <c>
        <f>(M10*21)/100</f>
      </c>
      <c t="s">
        <v>27</v>
      </c>
    </row>
    <row r="11" spans="1:5" ht="12.75">
      <c r="A11" s="35" t="s">
        <v>55</v>
      </c>
      <c r="E11" s="39" t="s">
        <v>51</v>
      </c>
    </row>
    <row r="12" spans="1:5" ht="12.75">
      <c r="A12" s="35" t="s">
        <v>56</v>
      </c>
      <c r="E12" s="40" t="s">
        <v>51</v>
      </c>
    </row>
    <row r="13" spans="1:5" ht="114.75">
      <c r="A13" t="s">
        <v>57</v>
      </c>
      <c r="E13" s="39" t="s">
        <v>58</v>
      </c>
    </row>
    <row r="14" spans="1:16" ht="38.25">
      <c r="A14" t="s">
        <v>49</v>
      </c>
      <c s="34" t="s">
        <v>27</v>
      </c>
      <c s="34" t="s">
        <v>59</v>
      </c>
      <c s="35" t="s">
        <v>51</v>
      </c>
      <c s="6" t="s">
        <v>60</v>
      </c>
      <c s="36" t="s">
        <v>53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54</v>
      </c>
      <c>
        <f>(M14*21)/100</f>
      </c>
      <c t="s">
        <v>27</v>
      </c>
    </row>
    <row r="15" spans="1:5" ht="12.75">
      <c r="A15" s="35" t="s">
        <v>55</v>
      </c>
      <c r="E15" s="39" t="s">
        <v>51</v>
      </c>
    </row>
    <row r="16" spans="1:5" ht="12.75">
      <c r="A16" s="35" t="s">
        <v>56</v>
      </c>
      <c r="E16" s="40" t="s">
        <v>51</v>
      </c>
    </row>
    <row r="17" spans="1:5" ht="114.75">
      <c r="A17" t="s">
        <v>57</v>
      </c>
      <c r="E17" s="39" t="s">
        <v>58</v>
      </c>
    </row>
    <row r="18" spans="1:16" ht="12.75">
      <c r="A18" t="s">
        <v>49</v>
      </c>
      <c s="34" t="s">
        <v>26</v>
      </c>
      <c s="34" t="s">
        <v>61</v>
      </c>
      <c s="35" t="s">
        <v>51</v>
      </c>
      <c s="6" t="s">
        <v>62</v>
      </c>
      <c s="36" t="s">
        <v>63</v>
      </c>
      <c s="37">
        <v>20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54</v>
      </c>
      <c>
        <f>(M18*21)/100</f>
      </c>
      <c t="s">
        <v>27</v>
      </c>
    </row>
    <row r="19" spans="1:5" ht="12.75">
      <c r="A19" s="35" t="s">
        <v>55</v>
      </c>
      <c r="E19" s="39" t="s">
        <v>51</v>
      </c>
    </row>
    <row r="20" spans="1:5" ht="12.75">
      <c r="A20" s="35" t="s">
        <v>56</v>
      </c>
      <c r="E20" s="40" t="s">
        <v>51</v>
      </c>
    </row>
    <row r="21" spans="1:5" ht="114.75">
      <c r="A21" t="s">
        <v>57</v>
      </c>
      <c r="E21" s="39" t="s">
        <v>64</v>
      </c>
    </row>
    <row r="22" spans="1:16" ht="12.75">
      <c r="A22" t="s">
        <v>49</v>
      </c>
      <c s="34" t="s">
        <v>65</v>
      </c>
      <c s="34" t="s">
        <v>66</v>
      </c>
      <c s="35" t="s">
        <v>51</v>
      </c>
      <c s="6" t="s">
        <v>67</v>
      </c>
      <c s="36" t="s">
        <v>63</v>
      </c>
      <c s="37">
        <v>20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54</v>
      </c>
      <c>
        <f>(M22*21)/100</f>
      </c>
      <c t="s">
        <v>27</v>
      </c>
    </row>
    <row r="23" spans="1:5" ht="12.75">
      <c r="A23" s="35" t="s">
        <v>55</v>
      </c>
      <c r="E23" s="39" t="s">
        <v>51</v>
      </c>
    </row>
    <row r="24" spans="1:5" ht="12.75">
      <c r="A24" s="35" t="s">
        <v>56</v>
      </c>
      <c r="E24" s="40" t="s">
        <v>51</v>
      </c>
    </row>
    <row r="25" spans="1:5" ht="114.75">
      <c r="A25" t="s">
        <v>57</v>
      </c>
      <c r="E25" s="39" t="s">
        <v>68</v>
      </c>
    </row>
    <row r="26" spans="1:16" ht="12.75">
      <c r="A26" t="s">
        <v>49</v>
      </c>
      <c s="34" t="s">
        <v>69</v>
      </c>
      <c s="34" t="s">
        <v>70</v>
      </c>
      <c s="35" t="s">
        <v>51</v>
      </c>
      <c s="6" t="s">
        <v>71</v>
      </c>
      <c s="36" t="s">
        <v>53</v>
      </c>
      <c s="37">
        <v>11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54</v>
      </c>
      <c>
        <f>(M26*21)/100</f>
      </c>
      <c t="s">
        <v>27</v>
      </c>
    </row>
    <row r="27" spans="1:5" ht="12.75">
      <c r="A27" s="35" t="s">
        <v>55</v>
      </c>
      <c r="E27" s="39" t="s">
        <v>51</v>
      </c>
    </row>
    <row r="28" spans="1:5" ht="12.75">
      <c r="A28" s="35" t="s">
        <v>56</v>
      </c>
      <c r="E28" s="40" t="s">
        <v>51</v>
      </c>
    </row>
    <row r="29" spans="1:5" ht="114.75">
      <c r="A29" t="s">
        <v>57</v>
      </c>
      <c r="E29" s="39" t="s">
        <v>72</v>
      </c>
    </row>
    <row r="30" spans="1:16" ht="12.75">
      <c r="A30" t="s">
        <v>49</v>
      </c>
      <c s="34" t="s">
        <v>73</v>
      </c>
      <c s="34" t="s">
        <v>74</v>
      </c>
      <c s="35" t="s">
        <v>51</v>
      </c>
      <c s="6" t="s">
        <v>75</v>
      </c>
      <c s="36" t="s">
        <v>53</v>
      </c>
      <c s="37">
        <v>11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54</v>
      </c>
      <c>
        <f>(M30*21)/100</f>
      </c>
      <c t="s">
        <v>27</v>
      </c>
    </row>
    <row r="31" spans="1:5" ht="12.75">
      <c r="A31" s="35" t="s">
        <v>55</v>
      </c>
      <c r="E31" s="39" t="s">
        <v>51</v>
      </c>
    </row>
    <row r="32" spans="1:5" ht="12.75">
      <c r="A32" s="35" t="s">
        <v>56</v>
      </c>
      <c r="E32" s="40" t="s">
        <v>51</v>
      </c>
    </row>
    <row r="33" spans="1:5" ht="127.5">
      <c r="A33" t="s">
        <v>57</v>
      </c>
      <c r="E33" s="39" t="s">
        <v>76</v>
      </c>
    </row>
    <row r="34" spans="1:16" ht="12.75">
      <c r="A34" t="s">
        <v>49</v>
      </c>
      <c s="34" t="s">
        <v>77</v>
      </c>
      <c s="34" t="s">
        <v>78</v>
      </c>
      <c s="35" t="s">
        <v>51</v>
      </c>
      <c s="6" t="s">
        <v>79</v>
      </c>
      <c s="36" t="s">
        <v>53</v>
      </c>
      <c s="37">
        <v>11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54</v>
      </c>
      <c>
        <f>(M34*21)/100</f>
      </c>
      <c t="s">
        <v>27</v>
      </c>
    </row>
    <row r="35" spans="1:5" ht="12.75">
      <c r="A35" s="35" t="s">
        <v>55</v>
      </c>
      <c r="E35" s="39" t="s">
        <v>51</v>
      </c>
    </row>
    <row r="36" spans="1:5" ht="12.75">
      <c r="A36" s="35" t="s">
        <v>56</v>
      </c>
      <c r="E36" s="40" t="s">
        <v>51</v>
      </c>
    </row>
    <row r="37" spans="1:5" ht="140.25">
      <c r="A37" t="s">
        <v>57</v>
      </c>
      <c r="E37" s="39" t="s">
        <v>80</v>
      </c>
    </row>
    <row r="38" spans="1:16" ht="12.75">
      <c r="A38" t="s">
        <v>49</v>
      </c>
      <c s="34" t="s">
        <v>81</v>
      </c>
      <c s="34" t="s">
        <v>82</v>
      </c>
      <c s="35" t="s">
        <v>51</v>
      </c>
      <c s="6" t="s">
        <v>83</v>
      </c>
      <c s="36" t="s">
        <v>53</v>
      </c>
      <c s="37">
        <v>2</v>
      </c>
      <c s="36">
        <v>0</v>
      </c>
      <c s="36">
        <f>ROUND(G38*H38,6)</f>
      </c>
      <c r="L38" s="38">
        <v>0</v>
      </c>
      <c s="32">
        <f>ROUND(ROUND(L38,2)*ROUND(G38,3),2)</f>
      </c>
      <c s="36" t="s">
        <v>54</v>
      </c>
      <c>
        <f>(M38*21)/100</f>
      </c>
      <c t="s">
        <v>27</v>
      </c>
    </row>
    <row r="39" spans="1:5" ht="12.75">
      <c r="A39" s="35" t="s">
        <v>55</v>
      </c>
      <c r="E39" s="39" t="s">
        <v>51</v>
      </c>
    </row>
    <row r="40" spans="1:5" ht="12.75">
      <c r="A40" s="35" t="s">
        <v>56</v>
      </c>
      <c r="E40" s="40" t="s">
        <v>51</v>
      </c>
    </row>
    <row r="41" spans="1:5" ht="114.75">
      <c r="A41" t="s">
        <v>57</v>
      </c>
      <c r="E41" s="39" t="s">
        <v>84</v>
      </c>
    </row>
    <row r="42" spans="1:16" ht="12.75">
      <c r="A42" t="s">
        <v>49</v>
      </c>
      <c s="34" t="s">
        <v>85</v>
      </c>
      <c s="34" t="s">
        <v>86</v>
      </c>
      <c s="35" t="s">
        <v>51</v>
      </c>
      <c s="6" t="s">
        <v>87</v>
      </c>
      <c s="36" t="s">
        <v>53</v>
      </c>
      <c s="37">
        <v>2</v>
      </c>
      <c s="36">
        <v>0</v>
      </c>
      <c s="36">
        <f>ROUND(G42*H42,6)</f>
      </c>
      <c r="L42" s="38">
        <v>0</v>
      </c>
      <c s="32">
        <f>ROUND(ROUND(L42,2)*ROUND(G42,3),2)</f>
      </c>
      <c s="36" t="s">
        <v>54</v>
      </c>
      <c>
        <f>(M42*21)/100</f>
      </c>
      <c t="s">
        <v>27</v>
      </c>
    </row>
    <row r="43" spans="1:5" ht="12.75">
      <c r="A43" s="35" t="s">
        <v>55</v>
      </c>
      <c r="E43" s="39" t="s">
        <v>51</v>
      </c>
    </row>
    <row r="44" spans="1:5" ht="12.75">
      <c r="A44" s="35" t="s">
        <v>56</v>
      </c>
      <c r="E44" s="40" t="s">
        <v>51</v>
      </c>
    </row>
    <row r="45" spans="1:5" ht="127.5">
      <c r="A45" t="s">
        <v>57</v>
      </c>
      <c r="E45" s="39" t="s">
        <v>88</v>
      </c>
    </row>
    <row r="46" spans="1:16" ht="12.75">
      <c r="A46" t="s">
        <v>49</v>
      </c>
      <c s="34" t="s">
        <v>89</v>
      </c>
      <c s="34" t="s">
        <v>90</v>
      </c>
      <c s="35" t="s">
        <v>51</v>
      </c>
      <c s="6" t="s">
        <v>91</v>
      </c>
      <c s="36" t="s">
        <v>53</v>
      </c>
      <c s="37">
        <v>2</v>
      </c>
      <c s="36">
        <v>0</v>
      </c>
      <c s="36">
        <f>ROUND(G46*H46,6)</f>
      </c>
      <c r="L46" s="38">
        <v>0</v>
      </c>
      <c s="32">
        <f>ROUND(ROUND(L46,2)*ROUND(G46,3),2)</f>
      </c>
      <c s="36" t="s">
        <v>54</v>
      </c>
      <c>
        <f>(M46*21)/100</f>
      </c>
      <c t="s">
        <v>27</v>
      </c>
    </row>
    <row r="47" spans="1:5" ht="12.75">
      <c r="A47" s="35" t="s">
        <v>55</v>
      </c>
      <c r="E47" s="39" t="s">
        <v>51</v>
      </c>
    </row>
    <row r="48" spans="1:5" ht="12.75">
      <c r="A48" s="35" t="s">
        <v>56</v>
      </c>
      <c r="E48" s="40" t="s">
        <v>51</v>
      </c>
    </row>
    <row r="49" spans="1:5" ht="140.25">
      <c r="A49" t="s">
        <v>57</v>
      </c>
      <c r="E49" s="39" t="s">
        <v>92</v>
      </c>
    </row>
    <row r="50" spans="1:16" ht="12.75">
      <c r="A50" t="s">
        <v>49</v>
      </c>
      <c s="34" t="s">
        <v>93</v>
      </c>
      <c s="34" t="s">
        <v>94</v>
      </c>
      <c s="35" t="s">
        <v>51</v>
      </c>
      <c s="6" t="s">
        <v>95</v>
      </c>
      <c s="36" t="s">
        <v>96</v>
      </c>
      <c s="37">
        <v>16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54</v>
      </c>
      <c>
        <f>(M50*21)/100</f>
      </c>
      <c t="s">
        <v>27</v>
      </c>
    </row>
    <row r="51" spans="1:5" ht="12.75">
      <c r="A51" s="35" t="s">
        <v>55</v>
      </c>
      <c r="E51" s="39" t="s">
        <v>51</v>
      </c>
    </row>
    <row r="52" spans="1:5" ht="12.75">
      <c r="A52" s="35" t="s">
        <v>56</v>
      </c>
      <c r="E52" s="40" t="s">
        <v>51</v>
      </c>
    </row>
    <row r="53" spans="1:5" ht="114.75">
      <c r="A53" t="s">
        <v>57</v>
      </c>
      <c r="E53" s="39" t="s">
        <v>97</v>
      </c>
    </row>
    <row r="54" spans="1:16" ht="12.75">
      <c r="A54" t="s">
        <v>49</v>
      </c>
      <c s="34" t="s">
        <v>98</v>
      </c>
      <c s="34" t="s">
        <v>99</v>
      </c>
      <c s="35" t="s">
        <v>51</v>
      </c>
      <c s="6" t="s">
        <v>100</v>
      </c>
      <c s="36" t="s">
        <v>53</v>
      </c>
      <c s="37">
        <v>12</v>
      </c>
      <c s="36">
        <v>0</v>
      </c>
      <c s="36">
        <f>ROUND(G54*H54,6)</f>
      </c>
      <c r="L54" s="38">
        <v>0</v>
      </c>
      <c s="32">
        <f>ROUND(ROUND(L54,2)*ROUND(G54,3),2)</f>
      </c>
      <c s="36" t="s">
        <v>54</v>
      </c>
      <c>
        <f>(M54*21)/100</f>
      </c>
      <c t="s">
        <v>27</v>
      </c>
    </row>
    <row r="55" spans="1:5" ht="12.75">
      <c r="A55" s="35" t="s">
        <v>55</v>
      </c>
      <c r="E55" s="39" t="s">
        <v>51</v>
      </c>
    </row>
    <row r="56" spans="1:5" ht="12.75">
      <c r="A56" s="35" t="s">
        <v>56</v>
      </c>
      <c r="E56" s="40" t="s">
        <v>51</v>
      </c>
    </row>
    <row r="57" spans="1:5" ht="140.25">
      <c r="A57" t="s">
        <v>57</v>
      </c>
      <c r="E57" s="39" t="s">
        <v>101</v>
      </c>
    </row>
    <row r="58" spans="1:16" ht="12.75">
      <c r="A58" t="s">
        <v>49</v>
      </c>
      <c s="34" t="s">
        <v>102</v>
      </c>
      <c s="34" t="s">
        <v>103</v>
      </c>
      <c s="35" t="s">
        <v>51</v>
      </c>
      <c s="6" t="s">
        <v>104</v>
      </c>
      <c s="36" t="s">
        <v>53</v>
      </c>
      <c s="37">
        <v>2</v>
      </c>
      <c s="36">
        <v>0</v>
      </c>
      <c s="36">
        <f>ROUND(G58*H58,6)</f>
      </c>
      <c r="L58" s="38">
        <v>0</v>
      </c>
      <c s="32">
        <f>ROUND(ROUND(L58,2)*ROUND(G58,3),2)</f>
      </c>
      <c s="36" t="s">
        <v>54</v>
      </c>
      <c>
        <f>(M58*21)/100</f>
      </c>
      <c t="s">
        <v>27</v>
      </c>
    </row>
    <row r="59" spans="1:5" ht="12.75">
      <c r="A59" s="35" t="s">
        <v>55</v>
      </c>
      <c r="E59" s="39" t="s">
        <v>51</v>
      </c>
    </row>
    <row r="60" spans="1:5" ht="12.75">
      <c r="A60" s="35" t="s">
        <v>56</v>
      </c>
      <c r="E60" s="40" t="s">
        <v>51</v>
      </c>
    </row>
    <row r="61" spans="1:5" ht="102">
      <c r="A61" t="s">
        <v>57</v>
      </c>
      <c r="E61" s="39" t="s">
        <v>105</v>
      </c>
    </row>
    <row r="62" spans="1:16" ht="25.5">
      <c r="A62" t="s">
        <v>49</v>
      </c>
      <c s="34" t="s">
        <v>106</v>
      </c>
      <c s="34" t="s">
        <v>107</v>
      </c>
      <c s="35" t="s">
        <v>51</v>
      </c>
      <c s="6" t="s">
        <v>108</v>
      </c>
      <c s="36" t="s">
        <v>53</v>
      </c>
      <c s="37">
        <v>7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54</v>
      </c>
      <c>
        <f>(M62*21)/100</f>
      </c>
      <c t="s">
        <v>27</v>
      </c>
    </row>
    <row r="63" spans="1:5" ht="12.75">
      <c r="A63" s="35" t="s">
        <v>55</v>
      </c>
      <c r="E63" s="39" t="s">
        <v>51</v>
      </c>
    </row>
    <row r="64" spans="1:5" ht="12.75">
      <c r="A64" s="35" t="s">
        <v>56</v>
      </c>
      <c r="E64" s="40" t="s">
        <v>51</v>
      </c>
    </row>
    <row r="65" spans="1:5" ht="89.25">
      <c r="A65" t="s">
        <v>57</v>
      </c>
      <c r="E65" s="39" t="s">
        <v>109</v>
      </c>
    </row>
    <row r="66" spans="1:16" ht="25.5">
      <c r="A66" t="s">
        <v>49</v>
      </c>
      <c s="34" t="s">
        <v>110</v>
      </c>
      <c s="34" t="s">
        <v>111</v>
      </c>
      <c s="35" t="s">
        <v>51</v>
      </c>
      <c s="6" t="s">
        <v>112</v>
      </c>
      <c s="36" t="s">
        <v>53</v>
      </c>
      <c s="37">
        <v>2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54</v>
      </c>
      <c>
        <f>(M66*21)/100</f>
      </c>
      <c t="s">
        <v>27</v>
      </c>
    </row>
    <row r="67" spans="1:5" ht="12.75">
      <c r="A67" s="35" t="s">
        <v>55</v>
      </c>
      <c r="E67" s="39" t="s">
        <v>51</v>
      </c>
    </row>
    <row r="68" spans="1:5" ht="12.75">
      <c r="A68" s="35" t="s">
        <v>56</v>
      </c>
      <c r="E68" s="40" t="s">
        <v>51</v>
      </c>
    </row>
    <row r="69" spans="1:5" ht="102">
      <c r="A69" t="s">
        <v>57</v>
      </c>
      <c r="E69" s="39" t="s">
        <v>113</v>
      </c>
    </row>
    <row r="70" spans="1:16" ht="12.75">
      <c r="A70" t="s">
        <v>49</v>
      </c>
      <c s="34" t="s">
        <v>114</v>
      </c>
      <c s="34" t="s">
        <v>115</v>
      </c>
      <c s="35" t="s">
        <v>51</v>
      </c>
      <c s="6" t="s">
        <v>116</v>
      </c>
      <c s="36" t="s">
        <v>53</v>
      </c>
      <c s="37">
        <v>1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54</v>
      </c>
      <c>
        <f>(M70*21)/100</f>
      </c>
      <c t="s">
        <v>27</v>
      </c>
    </row>
    <row r="71" spans="1:5" ht="12.75">
      <c r="A71" s="35" t="s">
        <v>55</v>
      </c>
      <c r="E71" s="39" t="s">
        <v>51</v>
      </c>
    </row>
    <row r="72" spans="1:5" ht="12.75">
      <c r="A72" s="35" t="s">
        <v>56</v>
      </c>
      <c r="E72" s="40" t="s">
        <v>51</v>
      </c>
    </row>
    <row r="73" spans="1:5" ht="114.75">
      <c r="A73" t="s">
        <v>57</v>
      </c>
      <c r="E73" s="39" t="s">
        <v>117</v>
      </c>
    </row>
    <row r="74" spans="1:16" ht="12.75">
      <c r="A74" t="s">
        <v>49</v>
      </c>
      <c s="34" t="s">
        <v>118</v>
      </c>
      <c s="34" t="s">
        <v>119</v>
      </c>
      <c s="35" t="s">
        <v>51</v>
      </c>
      <c s="6" t="s">
        <v>120</v>
      </c>
      <c s="36" t="s">
        <v>53</v>
      </c>
      <c s="37">
        <v>1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54</v>
      </c>
      <c>
        <f>(M74*21)/100</f>
      </c>
      <c t="s">
        <v>27</v>
      </c>
    </row>
    <row r="75" spans="1:5" ht="12.75">
      <c r="A75" s="35" t="s">
        <v>55</v>
      </c>
      <c r="E75" s="39" t="s">
        <v>51</v>
      </c>
    </row>
    <row r="76" spans="1:5" ht="12.75">
      <c r="A76" s="35" t="s">
        <v>56</v>
      </c>
      <c r="E76" s="40" t="s">
        <v>51</v>
      </c>
    </row>
    <row r="77" spans="1:5" ht="76.5">
      <c r="A77" t="s">
        <v>57</v>
      </c>
      <c r="E77" s="39" t="s">
        <v>121</v>
      </c>
    </row>
    <row r="78" spans="1:16" ht="12.75">
      <c r="A78" t="s">
        <v>49</v>
      </c>
      <c s="34" t="s">
        <v>122</v>
      </c>
      <c s="34" t="s">
        <v>123</v>
      </c>
      <c s="35" t="s">
        <v>51</v>
      </c>
      <c s="6" t="s">
        <v>124</v>
      </c>
      <c s="36" t="s">
        <v>53</v>
      </c>
      <c s="37">
        <v>11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54</v>
      </c>
      <c>
        <f>(M78*21)/100</f>
      </c>
      <c t="s">
        <v>27</v>
      </c>
    </row>
    <row r="79" spans="1:5" ht="12.75">
      <c r="A79" s="35" t="s">
        <v>55</v>
      </c>
      <c r="E79" s="39" t="s">
        <v>51</v>
      </c>
    </row>
    <row r="80" spans="1:5" ht="12.75">
      <c r="A80" s="35" t="s">
        <v>56</v>
      </c>
      <c r="E80" s="40" t="s">
        <v>51</v>
      </c>
    </row>
    <row r="81" spans="1:5" ht="178.5">
      <c r="A81" t="s">
        <v>57</v>
      </c>
      <c r="E81" s="39" t="s">
        <v>125</v>
      </c>
    </row>
    <row r="82" spans="1:16" ht="12.75">
      <c r="A82" t="s">
        <v>49</v>
      </c>
      <c s="34" t="s">
        <v>126</v>
      </c>
      <c s="34" t="s">
        <v>127</v>
      </c>
      <c s="35" t="s">
        <v>51</v>
      </c>
      <c s="6" t="s">
        <v>128</v>
      </c>
      <c s="36" t="s">
        <v>53</v>
      </c>
      <c s="37">
        <v>11</v>
      </c>
      <c s="36">
        <v>0</v>
      </c>
      <c s="36">
        <f>ROUND(G82*H82,6)</f>
      </c>
      <c r="L82" s="38">
        <v>0</v>
      </c>
      <c s="32">
        <f>ROUND(ROUND(L82,2)*ROUND(G82,3),2)</f>
      </c>
      <c s="36" t="s">
        <v>54</v>
      </c>
      <c>
        <f>(M82*21)/100</f>
      </c>
      <c t="s">
        <v>27</v>
      </c>
    </row>
    <row r="83" spans="1:5" ht="12.75">
      <c r="A83" s="35" t="s">
        <v>55</v>
      </c>
      <c r="E83" s="39" t="s">
        <v>51</v>
      </c>
    </row>
    <row r="84" spans="1:5" ht="12.75">
      <c r="A84" s="35" t="s">
        <v>56</v>
      </c>
      <c r="E84" s="40" t="s">
        <v>51</v>
      </c>
    </row>
    <row r="85" spans="1:5" ht="127.5">
      <c r="A85" t="s">
        <v>57</v>
      </c>
      <c r="E85" s="39" t="s">
        <v>129</v>
      </c>
    </row>
    <row r="86" spans="1:16" ht="12.75">
      <c r="A86" t="s">
        <v>49</v>
      </c>
      <c s="34" t="s">
        <v>130</v>
      </c>
      <c s="34" t="s">
        <v>131</v>
      </c>
      <c s="35" t="s">
        <v>51</v>
      </c>
      <c s="6" t="s">
        <v>132</v>
      </c>
      <c s="36" t="s">
        <v>53</v>
      </c>
      <c s="37">
        <v>11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54</v>
      </c>
      <c>
        <f>(M86*21)/100</f>
      </c>
      <c t="s">
        <v>27</v>
      </c>
    </row>
    <row r="87" spans="1:5" ht="12.75">
      <c r="A87" s="35" t="s">
        <v>55</v>
      </c>
      <c r="E87" s="39" t="s">
        <v>51</v>
      </c>
    </row>
    <row r="88" spans="1:5" ht="12.75">
      <c r="A88" s="35" t="s">
        <v>56</v>
      </c>
      <c r="E88" s="40" t="s">
        <v>51</v>
      </c>
    </row>
    <row r="89" spans="1:5" ht="153">
      <c r="A89" t="s">
        <v>57</v>
      </c>
      <c r="E89" s="39" t="s">
        <v>133</v>
      </c>
    </row>
    <row r="90" spans="1:16" ht="12.75">
      <c r="A90" t="s">
        <v>49</v>
      </c>
      <c s="34" t="s">
        <v>134</v>
      </c>
      <c s="34" t="s">
        <v>135</v>
      </c>
      <c s="35" t="s">
        <v>51</v>
      </c>
      <c s="6" t="s">
        <v>136</v>
      </c>
      <c s="36" t="s">
        <v>53</v>
      </c>
      <c s="37">
        <v>11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54</v>
      </c>
      <c>
        <f>(M90*21)/100</f>
      </c>
      <c t="s">
        <v>27</v>
      </c>
    </row>
    <row r="91" spans="1:5" ht="12.75">
      <c r="A91" s="35" t="s">
        <v>55</v>
      </c>
      <c r="E91" s="39" t="s">
        <v>51</v>
      </c>
    </row>
    <row r="92" spans="1:5" ht="12.75">
      <c r="A92" s="35" t="s">
        <v>56</v>
      </c>
      <c r="E92" s="40" t="s">
        <v>51</v>
      </c>
    </row>
    <row r="93" spans="1:5" ht="178.5">
      <c r="A93" t="s">
        <v>57</v>
      </c>
      <c r="E93" s="39" t="s">
        <v>125</v>
      </c>
    </row>
    <row r="94" spans="1:16" ht="12.75">
      <c r="A94" t="s">
        <v>49</v>
      </c>
      <c s="34" t="s">
        <v>137</v>
      </c>
      <c s="34" t="s">
        <v>138</v>
      </c>
      <c s="35" t="s">
        <v>51</v>
      </c>
      <c s="6" t="s">
        <v>139</v>
      </c>
      <c s="36" t="s">
        <v>53</v>
      </c>
      <c s="37">
        <v>11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54</v>
      </c>
      <c>
        <f>(M94*21)/100</f>
      </c>
      <c t="s">
        <v>27</v>
      </c>
    </row>
    <row r="95" spans="1:5" ht="12.75">
      <c r="A95" s="35" t="s">
        <v>55</v>
      </c>
      <c r="E95" s="39" t="s">
        <v>51</v>
      </c>
    </row>
    <row r="96" spans="1:5" ht="12.75">
      <c r="A96" s="35" t="s">
        <v>56</v>
      </c>
      <c r="E96" s="40" t="s">
        <v>51</v>
      </c>
    </row>
    <row r="97" spans="1:5" ht="127.5">
      <c r="A97" t="s">
        <v>57</v>
      </c>
      <c r="E97" s="39" t="s">
        <v>140</v>
      </c>
    </row>
    <row r="98" spans="1:16" ht="12.75">
      <c r="A98" t="s">
        <v>49</v>
      </c>
      <c s="34" t="s">
        <v>141</v>
      </c>
      <c s="34" t="s">
        <v>142</v>
      </c>
      <c s="35" t="s">
        <v>51</v>
      </c>
      <c s="6" t="s">
        <v>143</v>
      </c>
      <c s="36" t="s">
        <v>53</v>
      </c>
      <c s="37">
        <v>11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54</v>
      </c>
      <c>
        <f>(M98*21)/100</f>
      </c>
      <c t="s">
        <v>27</v>
      </c>
    </row>
    <row r="99" spans="1:5" ht="12.75">
      <c r="A99" s="35" t="s">
        <v>55</v>
      </c>
      <c r="E99" s="39" t="s">
        <v>51</v>
      </c>
    </row>
    <row r="100" spans="1:5" ht="12.75">
      <c r="A100" s="35" t="s">
        <v>56</v>
      </c>
      <c r="E100" s="40" t="s">
        <v>51</v>
      </c>
    </row>
    <row r="101" spans="1:5" ht="153">
      <c r="A101" t="s">
        <v>57</v>
      </c>
      <c r="E101" s="39" t="s">
        <v>133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0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COUNTIFS(L8:L98,"=0",A8:A98,"P")+COUNTIFS(L8:L98,"",A8:A98,"P")+SUM(Q8:Q98)</f>
      </c>
    </row>
    <row r="8" spans="1:13" ht="12.75">
      <c r="A8" t="s">
        <v>44</v>
      </c>
      <c r="C8" s="28" t="s">
        <v>149</v>
      </c>
      <c r="E8" s="30" t="s">
        <v>148</v>
      </c>
      <c r="J8" s="29">
        <f>0+J9</f>
      </c>
      <c s="29">
        <f>0+K9</f>
      </c>
      <c s="29">
        <f>0+L9</f>
      </c>
      <c s="29">
        <f>0+M9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0+L10+L14+L18+L22+L26+L30+L34+L38+L42+L46+L50+L54+L58+L62+L66+L70+L74+L78+L82+L86+L90+L94+L98</f>
      </c>
      <c s="32">
        <f>0+M10+M14+M18+M22+M26+M30+M34+M38+M42+M46+M50+M54+M58+M62+M66+M70+M74+M78+M82+M86+M90+M94+M98</f>
      </c>
    </row>
    <row r="10" spans="1:16" ht="25.5">
      <c r="A10" t="s">
        <v>49</v>
      </c>
      <c s="34" t="s">
        <v>47</v>
      </c>
      <c s="34" t="s">
        <v>50</v>
      </c>
      <c s="35" t="s">
        <v>51</v>
      </c>
      <c s="6" t="s">
        <v>52</v>
      </c>
      <c s="36" t="s">
        <v>53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54</v>
      </c>
      <c>
        <f>(M10*21)/100</f>
      </c>
      <c t="s">
        <v>27</v>
      </c>
    </row>
    <row r="11" spans="1:5" ht="12.75">
      <c r="A11" s="35" t="s">
        <v>55</v>
      </c>
      <c r="E11" s="39" t="s">
        <v>51</v>
      </c>
    </row>
    <row r="12" spans="1:5" ht="12.75">
      <c r="A12" s="35" t="s">
        <v>56</v>
      </c>
      <c r="E12" s="40" t="s">
        <v>51</v>
      </c>
    </row>
    <row r="13" spans="1:5" ht="114.75">
      <c r="A13" t="s">
        <v>57</v>
      </c>
      <c r="E13" s="39" t="s">
        <v>58</v>
      </c>
    </row>
    <row r="14" spans="1:16" ht="38.25">
      <c r="A14" t="s">
        <v>49</v>
      </c>
      <c s="34" t="s">
        <v>27</v>
      </c>
      <c s="34" t="s">
        <v>59</v>
      </c>
      <c s="35" t="s">
        <v>51</v>
      </c>
      <c s="6" t="s">
        <v>60</v>
      </c>
      <c s="36" t="s">
        <v>53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54</v>
      </c>
      <c>
        <f>(M14*21)/100</f>
      </c>
      <c t="s">
        <v>27</v>
      </c>
    </row>
    <row r="15" spans="1:5" ht="12.75">
      <c r="A15" s="35" t="s">
        <v>55</v>
      </c>
      <c r="E15" s="39" t="s">
        <v>51</v>
      </c>
    </row>
    <row r="16" spans="1:5" ht="12.75">
      <c r="A16" s="35" t="s">
        <v>56</v>
      </c>
      <c r="E16" s="40" t="s">
        <v>51</v>
      </c>
    </row>
    <row r="17" spans="1:5" ht="114.75">
      <c r="A17" t="s">
        <v>57</v>
      </c>
      <c r="E17" s="39" t="s">
        <v>58</v>
      </c>
    </row>
    <row r="18" spans="1:16" ht="12.75">
      <c r="A18" t="s">
        <v>49</v>
      </c>
      <c s="34" t="s">
        <v>26</v>
      </c>
      <c s="34" t="s">
        <v>61</v>
      </c>
      <c s="35" t="s">
        <v>51</v>
      </c>
      <c s="6" t="s">
        <v>62</v>
      </c>
      <c s="36" t="s">
        <v>63</v>
      </c>
      <c s="37">
        <v>20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54</v>
      </c>
      <c>
        <f>(M18*21)/100</f>
      </c>
      <c t="s">
        <v>27</v>
      </c>
    </row>
    <row r="19" spans="1:5" ht="12.75">
      <c r="A19" s="35" t="s">
        <v>55</v>
      </c>
      <c r="E19" s="39" t="s">
        <v>51</v>
      </c>
    </row>
    <row r="20" spans="1:5" ht="12.75">
      <c r="A20" s="35" t="s">
        <v>56</v>
      </c>
      <c r="E20" s="40" t="s">
        <v>51</v>
      </c>
    </row>
    <row r="21" spans="1:5" ht="114.75">
      <c r="A21" t="s">
        <v>57</v>
      </c>
      <c r="E21" s="39" t="s">
        <v>64</v>
      </c>
    </row>
    <row r="22" spans="1:16" ht="12.75">
      <c r="A22" t="s">
        <v>49</v>
      </c>
      <c s="34" t="s">
        <v>65</v>
      </c>
      <c s="34" t="s">
        <v>66</v>
      </c>
      <c s="35" t="s">
        <v>51</v>
      </c>
      <c s="6" t="s">
        <v>67</v>
      </c>
      <c s="36" t="s">
        <v>63</v>
      </c>
      <c s="37">
        <v>20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54</v>
      </c>
      <c>
        <f>(M22*21)/100</f>
      </c>
      <c t="s">
        <v>27</v>
      </c>
    </row>
    <row r="23" spans="1:5" ht="12.75">
      <c r="A23" s="35" t="s">
        <v>55</v>
      </c>
      <c r="E23" s="39" t="s">
        <v>51</v>
      </c>
    </row>
    <row r="24" spans="1:5" ht="12.75">
      <c r="A24" s="35" t="s">
        <v>56</v>
      </c>
      <c r="E24" s="40" t="s">
        <v>51</v>
      </c>
    </row>
    <row r="25" spans="1:5" ht="114.75">
      <c r="A25" t="s">
        <v>57</v>
      </c>
      <c r="E25" s="39" t="s">
        <v>68</v>
      </c>
    </row>
    <row r="26" spans="1:16" ht="12.75">
      <c r="A26" t="s">
        <v>49</v>
      </c>
      <c s="34" t="s">
        <v>69</v>
      </c>
      <c s="34" t="s">
        <v>70</v>
      </c>
      <c s="35" t="s">
        <v>51</v>
      </c>
      <c s="6" t="s">
        <v>71</v>
      </c>
      <c s="36" t="s">
        <v>53</v>
      </c>
      <c s="37">
        <v>17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54</v>
      </c>
      <c>
        <f>(M26*21)/100</f>
      </c>
      <c t="s">
        <v>27</v>
      </c>
    </row>
    <row r="27" spans="1:5" ht="12.75">
      <c r="A27" s="35" t="s">
        <v>55</v>
      </c>
      <c r="E27" s="39" t="s">
        <v>51</v>
      </c>
    </row>
    <row r="28" spans="1:5" ht="12.75">
      <c r="A28" s="35" t="s">
        <v>56</v>
      </c>
      <c r="E28" s="40" t="s">
        <v>51</v>
      </c>
    </row>
    <row r="29" spans="1:5" ht="114.75">
      <c r="A29" t="s">
        <v>57</v>
      </c>
      <c r="E29" s="39" t="s">
        <v>72</v>
      </c>
    </row>
    <row r="30" spans="1:16" ht="12.75">
      <c r="A30" t="s">
        <v>49</v>
      </c>
      <c s="34" t="s">
        <v>73</v>
      </c>
      <c s="34" t="s">
        <v>74</v>
      </c>
      <c s="35" t="s">
        <v>51</v>
      </c>
      <c s="6" t="s">
        <v>75</v>
      </c>
      <c s="36" t="s">
        <v>53</v>
      </c>
      <c s="37">
        <v>17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54</v>
      </c>
      <c>
        <f>(M30*21)/100</f>
      </c>
      <c t="s">
        <v>27</v>
      </c>
    </row>
    <row r="31" spans="1:5" ht="12.75">
      <c r="A31" s="35" t="s">
        <v>55</v>
      </c>
      <c r="E31" s="39" t="s">
        <v>51</v>
      </c>
    </row>
    <row r="32" spans="1:5" ht="12.75">
      <c r="A32" s="35" t="s">
        <v>56</v>
      </c>
      <c r="E32" s="40" t="s">
        <v>51</v>
      </c>
    </row>
    <row r="33" spans="1:5" ht="127.5">
      <c r="A33" t="s">
        <v>57</v>
      </c>
      <c r="E33" s="39" t="s">
        <v>76</v>
      </c>
    </row>
    <row r="34" spans="1:16" ht="12.75">
      <c r="A34" t="s">
        <v>49</v>
      </c>
      <c s="34" t="s">
        <v>77</v>
      </c>
      <c s="34" t="s">
        <v>78</v>
      </c>
      <c s="35" t="s">
        <v>51</v>
      </c>
      <c s="6" t="s">
        <v>79</v>
      </c>
      <c s="36" t="s">
        <v>53</v>
      </c>
      <c s="37">
        <v>17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54</v>
      </c>
      <c>
        <f>(M34*21)/100</f>
      </c>
      <c t="s">
        <v>27</v>
      </c>
    </row>
    <row r="35" spans="1:5" ht="12.75">
      <c r="A35" s="35" t="s">
        <v>55</v>
      </c>
      <c r="E35" s="39" t="s">
        <v>51</v>
      </c>
    </row>
    <row r="36" spans="1:5" ht="12.75">
      <c r="A36" s="35" t="s">
        <v>56</v>
      </c>
      <c r="E36" s="40" t="s">
        <v>51</v>
      </c>
    </row>
    <row r="37" spans="1:5" ht="140.25">
      <c r="A37" t="s">
        <v>57</v>
      </c>
      <c r="E37" s="39" t="s">
        <v>80</v>
      </c>
    </row>
    <row r="38" spans="1:16" ht="12.75">
      <c r="A38" t="s">
        <v>49</v>
      </c>
      <c s="34" t="s">
        <v>81</v>
      </c>
      <c s="34" t="s">
        <v>82</v>
      </c>
      <c s="35" t="s">
        <v>51</v>
      </c>
      <c s="6" t="s">
        <v>83</v>
      </c>
      <c s="36" t="s">
        <v>53</v>
      </c>
      <c s="37">
        <v>2</v>
      </c>
      <c s="36">
        <v>0</v>
      </c>
      <c s="36">
        <f>ROUND(G38*H38,6)</f>
      </c>
      <c r="L38" s="38">
        <v>0</v>
      </c>
      <c s="32">
        <f>ROUND(ROUND(L38,2)*ROUND(G38,3),2)</f>
      </c>
      <c s="36" t="s">
        <v>54</v>
      </c>
      <c>
        <f>(M38*21)/100</f>
      </c>
      <c t="s">
        <v>27</v>
      </c>
    </row>
    <row r="39" spans="1:5" ht="12.75">
      <c r="A39" s="35" t="s">
        <v>55</v>
      </c>
      <c r="E39" s="39" t="s">
        <v>51</v>
      </c>
    </row>
    <row r="40" spans="1:5" ht="12.75">
      <c r="A40" s="35" t="s">
        <v>56</v>
      </c>
      <c r="E40" s="40" t="s">
        <v>51</v>
      </c>
    </row>
    <row r="41" spans="1:5" ht="114.75">
      <c r="A41" t="s">
        <v>57</v>
      </c>
      <c r="E41" s="39" t="s">
        <v>84</v>
      </c>
    </row>
    <row r="42" spans="1:16" ht="12.75">
      <c r="A42" t="s">
        <v>49</v>
      </c>
      <c s="34" t="s">
        <v>85</v>
      </c>
      <c s="34" t="s">
        <v>86</v>
      </c>
      <c s="35" t="s">
        <v>51</v>
      </c>
      <c s="6" t="s">
        <v>87</v>
      </c>
      <c s="36" t="s">
        <v>53</v>
      </c>
      <c s="37">
        <v>2</v>
      </c>
      <c s="36">
        <v>0</v>
      </c>
      <c s="36">
        <f>ROUND(G42*H42,6)</f>
      </c>
      <c r="L42" s="38">
        <v>0</v>
      </c>
      <c s="32">
        <f>ROUND(ROUND(L42,2)*ROUND(G42,3),2)</f>
      </c>
      <c s="36" t="s">
        <v>54</v>
      </c>
      <c>
        <f>(M42*21)/100</f>
      </c>
      <c t="s">
        <v>27</v>
      </c>
    </row>
    <row r="43" spans="1:5" ht="12.75">
      <c r="A43" s="35" t="s">
        <v>55</v>
      </c>
      <c r="E43" s="39" t="s">
        <v>51</v>
      </c>
    </row>
    <row r="44" spans="1:5" ht="12.75">
      <c r="A44" s="35" t="s">
        <v>56</v>
      </c>
      <c r="E44" s="40" t="s">
        <v>51</v>
      </c>
    </row>
    <row r="45" spans="1:5" ht="127.5">
      <c r="A45" t="s">
        <v>57</v>
      </c>
      <c r="E45" s="39" t="s">
        <v>88</v>
      </c>
    </row>
    <row r="46" spans="1:16" ht="12.75">
      <c r="A46" t="s">
        <v>49</v>
      </c>
      <c s="34" t="s">
        <v>89</v>
      </c>
      <c s="34" t="s">
        <v>90</v>
      </c>
      <c s="35" t="s">
        <v>51</v>
      </c>
      <c s="6" t="s">
        <v>91</v>
      </c>
      <c s="36" t="s">
        <v>53</v>
      </c>
      <c s="37">
        <v>2</v>
      </c>
      <c s="36">
        <v>0</v>
      </c>
      <c s="36">
        <f>ROUND(G46*H46,6)</f>
      </c>
      <c r="L46" s="38">
        <v>0</v>
      </c>
      <c s="32">
        <f>ROUND(ROUND(L46,2)*ROUND(G46,3),2)</f>
      </c>
      <c s="36" t="s">
        <v>54</v>
      </c>
      <c>
        <f>(M46*21)/100</f>
      </c>
      <c t="s">
        <v>27</v>
      </c>
    </row>
    <row r="47" spans="1:5" ht="12.75">
      <c r="A47" s="35" t="s">
        <v>55</v>
      </c>
      <c r="E47" s="39" t="s">
        <v>51</v>
      </c>
    </row>
    <row r="48" spans="1:5" ht="12.75">
      <c r="A48" s="35" t="s">
        <v>56</v>
      </c>
      <c r="E48" s="40" t="s">
        <v>51</v>
      </c>
    </row>
    <row r="49" spans="1:5" ht="140.25">
      <c r="A49" t="s">
        <v>57</v>
      </c>
      <c r="E49" s="39" t="s">
        <v>92</v>
      </c>
    </row>
    <row r="50" spans="1:16" ht="12.75">
      <c r="A50" t="s">
        <v>49</v>
      </c>
      <c s="34" t="s">
        <v>93</v>
      </c>
      <c s="34" t="s">
        <v>94</v>
      </c>
      <c s="35" t="s">
        <v>51</v>
      </c>
      <c s="6" t="s">
        <v>95</v>
      </c>
      <c s="36" t="s">
        <v>96</v>
      </c>
      <c s="37">
        <v>32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54</v>
      </c>
      <c>
        <f>(M50*21)/100</f>
      </c>
      <c t="s">
        <v>27</v>
      </c>
    </row>
    <row r="51" spans="1:5" ht="12.75">
      <c r="A51" s="35" t="s">
        <v>55</v>
      </c>
      <c r="E51" s="39" t="s">
        <v>51</v>
      </c>
    </row>
    <row r="52" spans="1:5" ht="12.75">
      <c r="A52" s="35" t="s">
        <v>56</v>
      </c>
      <c r="E52" s="40" t="s">
        <v>51</v>
      </c>
    </row>
    <row r="53" spans="1:5" ht="114.75">
      <c r="A53" t="s">
        <v>57</v>
      </c>
      <c r="E53" s="39" t="s">
        <v>97</v>
      </c>
    </row>
    <row r="54" spans="1:16" ht="12.75">
      <c r="A54" t="s">
        <v>49</v>
      </c>
      <c s="34" t="s">
        <v>98</v>
      </c>
      <c s="34" t="s">
        <v>99</v>
      </c>
      <c s="35" t="s">
        <v>51</v>
      </c>
      <c s="6" t="s">
        <v>100</v>
      </c>
      <c s="36" t="s">
        <v>53</v>
      </c>
      <c s="37">
        <v>16</v>
      </c>
      <c s="36">
        <v>0</v>
      </c>
      <c s="36">
        <f>ROUND(G54*H54,6)</f>
      </c>
      <c r="L54" s="38">
        <v>0</v>
      </c>
      <c s="32">
        <f>ROUND(ROUND(L54,2)*ROUND(G54,3),2)</f>
      </c>
      <c s="36" t="s">
        <v>54</v>
      </c>
      <c>
        <f>(M54*21)/100</f>
      </c>
      <c t="s">
        <v>27</v>
      </c>
    </row>
    <row r="55" spans="1:5" ht="12.75">
      <c r="A55" s="35" t="s">
        <v>55</v>
      </c>
      <c r="E55" s="39" t="s">
        <v>51</v>
      </c>
    </row>
    <row r="56" spans="1:5" ht="12.75">
      <c r="A56" s="35" t="s">
        <v>56</v>
      </c>
      <c r="E56" s="40" t="s">
        <v>51</v>
      </c>
    </row>
    <row r="57" spans="1:5" ht="140.25">
      <c r="A57" t="s">
        <v>57</v>
      </c>
      <c r="E57" s="39" t="s">
        <v>101</v>
      </c>
    </row>
    <row r="58" spans="1:16" ht="12.75">
      <c r="A58" t="s">
        <v>49</v>
      </c>
      <c s="34" t="s">
        <v>102</v>
      </c>
      <c s="34" t="s">
        <v>103</v>
      </c>
      <c s="35" t="s">
        <v>51</v>
      </c>
      <c s="6" t="s">
        <v>104</v>
      </c>
      <c s="36" t="s">
        <v>53</v>
      </c>
      <c s="37">
        <v>2</v>
      </c>
      <c s="36">
        <v>0</v>
      </c>
      <c s="36">
        <f>ROUND(G58*H58,6)</f>
      </c>
      <c r="L58" s="38">
        <v>0</v>
      </c>
      <c s="32">
        <f>ROUND(ROUND(L58,2)*ROUND(G58,3),2)</f>
      </c>
      <c s="36" t="s">
        <v>54</v>
      </c>
      <c>
        <f>(M58*21)/100</f>
      </c>
      <c t="s">
        <v>27</v>
      </c>
    </row>
    <row r="59" spans="1:5" ht="12.75">
      <c r="A59" s="35" t="s">
        <v>55</v>
      </c>
      <c r="E59" s="39" t="s">
        <v>51</v>
      </c>
    </row>
    <row r="60" spans="1:5" ht="12.75">
      <c r="A60" s="35" t="s">
        <v>56</v>
      </c>
      <c r="E60" s="40" t="s">
        <v>51</v>
      </c>
    </row>
    <row r="61" spans="1:5" ht="102">
      <c r="A61" t="s">
        <v>57</v>
      </c>
      <c r="E61" s="39" t="s">
        <v>105</v>
      </c>
    </row>
    <row r="62" spans="1:16" ht="25.5">
      <c r="A62" t="s">
        <v>49</v>
      </c>
      <c s="34" t="s">
        <v>106</v>
      </c>
      <c s="34" t="s">
        <v>107</v>
      </c>
      <c s="35" t="s">
        <v>51</v>
      </c>
      <c s="6" t="s">
        <v>108</v>
      </c>
      <c s="36" t="s">
        <v>53</v>
      </c>
      <c s="37">
        <v>9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54</v>
      </c>
      <c>
        <f>(M62*21)/100</f>
      </c>
      <c t="s">
        <v>27</v>
      </c>
    </row>
    <row r="63" spans="1:5" ht="12.75">
      <c r="A63" s="35" t="s">
        <v>55</v>
      </c>
      <c r="E63" s="39" t="s">
        <v>51</v>
      </c>
    </row>
    <row r="64" spans="1:5" ht="12.75">
      <c r="A64" s="35" t="s">
        <v>56</v>
      </c>
      <c r="E64" s="40" t="s">
        <v>51</v>
      </c>
    </row>
    <row r="65" spans="1:5" ht="89.25">
      <c r="A65" t="s">
        <v>57</v>
      </c>
      <c r="E65" s="39" t="s">
        <v>109</v>
      </c>
    </row>
    <row r="66" spans="1:16" ht="25.5">
      <c r="A66" t="s">
        <v>49</v>
      </c>
      <c s="34" t="s">
        <v>110</v>
      </c>
      <c s="34" t="s">
        <v>111</v>
      </c>
      <c s="35" t="s">
        <v>51</v>
      </c>
      <c s="6" t="s">
        <v>112</v>
      </c>
      <c s="36" t="s">
        <v>53</v>
      </c>
      <c s="37">
        <v>1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54</v>
      </c>
      <c>
        <f>(M66*21)/100</f>
      </c>
      <c t="s">
        <v>27</v>
      </c>
    </row>
    <row r="67" spans="1:5" ht="12.75">
      <c r="A67" s="35" t="s">
        <v>55</v>
      </c>
      <c r="E67" s="39" t="s">
        <v>51</v>
      </c>
    </row>
    <row r="68" spans="1:5" ht="12.75">
      <c r="A68" s="35" t="s">
        <v>56</v>
      </c>
      <c r="E68" s="40" t="s">
        <v>51</v>
      </c>
    </row>
    <row r="69" spans="1:5" ht="102">
      <c r="A69" t="s">
        <v>57</v>
      </c>
      <c r="E69" s="39" t="s">
        <v>113</v>
      </c>
    </row>
    <row r="70" spans="1:16" ht="12.75">
      <c r="A70" t="s">
        <v>49</v>
      </c>
      <c s="34" t="s">
        <v>114</v>
      </c>
      <c s="34" t="s">
        <v>115</v>
      </c>
      <c s="35" t="s">
        <v>51</v>
      </c>
      <c s="6" t="s">
        <v>116</v>
      </c>
      <c s="36" t="s">
        <v>53</v>
      </c>
      <c s="37">
        <v>1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54</v>
      </c>
      <c>
        <f>(M70*21)/100</f>
      </c>
      <c t="s">
        <v>27</v>
      </c>
    </row>
    <row r="71" spans="1:5" ht="12.75">
      <c r="A71" s="35" t="s">
        <v>55</v>
      </c>
      <c r="E71" s="39" t="s">
        <v>51</v>
      </c>
    </row>
    <row r="72" spans="1:5" ht="12.75">
      <c r="A72" s="35" t="s">
        <v>56</v>
      </c>
      <c r="E72" s="40" t="s">
        <v>51</v>
      </c>
    </row>
    <row r="73" spans="1:5" ht="114.75">
      <c r="A73" t="s">
        <v>57</v>
      </c>
      <c r="E73" s="39" t="s">
        <v>117</v>
      </c>
    </row>
    <row r="74" spans="1:16" ht="12.75">
      <c r="A74" t="s">
        <v>49</v>
      </c>
      <c s="34" t="s">
        <v>118</v>
      </c>
      <c s="34" t="s">
        <v>119</v>
      </c>
      <c s="35" t="s">
        <v>51</v>
      </c>
      <c s="6" t="s">
        <v>120</v>
      </c>
      <c s="36" t="s">
        <v>53</v>
      </c>
      <c s="37">
        <v>1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54</v>
      </c>
      <c>
        <f>(M74*21)/100</f>
      </c>
      <c t="s">
        <v>27</v>
      </c>
    </row>
    <row r="75" spans="1:5" ht="12.75">
      <c r="A75" s="35" t="s">
        <v>55</v>
      </c>
      <c r="E75" s="39" t="s">
        <v>51</v>
      </c>
    </row>
    <row r="76" spans="1:5" ht="12.75">
      <c r="A76" s="35" t="s">
        <v>56</v>
      </c>
      <c r="E76" s="40" t="s">
        <v>51</v>
      </c>
    </row>
    <row r="77" spans="1:5" ht="76.5">
      <c r="A77" t="s">
        <v>57</v>
      </c>
      <c r="E77" s="39" t="s">
        <v>121</v>
      </c>
    </row>
    <row r="78" spans="1:16" ht="12.75">
      <c r="A78" t="s">
        <v>49</v>
      </c>
      <c s="34" t="s">
        <v>122</v>
      </c>
      <c s="34" t="s">
        <v>123</v>
      </c>
      <c s="35" t="s">
        <v>51</v>
      </c>
      <c s="6" t="s">
        <v>124</v>
      </c>
      <c s="36" t="s">
        <v>53</v>
      </c>
      <c s="37">
        <v>17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54</v>
      </c>
      <c>
        <f>(M78*21)/100</f>
      </c>
      <c t="s">
        <v>27</v>
      </c>
    </row>
    <row r="79" spans="1:5" ht="12.75">
      <c r="A79" s="35" t="s">
        <v>55</v>
      </c>
      <c r="E79" s="39" t="s">
        <v>51</v>
      </c>
    </row>
    <row r="80" spans="1:5" ht="12.75">
      <c r="A80" s="35" t="s">
        <v>56</v>
      </c>
      <c r="E80" s="40" t="s">
        <v>51</v>
      </c>
    </row>
    <row r="81" spans="1:5" ht="178.5">
      <c r="A81" t="s">
        <v>57</v>
      </c>
      <c r="E81" s="39" t="s">
        <v>125</v>
      </c>
    </row>
    <row r="82" spans="1:16" ht="12.75">
      <c r="A82" t="s">
        <v>49</v>
      </c>
      <c s="34" t="s">
        <v>126</v>
      </c>
      <c s="34" t="s">
        <v>127</v>
      </c>
      <c s="35" t="s">
        <v>51</v>
      </c>
      <c s="6" t="s">
        <v>128</v>
      </c>
      <c s="36" t="s">
        <v>53</v>
      </c>
      <c s="37">
        <v>17</v>
      </c>
      <c s="36">
        <v>0</v>
      </c>
      <c s="36">
        <f>ROUND(G82*H82,6)</f>
      </c>
      <c r="L82" s="38">
        <v>0</v>
      </c>
      <c s="32">
        <f>ROUND(ROUND(L82,2)*ROUND(G82,3),2)</f>
      </c>
      <c s="36" t="s">
        <v>54</v>
      </c>
      <c>
        <f>(M82*21)/100</f>
      </c>
      <c t="s">
        <v>27</v>
      </c>
    </row>
    <row r="83" spans="1:5" ht="12.75">
      <c r="A83" s="35" t="s">
        <v>55</v>
      </c>
      <c r="E83" s="39" t="s">
        <v>51</v>
      </c>
    </row>
    <row r="84" spans="1:5" ht="12.75">
      <c r="A84" s="35" t="s">
        <v>56</v>
      </c>
      <c r="E84" s="40" t="s">
        <v>51</v>
      </c>
    </row>
    <row r="85" spans="1:5" ht="127.5">
      <c r="A85" t="s">
        <v>57</v>
      </c>
      <c r="E85" s="39" t="s">
        <v>129</v>
      </c>
    </row>
    <row r="86" spans="1:16" ht="12.75">
      <c r="A86" t="s">
        <v>49</v>
      </c>
      <c s="34" t="s">
        <v>130</v>
      </c>
      <c s="34" t="s">
        <v>131</v>
      </c>
      <c s="35" t="s">
        <v>51</v>
      </c>
      <c s="6" t="s">
        <v>132</v>
      </c>
      <c s="36" t="s">
        <v>53</v>
      </c>
      <c s="37">
        <v>17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54</v>
      </c>
      <c>
        <f>(M86*21)/100</f>
      </c>
      <c t="s">
        <v>27</v>
      </c>
    </row>
    <row r="87" spans="1:5" ht="12.75">
      <c r="A87" s="35" t="s">
        <v>55</v>
      </c>
      <c r="E87" s="39" t="s">
        <v>51</v>
      </c>
    </row>
    <row r="88" spans="1:5" ht="12.75">
      <c r="A88" s="35" t="s">
        <v>56</v>
      </c>
      <c r="E88" s="40" t="s">
        <v>51</v>
      </c>
    </row>
    <row r="89" spans="1:5" ht="153">
      <c r="A89" t="s">
        <v>57</v>
      </c>
      <c r="E89" s="39" t="s">
        <v>133</v>
      </c>
    </row>
    <row r="90" spans="1:16" ht="12.75">
      <c r="A90" t="s">
        <v>49</v>
      </c>
      <c s="34" t="s">
        <v>134</v>
      </c>
      <c s="34" t="s">
        <v>135</v>
      </c>
      <c s="35" t="s">
        <v>51</v>
      </c>
      <c s="6" t="s">
        <v>136</v>
      </c>
      <c s="36" t="s">
        <v>53</v>
      </c>
      <c s="37">
        <v>17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54</v>
      </c>
      <c>
        <f>(M90*21)/100</f>
      </c>
      <c t="s">
        <v>27</v>
      </c>
    </row>
    <row r="91" spans="1:5" ht="12.75">
      <c r="A91" s="35" t="s">
        <v>55</v>
      </c>
      <c r="E91" s="39" t="s">
        <v>51</v>
      </c>
    </row>
    <row r="92" spans="1:5" ht="12.75">
      <c r="A92" s="35" t="s">
        <v>56</v>
      </c>
      <c r="E92" s="40" t="s">
        <v>51</v>
      </c>
    </row>
    <row r="93" spans="1:5" ht="178.5">
      <c r="A93" t="s">
        <v>57</v>
      </c>
      <c r="E93" s="39" t="s">
        <v>125</v>
      </c>
    </row>
    <row r="94" spans="1:16" ht="12.75">
      <c r="A94" t="s">
        <v>49</v>
      </c>
      <c s="34" t="s">
        <v>137</v>
      </c>
      <c s="34" t="s">
        <v>138</v>
      </c>
      <c s="35" t="s">
        <v>51</v>
      </c>
      <c s="6" t="s">
        <v>139</v>
      </c>
      <c s="36" t="s">
        <v>53</v>
      </c>
      <c s="37">
        <v>17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54</v>
      </c>
      <c>
        <f>(M94*21)/100</f>
      </c>
      <c t="s">
        <v>27</v>
      </c>
    </row>
    <row r="95" spans="1:5" ht="12.75">
      <c r="A95" s="35" t="s">
        <v>55</v>
      </c>
      <c r="E95" s="39" t="s">
        <v>51</v>
      </c>
    </row>
    <row r="96" spans="1:5" ht="12.75">
      <c r="A96" s="35" t="s">
        <v>56</v>
      </c>
      <c r="E96" s="40" t="s">
        <v>51</v>
      </c>
    </row>
    <row r="97" spans="1:5" ht="127.5">
      <c r="A97" t="s">
        <v>57</v>
      </c>
      <c r="E97" s="39" t="s">
        <v>140</v>
      </c>
    </row>
    <row r="98" spans="1:16" ht="12.75">
      <c r="A98" t="s">
        <v>49</v>
      </c>
      <c s="34" t="s">
        <v>141</v>
      </c>
      <c s="34" t="s">
        <v>142</v>
      </c>
      <c s="35" t="s">
        <v>51</v>
      </c>
      <c s="6" t="s">
        <v>143</v>
      </c>
      <c s="36" t="s">
        <v>53</v>
      </c>
      <c s="37">
        <v>17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54</v>
      </c>
      <c>
        <f>(M98*21)/100</f>
      </c>
      <c t="s">
        <v>27</v>
      </c>
    </row>
    <row r="99" spans="1:5" ht="12.75">
      <c r="A99" s="35" t="s">
        <v>55</v>
      </c>
      <c r="E99" s="39" t="s">
        <v>51</v>
      </c>
    </row>
    <row r="100" spans="1:5" ht="12.75">
      <c r="A100" s="35" t="s">
        <v>56</v>
      </c>
      <c r="E100" s="40" t="s">
        <v>51</v>
      </c>
    </row>
    <row r="101" spans="1:5" ht="153">
      <c r="A101" t="s">
        <v>57</v>
      </c>
      <c r="E101" s="39" t="s">
        <v>133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97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COUNTIFS(L8:L94,"=0",A8:A94,"P")+COUNTIFS(L8:L94,"",A8:A94,"P")+SUM(Q8:Q94)</f>
      </c>
    </row>
    <row r="8" spans="1:13" ht="12.75">
      <c r="A8" t="s">
        <v>44</v>
      </c>
      <c r="C8" s="28" t="s">
        <v>152</v>
      </c>
      <c r="E8" s="30" t="s">
        <v>151</v>
      </c>
      <c r="J8" s="29">
        <f>0+J9</f>
      </c>
      <c s="29">
        <f>0+K9</f>
      </c>
      <c s="29">
        <f>0+L9</f>
      </c>
      <c s="29">
        <f>0+M9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0+L10+L14+L18+L22+L26+L30+L34+L38+L42+L46+L50+L54+L58+L62+L66+L70+L74+L78+L82+L86+L90+L94</f>
      </c>
      <c s="32">
        <f>0+M10+M14+M18+M22+M26+M30+M34+M38+M42+M46+M50+M54+M58+M62+M66+M70+M74+M78+M82+M86+M90+M94</f>
      </c>
    </row>
    <row r="10" spans="1:16" ht="25.5">
      <c r="A10" t="s">
        <v>49</v>
      </c>
      <c s="34" t="s">
        <v>47</v>
      </c>
      <c s="34" t="s">
        <v>50</v>
      </c>
      <c s="35" t="s">
        <v>51</v>
      </c>
      <c s="6" t="s">
        <v>52</v>
      </c>
      <c s="36" t="s">
        <v>53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54</v>
      </c>
      <c>
        <f>(M10*21)/100</f>
      </c>
      <c t="s">
        <v>27</v>
      </c>
    </row>
    <row r="11" spans="1:5" ht="12.75">
      <c r="A11" s="35" t="s">
        <v>55</v>
      </c>
      <c r="E11" s="39" t="s">
        <v>51</v>
      </c>
    </row>
    <row r="12" spans="1:5" ht="12.75">
      <c r="A12" s="35" t="s">
        <v>56</v>
      </c>
      <c r="E12" s="40" t="s">
        <v>51</v>
      </c>
    </row>
    <row r="13" spans="1:5" ht="114.75">
      <c r="A13" t="s">
        <v>57</v>
      </c>
      <c r="E13" s="39" t="s">
        <v>58</v>
      </c>
    </row>
    <row r="14" spans="1:16" ht="38.25">
      <c r="A14" t="s">
        <v>49</v>
      </c>
      <c s="34" t="s">
        <v>27</v>
      </c>
      <c s="34" t="s">
        <v>59</v>
      </c>
      <c s="35" t="s">
        <v>51</v>
      </c>
      <c s="6" t="s">
        <v>60</v>
      </c>
      <c s="36" t="s">
        <v>53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54</v>
      </c>
      <c>
        <f>(M14*21)/100</f>
      </c>
      <c t="s">
        <v>27</v>
      </c>
    </row>
    <row r="15" spans="1:5" ht="12.75">
      <c r="A15" s="35" t="s">
        <v>55</v>
      </c>
      <c r="E15" s="39" t="s">
        <v>51</v>
      </c>
    </row>
    <row r="16" spans="1:5" ht="12.75">
      <c r="A16" s="35" t="s">
        <v>56</v>
      </c>
      <c r="E16" s="40" t="s">
        <v>51</v>
      </c>
    </row>
    <row r="17" spans="1:5" ht="114.75">
      <c r="A17" t="s">
        <v>57</v>
      </c>
      <c r="E17" s="39" t="s">
        <v>58</v>
      </c>
    </row>
    <row r="18" spans="1:16" ht="12.75">
      <c r="A18" t="s">
        <v>49</v>
      </c>
      <c s="34" t="s">
        <v>26</v>
      </c>
      <c s="34" t="s">
        <v>61</v>
      </c>
      <c s="35" t="s">
        <v>51</v>
      </c>
      <c s="6" t="s">
        <v>62</v>
      </c>
      <c s="36" t="s">
        <v>63</v>
      </c>
      <c s="37">
        <v>10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54</v>
      </c>
      <c>
        <f>(M18*21)/100</f>
      </c>
      <c t="s">
        <v>27</v>
      </c>
    </row>
    <row r="19" spans="1:5" ht="12.75">
      <c r="A19" s="35" t="s">
        <v>55</v>
      </c>
      <c r="E19" s="39" t="s">
        <v>51</v>
      </c>
    </row>
    <row r="20" spans="1:5" ht="12.75">
      <c r="A20" s="35" t="s">
        <v>56</v>
      </c>
      <c r="E20" s="40" t="s">
        <v>51</v>
      </c>
    </row>
    <row r="21" spans="1:5" ht="114.75">
      <c r="A21" t="s">
        <v>57</v>
      </c>
      <c r="E21" s="39" t="s">
        <v>64</v>
      </c>
    </row>
    <row r="22" spans="1:16" ht="12.75">
      <c r="A22" t="s">
        <v>49</v>
      </c>
      <c s="34" t="s">
        <v>65</v>
      </c>
      <c s="34" t="s">
        <v>66</v>
      </c>
      <c s="35" t="s">
        <v>51</v>
      </c>
      <c s="6" t="s">
        <v>67</v>
      </c>
      <c s="36" t="s">
        <v>63</v>
      </c>
      <c s="37">
        <v>10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54</v>
      </c>
      <c>
        <f>(M22*21)/100</f>
      </c>
      <c t="s">
        <v>27</v>
      </c>
    </row>
    <row r="23" spans="1:5" ht="12.75">
      <c r="A23" s="35" t="s">
        <v>55</v>
      </c>
      <c r="E23" s="39" t="s">
        <v>51</v>
      </c>
    </row>
    <row r="24" spans="1:5" ht="12.75">
      <c r="A24" s="35" t="s">
        <v>56</v>
      </c>
      <c r="E24" s="40" t="s">
        <v>51</v>
      </c>
    </row>
    <row r="25" spans="1:5" ht="114.75">
      <c r="A25" t="s">
        <v>57</v>
      </c>
      <c r="E25" s="39" t="s">
        <v>68</v>
      </c>
    </row>
    <row r="26" spans="1:16" ht="12.75">
      <c r="A26" t="s">
        <v>49</v>
      </c>
      <c s="34" t="s">
        <v>69</v>
      </c>
      <c s="34" t="s">
        <v>70</v>
      </c>
      <c s="35" t="s">
        <v>51</v>
      </c>
      <c s="6" t="s">
        <v>71</v>
      </c>
      <c s="36" t="s">
        <v>53</v>
      </c>
      <c s="37">
        <v>4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54</v>
      </c>
      <c>
        <f>(M26*21)/100</f>
      </c>
      <c t="s">
        <v>27</v>
      </c>
    </row>
    <row r="27" spans="1:5" ht="12.75">
      <c r="A27" s="35" t="s">
        <v>55</v>
      </c>
      <c r="E27" s="39" t="s">
        <v>51</v>
      </c>
    </row>
    <row r="28" spans="1:5" ht="12.75">
      <c r="A28" s="35" t="s">
        <v>56</v>
      </c>
      <c r="E28" s="40" t="s">
        <v>51</v>
      </c>
    </row>
    <row r="29" spans="1:5" ht="114.75">
      <c r="A29" t="s">
        <v>57</v>
      </c>
      <c r="E29" s="39" t="s">
        <v>72</v>
      </c>
    </row>
    <row r="30" spans="1:16" ht="12.75">
      <c r="A30" t="s">
        <v>49</v>
      </c>
      <c s="34" t="s">
        <v>73</v>
      </c>
      <c s="34" t="s">
        <v>74</v>
      </c>
      <c s="35" t="s">
        <v>51</v>
      </c>
      <c s="6" t="s">
        <v>75</v>
      </c>
      <c s="36" t="s">
        <v>53</v>
      </c>
      <c s="37">
        <v>4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54</v>
      </c>
      <c>
        <f>(M30*21)/100</f>
      </c>
      <c t="s">
        <v>27</v>
      </c>
    </row>
    <row r="31" spans="1:5" ht="12.75">
      <c r="A31" s="35" t="s">
        <v>55</v>
      </c>
      <c r="E31" s="39" t="s">
        <v>51</v>
      </c>
    </row>
    <row r="32" spans="1:5" ht="12.75">
      <c r="A32" s="35" t="s">
        <v>56</v>
      </c>
      <c r="E32" s="40" t="s">
        <v>51</v>
      </c>
    </row>
    <row r="33" spans="1:5" ht="127.5">
      <c r="A33" t="s">
        <v>57</v>
      </c>
      <c r="E33" s="39" t="s">
        <v>76</v>
      </c>
    </row>
    <row r="34" spans="1:16" ht="12.75">
      <c r="A34" t="s">
        <v>49</v>
      </c>
      <c s="34" t="s">
        <v>77</v>
      </c>
      <c s="34" t="s">
        <v>78</v>
      </c>
      <c s="35" t="s">
        <v>51</v>
      </c>
      <c s="6" t="s">
        <v>79</v>
      </c>
      <c s="36" t="s">
        <v>53</v>
      </c>
      <c s="37">
        <v>4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54</v>
      </c>
      <c>
        <f>(M34*21)/100</f>
      </c>
      <c t="s">
        <v>27</v>
      </c>
    </row>
    <row r="35" spans="1:5" ht="12.75">
      <c r="A35" s="35" t="s">
        <v>55</v>
      </c>
      <c r="E35" s="39" t="s">
        <v>51</v>
      </c>
    </row>
    <row r="36" spans="1:5" ht="12.75">
      <c r="A36" s="35" t="s">
        <v>56</v>
      </c>
      <c r="E36" s="40" t="s">
        <v>51</v>
      </c>
    </row>
    <row r="37" spans="1:5" ht="140.25">
      <c r="A37" t="s">
        <v>57</v>
      </c>
      <c r="E37" s="39" t="s">
        <v>80</v>
      </c>
    </row>
    <row r="38" spans="1:16" ht="12.75">
      <c r="A38" t="s">
        <v>49</v>
      </c>
      <c s="34" t="s">
        <v>81</v>
      </c>
      <c s="34" t="s">
        <v>82</v>
      </c>
      <c s="35" t="s">
        <v>51</v>
      </c>
      <c s="6" t="s">
        <v>83</v>
      </c>
      <c s="36" t="s">
        <v>53</v>
      </c>
      <c s="37">
        <v>1</v>
      </c>
      <c s="36">
        <v>0</v>
      </c>
      <c s="36">
        <f>ROUND(G38*H38,6)</f>
      </c>
      <c r="L38" s="38">
        <v>0</v>
      </c>
      <c s="32">
        <f>ROUND(ROUND(L38,2)*ROUND(G38,3),2)</f>
      </c>
      <c s="36" t="s">
        <v>54</v>
      </c>
      <c>
        <f>(M38*21)/100</f>
      </c>
      <c t="s">
        <v>27</v>
      </c>
    </row>
    <row r="39" spans="1:5" ht="12.75">
      <c r="A39" s="35" t="s">
        <v>55</v>
      </c>
      <c r="E39" s="39" t="s">
        <v>51</v>
      </c>
    </row>
    <row r="40" spans="1:5" ht="12.75">
      <c r="A40" s="35" t="s">
        <v>56</v>
      </c>
      <c r="E40" s="40" t="s">
        <v>51</v>
      </c>
    </row>
    <row r="41" spans="1:5" ht="114.75">
      <c r="A41" t="s">
        <v>57</v>
      </c>
      <c r="E41" s="39" t="s">
        <v>84</v>
      </c>
    </row>
    <row r="42" spans="1:16" ht="12.75">
      <c r="A42" t="s">
        <v>49</v>
      </c>
      <c s="34" t="s">
        <v>85</v>
      </c>
      <c s="34" t="s">
        <v>86</v>
      </c>
      <c s="35" t="s">
        <v>51</v>
      </c>
      <c s="6" t="s">
        <v>87</v>
      </c>
      <c s="36" t="s">
        <v>53</v>
      </c>
      <c s="37">
        <v>1</v>
      </c>
      <c s="36">
        <v>0</v>
      </c>
      <c s="36">
        <f>ROUND(G42*H42,6)</f>
      </c>
      <c r="L42" s="38">
        <v>0</v>
      </c>
      <c s="32">
        <f>ROUND(ROUND(L42,2)*ROUND(G42,3),2)</f>
      </c>
      <c s="36" t="s">
        <v>54</v>
      </c>
      <c>
        <f>(M42*21)/100</f>
      </c>
      <c t="s">
        <v>27</v>
      </c>
    </row>
    <row r="43" spans="1:5" ht="12.75">
      <c r="A43" s="35" t="s">
        <v>55</v>
      </c>
      <c r="E43" s="39" t="s">
        <v>51</v>
      </c>
    </row>
    <row r="44" spans="1:5" ht="12.75">
      <c r="A44" s="35" t="s">
        <v>56</v>
      </c>
      <c r="E44" s="40" t="s">
        <v>51</v>
      </c>
    </row>
    <row r="45" spans="1:5" ht="127.5">
      <c r="A45" t="s">
        <v>57</v>
      </c>
      <c r="E45" s="39" t="s">
        <v>88</v>
      </c>
    </row>
    <row r="46" spans="1:16" ht="12.75">
      <c r="A46" t="s">
        <v>49</v>
      </c>
      <c s="34" t="s">
        <v>89</v>
      </c>
      <c s="34" t="s">
        <v>90</v>
      </c>
      <c s="35" t="s">
        <v>51</v>
      </c>
      <c s="6" t="s">
        <v>91</v>
      </c>
      <c s="36" t="s">
        <v>53</v>
      </c>
      <c s="37">
        <v>1</v>
      </c>
      <c s="36">
        <v>0</v>
      </c>
      <c s="36">
        <f>ROUND(G46*H46,6)</f>
      </c>
      <c r="L46" s="38">
        <v>0</v>
      </c>
      <c s="32">
        <f>ROUND(ROUND(L46,2)*ROUND(G46,3),2)</f>
      </c>
      <c s="36" t="s">
        <v>54</v>
      </c>
      <c>
        <f>(M46*21)/100</f>
      </c>
      <c t="s">
        <v>27</v>
      </c>
    </row>
    <row r="47" spans="1:5" ht="12.75">
      <c r="A47" s="35" t="s">
        <v>55</v>
      </c>
      <c r="E47" s="39" t="s">
        <v>51</v>
      </c>
    </row>
    <row r="48" spans="1:5" ht="12.75">
      <c r="A48" s="35" t="s">
        <v>56</v>
      </c>
      <c r="E48" s="40" t="s">
        <v>51</v>
      </c>
    </row>
    <row r="49" spans="1:5" ht="140.25">
      <c r="A49" t="s">
        <v>57</v>
      </c>
      <c r="E49" s="39" t="s">
        <v>92</v>
      </c>
    </row>
    <row r="50" spans="1:16" ht="12.75">
      <c r="A50" t="s">
        <v>49</v>
      </c>
      <c s="34" t="s">
        <v>93</v>
      </c>
      <c s="34" t="s">
        <v>94</v>
      </c>
      <c s="35" t="s">
        <v>51</v>
      </c>
      <c s="6" t="s">
        <v>95</v>
      </c>
      <c s="36" t="s">
        <v>96</v>
      </c>
      <c s="37">
        <v>8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54</v>
      </c>
      <c>
        <f>(M50*21)/100</f>
      </c>
      <c t="s">
        <v>27</v>
      </c>
    </row>
    <row r="51" spans="1:5" ht="12.75">
      <c r="A51" s="35" t="s">
        <v>55</v>
      </c>
      <c r="E51" s="39" t="s">
        <v>51</v>
      </c>
    </row>
    <row r="52" spans="1:5" ht="12.75">
      <c r="A52" s="35" t="s">
        <v>56</v>
      </c>
      <c r="E52" s="40" t="s">
        <v>51</v>
      </c>
    </row>
    <row r="53" spans="1:5" ht="114.75">
      <c r="A53" t="s">
        <v>57</v>
      </c>
      <c r="E53" s="39" t="s">
        <v>97</v>
      </c>
    </row>
    <row r="54" spans="1:16" ht="12.75">
      <c r="A54" t="s">
        <v>49</v>
      </c>
      <c s="34" t="s">
        <v>98</v>
      </c>
      <c s="34" t="s">
        <v>103</v>
      </c>
      <c s="35" t="s">
        <v>51</v>
      </c>
      <c s="6" t="s">
        <v>104</v>
      </c>
      <c s="36" t="s">
        <v>53</v>
      </c>
      <c s="37">
        <v>1</v>
      </c>
      <c s="36">
        <v>0</v>
      </c>
      <c s="36">
        <f>ROUND(G54*H54,6)</f>
      </c>
      <c r="L54" s="38">
        <v>0</v>
      </c>
      <c s="32">
        <f>ROUND(ROUND(L54,2)*ROUND(G54,3),2)</f>
      </c>
      <c s="36" t="s">
        <v>54</v>
      </c>
      <c>
        <f>(M54*21)/100</f>
      </c>
      <c t="s">
        <v>27</v>
      </c>
    </row>
    <row r="55" spans="1:5" ht="12.75">
      <c r="A55" s="35" t="s">
        <v>55</v>
      </c>
      <c r="E55" s="39" t="s">
        <v>51</v>
      </c>
    </row>
    <row r="56" spans="1:5" ht="12.75">
      <c r="A56" s="35" t="s">
        <v>56</v>
      </c>
      <c r="E56" s="40" t="s">
        <v>51</v>
      </c>
    </row>
    <row r="57" spans="1:5" ht="102">
      <c r="A57" t="s">
        <v>57</v>
      </c>
      <c r="E57" s="39" t="s">
        <v>105</v>
      </c>
    </row>
    <row r="58" spans="1:16" ht="25.5">
      <c r="A58" t="s">
        <v>49</v>
      </c>
      <c s="34" t="s">
        <v>102</v>
      </c>
      <c s="34" t="s">
        <v>107</v>
      </c>
      <c s="35" t="s">
        <v>51</v>
      </c>
      <c s="6" t="s">
        <v>108</v>
      </c>
      <c s="36" t="s">
        <v>53</v>
      </c>
      <c s="37">
        <v>2</v>
      </c>
      <c s="36">
        <v>0</v>
      </c>
      <c s="36">
        <f>ROUND(G58*H58,6)</f>
      </c>
      <c r="L58" s="38">
        <v>0</v>
      </c>
      <c s="32">
        <f>ROUND(ROUND(L58,2)*ROUND(G58,3),2)</f>
      </c>
      <c s="36" t="s">
        <v>54</v>
      </c>
      <c>
        <f>(M58*21)/100</f>
      </c>
      <c t="s">
        <v>27</v>
      </c>
    </row>
    <row r="59" spans="1:5" ht="12.75">
      <c r="A59" s="35" t="s">
        <v>55</v>
      </c>
      <c r="E59" s="39" t="s">
        <v>51</v>
      </c>
    </row>
    <row r="60" spans="1:5" ht="12.75">
      <c r="A60" s="35" t="s">
        <v>56</v>
      </c>
      <c r="E60" s="40" t="s">
        <v>51</v>
      </c>
    </row>
    <row r="61" spans="1:5" ht="89.25">
      <c r="A61" t="s">
        <v>57</v>
      </c>
      <c r="E61" s="39" t="s">
        <v>109</v>
      </c>
    </row>
    <row r="62" spans="1:16" ht="25.5">
      <c r="A62" t="s">
        <v>49</v>
      </c>
      <c s="34" t="s">
        <v>106</v>
      </c>
      <c s="34" t="s">
        <v>111</v>
      </c>
      <c s="35" t="s">
        <v>51</v>
      </c>
      <c s="6" t="s">
        <v>112</v>
      </c>
      <c s="36" t="s">
        <v>53</v>
      </c>
      <c s="37">
        <v>2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54</v>
      </c>
      <c>
        <f>(M62*21)/100</f>
      </c>
      <c t="s">
        <v>27</v>
      </c>
    </row>
    <row r="63" spans="1:5" ht="12.75">
      <c r="A63" s="35" t="s">
        <v>55</v>
      </c>
      <c r="E63" s="39" t="s">
        <v>51</v>
      </c>
    </row>
    <row r="64" spans="1:5" ht="12.75">
      <c r="A64" s="35" t="s">
        <v>56</v>
      </c>
      <c r="E64" s="40" t="s">
        <v>51</v>
      </c>
    </row>
    <row r="65" spans="1:5" ht="102">
      <c r="A65" t="s">
        <v>57</v>
      </c>
      <c r="E65" s="39" t="s">
        <v>113</v>
      </c>
    </row>
    <row r="66" spans="1:16" ht="12.75">
      <c r="A66" t="s">
        <v>49</v>
      </c>
      <c s="34" t="s">
        <v>110</v>
      </c>
      <c s="34" t="s">
        <v>115</v>
      </c>
      <c s="35" t="s">
        <v>51</v>
      </c>
      <c s="6" t="s">
        <v>116</v>
      </c>
      <c s="36" t="s">
        <v>53</v>
      </c>
      <c s="37">
        <v>1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54</v>
      </c>
      <c>
        <f>(M66*21)/100</f>
      </c>
      <c t="s">
        <v>27</v>
      </c>
    </row>
    <row r="67" spans="1:5" ht="12.75">
      <c r="A67" s="35" t="s">
        <v>55</v>
      </c>
      <c r="E67" s="39" t="s">
        <v>51</v>
      </c>
    </row>
    <row r="68" spans="1:5" ht="12.75">
      <c r="A68" s="35" t="s">
        <v>56</v>
      </c>
      <c r="E68" s="40" t="s">
        <v>51</v>
      </c>
    </row>
    <row r="69" spans="1:5" ht="114.75">
      <c r="A69" t="s">
        <v>57</v>
      </c>
      <c r="E69" s="39" t="s">
        <v>117</v>
      </c>
    </row>
    <row r="70" spans="1:16" ht="12.75">
      <c r="A70" t="s">
        <v>49</v>
      </c>
      <c s="34" t="s">
        <v>114</v>
      </c>
      <c s="34" t="s">
        <v>119</v>
      </c>
      <c s="35" t="s">
        <v>51</v>
      </c>
      <c s="6" t="s">
        <v>120</v>
      </c>
      <c s="36" t="s">
        <v>53</v>
      </c>
      <c s="37">
        <v>1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54</v>
      </c>
      <c>
        <f>(M70*21)/100</f>
      </c>
      <c t="s">
        <v>27</v>
      </c>
    </row>
    <row r="71" spans="1:5" ht="12.75">
      <c r="A71" s="35" t="s">
        <v>55</v>
      </c>
      <c r="E71" s="39" t="s">
        <v>51</v>
      </c>
    </row>
    <row r="72" spans="1:5" ht="12.75">
      <c r="A72" s="35" t="s">
        <v>56</v>
      </c>
      <c r="E72" s="40" t="s">
        <v>51</v>
      </c>
    </row>
    <row r="73" spans="1:5" ht="76.5">
      <c r="A73" t="s">
        <v>57</v>
      </c>
      <c r="E73" s="39" t="s">
        <v>121</v>
      </c>
    </row>
    <row r="74" spans="1:16" ht="12.75">
      <c r="A74" t="s">
        <v>49</v>
      </c>
      <c s="34" t="s">
        <v>118</v>
      </c>
      <c s="34" t="s">
        <v>123</v>
      </c>
      <c s="35" t="s">
        <v>51</v>
      </c>
      <c s="6" t="s">
        <v>124</v>
      </c>
      <c s="36" t="s">
        <v>53</v>
      </c>
      <c s="37">
        <v>4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54</v>
      </c>
      <c>
        <f>(M74*21)/100</f>
      </c>
      <c t="s">
        <v>27</v>
      </c>
    </row>
    <row r="75" spans="1:5" ht="12.75">
      <c r="A75" s="35" t="s">
        <v>55</v>
      </c>
      <c r="E75" s="39" t="s">
        <v>51</v>
      </c>
    </row>
    <row r="76" spans="1:5" ht="12.75">
      <c r="A76" s="35" t="s">
        <v>56</v>
      </c>
      <c r="E76" s="40" t="s">
        <v>51</v>
      </c>
    </row>
    <row r="77" spans="1:5" ht="178.5">
      <c r="A77" t="s">
        <v>57</v>
      </c>
      <c r="E77" s="39" t="s">
        <v>125</v>
      </c>
    </row>
    <row r="78" spans="1:16" ht="12.75">
      <c r="A78" t="s">
        <v>49</v>
      </c>
      <c s="34" t="s">
        <v>122</v>
      </c>
      <c s="34" t="s">
        <v>127</v>
      </c>
      <c s="35" t="s">
        <v>51</v>
      </c>
      <c s="6" t="s">
        <v>128</v>
      </c>
      <c s="36" t="s">
        <v>53</v>
      </c>
      <c s="37">
        <v>4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54</v>
      </c>
      <c>
        <f>(M78*21)/100</f>
      </c>
      <c t="s">
        <v>27</v>
      </c>
    </row>
    <row r="79" spans="1:5" ht="12.75">
      <c r="A79" s="35" t="s">
        <v>55</v>
      </c>
      <c r="E79" s="39" t="s">
        <v>51</v>
      </c>
    </row>
    <row r="80" spans="1:5" ht="12.75">
      <c r="A80" s="35" t="s">
        <v>56</v>
      </c>
      <c r="E80" s="40" t="s">
        <v>51</v>
      </c>
    </row>
    <row r="81" spans="1:5" ht="127.5">
      <c r="A81" t="s">
        <v>57</v>
      </c>
      <c r="E81" s="39" t="s">
        <v>129</v>
      </c>
    </row>
    <row r="82" spans="1:16" ht="12.75">
      <c r="A82" t="s">
        <v>49</v>
      </c>
      <c s="34" t="s">
        <v>126</v>
      </c>
      <c s="34" t="s">
        <v>131</v>
      </c>
      <c s="35" t="s">
        <v>51</v>
      </c>
      <c s="6" t="s">
        <v>132</v>
      </c>
      <c s="36" t="s">
        <v>53</v>
      </c>
      <c s="37">
        <v>4</v>
      </c>
      <c s="36">
        <v>0</v>
      </c>
      <c s="36">
        <f>ROUND(G82*H82,6)</f>
      </c>
      <c r="L82" s="38">
        <v>0</v>
      </c>
      <c s="32">
        <f>ROUND(ROUND(L82,2)*ROUND(G82,3),2)</f>
      </c>
      <c s="36" t="s">
        <v>54</v>
      </c>
      <c>
        <f>(M82*21)/100</f>
      </c>
      <c t="s">
        <v>27</v>
      </c>
    </row>
    <row r="83" spans="1:5" ht="12.75">
      <c r="A83" s="35" t="s">
        <v>55</v>
      </c>
      <c r="E83" s="39" t="s">
        <v>51</v>
      </c>
    </row>
    <row r="84" spans="1:5" ht="12.75">
      <c r="A84" s="35" t="s">
        <v>56</v>
      </c>
      <c r="E84" s="40" t="s">
        <v>51</v>
      </c>
    </row>
    <row r="85" spans="1:5" ht="153">
      <c r="A85" t="s">
        <v>57</v>
      </c>
      <c r="E85" s="39" t="s">
        <v>133</v>
      </c>
    </row>
    <row r="86" spans="1:16" ht="12.75">
      <c r="A86" t="s">
        <v>49</v>
      </c>
      <c s="34" t="s">
        <v>130</v>
      </c>
      <c s="34" t="s">
        <v>135</v>
      </c>
      <c s="35" t="s">
        <v>51</v>
      </c>
      <c s="6" t="s">
        <v>136</v>
      </c>
      <c s="36" t="s">
        <v>53</v>
      </c>
      <c s="37">
        <v>4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54</v>
      </c>
      <c>
        <f>(M86*21)/100</f>
      </c>
      <c t="s">
        <v>27</v>
      </c>
    </row>
    <row r="87" spans="1:5" ht="12.75">
      <c r="A87" s="35" t="s">
        <v>55</v>
      </c>
      <c r="E87" s="39" t="s">
        <v>51</v>
      </c>
    </row>
    <row r="88" spans="1:5" ht="12.75">
      <c r="A88" s="35" t="s">
        <v>56</v>
      </c>
      <c r="E88" s="40" t="s">
        <v>51</v>
      </c>
    </row>
    <row r="89" spans="1:5" ht="178.5">
      <c r="A89" t="s">
        <v>57</v>
      </c>
      <c r="E89" s="39" t="s">
        <v>125</v>
      </c>
    </row>
    <row r="90" spans="1:16" ht="12.75">
      <c r="A90" t="s">
        <v>49</v>
      </c>
      <c s="34" t="s">
        <v>134</v>
      </c>
      <c s="34" t="s">
        <v>138</v>
      </c>
      <c s="35" t="s">
        <v>51</v>
      </c>
      <c s="6" t="s">
        <v>139</v>
      </c>
      <c s="36" t="s">
        <v>53</v>
      </c>
      <c s="37">
        <v>4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54</v>
      </c>
      <c>
        <f>(M90*21)/100</f>
      </c>
      <c t="s">
        <v>27</v>
      </c>
    </row>
    <row r="91" spans="1:5" ht="12.75">
      <c r="A91" s="35" t="s">
        <v>55</v>
      </c>
      <c r="E91" s="39" t="s">
        <v>51</v>
      </c>
    </row>
    <row r="92" spans="1:5" ht="12.75">
      <c r="A92" s="35" t="s">
        <v>56</v>
      </c>
      <c r="E92" s="40" t="s">
        <v>51</v>
      </c>
    </row>
    <row r="93" spans="1:5" ht="127.5">
      <c r="A93" t="s">
        <v>57</v>
      </c>
      <c r="E93" s="39" t="s">
        <v>140</v>
      </c>
    </row>
    <row r="94" spans="1:16" ht="12.75">
      <c r="A94" t="s">
        <v>49</v>
      </c>
      <c s="34" t="s">
        <v>137</v>
      </c>
      <c s="34" t="s">
        <v>142</v>
      </c>
      <c s="35" t="s">
        <v>51</v>
      </c>
      <c s="6" t="s">
        <v>143</v>
      </c>
      <c s="36" t="s">
        <v>53</v>
      </c>
      <c s="37">
        <v>4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54</v>
      </c>
      <c>
        <f>(M94*21)/100</f>
      </c>
      <c t="s">
        <v>27</v>
      </c>
    </row>
    <row r="95" spans="1:5" ht="12.75">
      <c r="A95" s="35" t="s">
        <v>55</v>
      </c>
      <c r="E95" s="39" t="s">
        <v>51</v>
      </c>
    </row>
    <row r="96" spans="1:5" ht="12.75">
      <c r="A96" s="35" t="s">
        <v>56</v>
      </c>
      <c r="E96" s="40" t="s">
        <v>51</v>
      </c>
    </row>
    <row r="97" spans="1:5" ht="153">
      <c r="A97" t="s">
        <v>57</v>
      </c>
      <c r="E97" s="39" t="s">
        <v>133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97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COUNTIFS(L8:L94,"=0",A8:A94,"P")+COUNTIFS(L8:L94,"",A8:A94,"P")+SUM(Q8:Q94)</f>
      </c>
    </row>
    <row r="8" spans="1:13" ht="12.75">
      <c r="A8" t="s">
        <v>44</v>
      </c>
      <c r="C8" s="28" t="s">
        <v>155</v>
      </c>
      <c r="E8" s="30" t="s">
        <v>154</v>
      </c>
      <c r="J8" s="29">
        <f>0+J9</f>
      </c>
      <c s="29">
        <f>0+K9</f>
      </c>
      <c s="29">
        <f>0+L9</f>
      </c>
      <c s="29">
        <f>0+M9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0+L10+L14+L18+L22+L26+L30+L34+L38+L42+L46+L50+L54+L58+L62+L66+L70+L74+L78+L82+L86+L90+L94</f>
      </c>
      <c s="32">
        <f>0+M10+M14+M18+M22+M26+M30+M34+M38+M42+M46+M50+M54+M58+M62+M66+M70+M74+M78+M82+M86+M90+M94</f>
      </c>
    </row>
    <row r="10" spans="1:16" ht="25.5">
      <c r="A10" t="s">
        <v>49</v>
      </c>
      <c s="34" t="s">
        <v>47</v>
      </c>
      <c s="34" t="s">
        <v>50</v>
      </c>
      <c s="35" t="s">
        <v>51</v>
      </c>
      <c s="6" t="s">
        <v>52</v>
      </c>
      <c s="36" t="s">
        <v>53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54</v>
      </c>
      <c>
        <f>(M10*21)/100</f>
      </c>
      <c t="s">
        <v>27</v>
      </c>
    </row>
    <row r="11" spans="1:5" ht="12.75">
      <c r="A11" s="35" t="s">
        <v>55</v>
      </c>
      <c r="E11" s="39" t="s">
        <v>51</v>
      </c>
    </row>
    <row r="12" spans="1:5" ht="12.75">
      <c r="A12" s="35" t="s">
        <v>56</v>
      </c>
      <c r="E12" s="40" t="s">
        <v>51</v>
      </c>
    </row>
    <row r="13" spans="1:5" ht="114.75">
      <c r="A13" t="s">
        <v>57</v>
      </c>
      <c r="E13" s="39" t="s">
        <v>58</v>
      </c>
    </row>
    <row r="14" spans="1:16" ht="38.25">
      <c r="A14" t="s">
        <v>49</v>
      </c>
      <c s="34" t="s">
        <v>27</v>
      </c>
      <c s="34" t="s">
        <v>59</v>
      </c>
      <c s="35" t="s">
        <v>51</v>
      </c>
      <c s="6" t="s">
        <v>60</v>
      </c>
      <c s="36" t="s">
        <v>53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54</v>
      </c>
      <c>
        <f>(M14*21)/100</f>
      </c>
      <c t="s">
        <v>27</v>
      </c>
    </row>
    <row r="15" spans="1:5" ht="12.75">
      <c r="A15" s="35" t="s">
        <v>55</v>
      </c>
      <c r="E15" s="39" t="s">
        <v>51</v>
      </c>
    </row>
    <row r="16" spans="1:5" ht="12.75">
      <c r="A16" s="35" t="s">
        <v>56</v>
      </c>
      <c r="E16" s="40" t="s">
        <v>51</v>
      </c>
    </row>
    <row r="17" spans="1:5" ht="114.75">
      <c r="A17" t="s">
        <v>57</v>
      </c>
      <c r="E17" s="39" t="s">
        <v>58</v>
      </c>
    </row>
    <row r="18" spans="1:16" ht="12.75">
      <c r="A18" t="s">
        <v>49</v>
      </c>
      <c s="34" t="s">
        <v>26</v>
      </c>
      <c s="34" t="s">
        <v>61</v>
      </c>
      <c s="35" t="s">
        <v>51</v>
      </c>
      <c s="6" t="s">
        <v>62</v>
      </c>
      <c s="36" t="s">
        <v>63</v>
      </c>
      <c s="37">
        <v>10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54</v>
      </c>
      <c>
        <f>(M18*21)/100</f>
      </c>
      <c t="s">
        <v>27</v>
      </c>
    </row>
    <row r="19" spans="1:5" ht="12.75">
      <c r="A19" s="35" t="s">
        <v>55</v>
      </c>
      <c r="E19" s="39" t="s">
        <v>51</v>
      </c>
    </row>
    <row r="20" spans="1:5" ht="12.75">
      <c r="A20" s="35" t="s">
        <v>56</v>
      </c>
      <c r="E20" s="40" t="s">
        <v>51</v>
      </c>
    </row>
    <row r="21" spans="1:5" ht="114.75">
      <c r="A21" t="s">
        <v>57</v>
      </c>
      <c r="E21" s="39" t="s">
        <v>64</v>
      </c>
    </row>
    <row r="22" spans="1:16" ht="12.75">
      <c r="A22" t="s">
        <v>49</v>
      </c>
      <c s="34" t="s">
        <v>65</v>
      </c>
      <c s="34" t="s">
        <v>66</v>
      </c>
      <c s="35" t="s">
        <v>51</v>
      </c>
      <c s="6" t="s">
        <v>67</v>
      </c>
      <c s="36" t="s">
        <v>63</v>
      </c>
      <c s="37">
        <v>10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54</v>
      </c>
      <c>
        <f>(M22*21)/100</f>
      </c>
      <c t="s">
        <v>27</v>
      </c>
    </row>
    <row r="23" spans="1:5" ht="12.75">
      <c r="A23" s="35" t="s">
        <v>55</v>
      </c>
      <c r="E23" s="39" t="s">
        <v>51</v>
      </c>
    </row>
    <row r="24" spans="1:5" ht="12.75">
      <c r="A24" s="35" t="s">
        <v>56</v>
      </c>
      <c r="E24" s="40" t="s">
        <v>51</v>
      </c>
    </row>
    <row r="25" spans="1:5" ht="114.75">
      <c r="A25" t="s">
        <v>57</v>
      </c>
      <c r="E25" s="39" t="s">
        <v>68</v>
      </c>
    </row>
    <row r="26" spans="1:16" ht="12.75">
      <c r="A26" t="s">
        <v>49</v>
      </c>
      <c s="34" t="s">
        <v>69</v>
      </c>
      <c s="34" t="s">
        <v>70</v>
      </c>
      <c s="35" t="s">
        <v>51</v>
      </c>
      <c s="6" t="s">
        <v>71</v>
      </c>
      <c s="36" t="s">
        <v>53</v>
      </c>
      <c s="37">
        <v>7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54</v>
      </c>
      <c>
        <f>(M26*21)/100</f>
      </c>
      <c t="s">
        <v>27</v>
      </c>
    </row>
    <row r="27" spans="1:5" ht="12.75">
      <c r="A27" s="35" t="s">
        <v>55</v>
      </c>
      <c r="E27" s="39" t="s">
        <v>51</v>
      </c>
    </row>
    <row r="28" spans="1:5" ht="12.75">
      <c r="A28" s="35" t="s">
        <v>56</v>
      </c>
      <c r="E28" s="40" t="s">
        <v>51</v>
      </c>
    </row>
    <row r="29" spans="1:5" ht="114.75">
      <c r="A29" t="s">
        <v>57</v>
      </c>
      <c r="E29" s="39" t="s">
        <v>72</v>
      </c>
    </row>
    <row r="30" spans="1:16" ht="12.75">
      <c r="A30" t="s">
        <v>49</v>
      </c>
      <c s="34" t="s">
        <v>73</v>
      </c>
      <c s="34" t="s">
        <v>74</v>
      </c>
      <c s="35" t="s">
        <v>51</v>
      </c>
      <c s="6" t="s">
        <v>75</v>
      </c>
      <c s="36" t="s">
        <v>53</v>
      </c>
      <c s="37">
        <v>7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54</v>
      </c>
      <c>
        <f>(M30*21)/100</f>
      </c>
      <c t="s">
        <v>27</v>
      </c>
    </row>
    <row r="31" spans="1:5" ht="12.75">
      <c r="A31" s="35" t="s">
        <v>55</v>
      </c>
      <c r="E31" s="39" t="s">
        <v>51</v>
      </c>
    </row>
    <row r="32" spans="1:5" ht="12.75">
      <c r="A32" s="35" t="s">
        <v>56</v>
      </c>
      <c r="E32" s="40" t="s">
        <v>51</v>
      </c>
    </row>
    <row r="33" spans="1:5" ht="127.5">
      <c r="A33" t="s">
        <v>57</v>
      </c>
      <c r="E33" s="39" t="s">
        <v>76</v>
      </c>
    </row>
    <row r="34" spans="1:16" ht="12.75">
      <c r="A34" t="s">
        <v>49</v>
      </c>
      <c s="34" t="s">
        <v>77</v>
      </c>
      <c s="34" t="s">
        <v>78</v>
      </c>
      <c s="35" t="s">
        <v>51</v>
      </c>
      <c s="6" t="s">
        <v>79</v>
      </c>
      <c s="36" t="s">
        <v>53</v>
      </c>
      <c s="37">
        <v>7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54</v>
      </c>
      <c>
        <f>(M34*21)/100</f>
      </c>
      <c t="s">
        <v>27</v>
      </c>
    </row>
    <row r="35" spans="1:5" ht="12.75">
      <c r="A35" s="35" t="s">
        <v>55</v>
      </c>
      <c r="E35" s="39" t="s">
        <v>51</v>
      </c>
    </row>
    <row r="36" spans="1:5" ht="12.75">
      <c r="A36" s="35" t="s">
        <v>56</v>
      </c>
      <c r="E36" s="40" t="s">
        <v>51</v>
      </c>
    </row>
    <row r="37" spans="1:5" ht="140.25">
      <c r="A37" t="s">
        <v>57</v>
      </c>
      <c r="E37" s="39" t="s">
        <v>80</v>
      </c>
    </row>
    <row r="38" spans="1:16" ht="12.75">
      <c r="A38" t="s">
        <v>49</v>
      </c>
      <c s="34" t="s">
        <v>81</v>
      </c>
      <c s="34" t="s">
        <v>82</v>
      </c>
      <c s="35" t="s">
        <v>51</v>
      </c>
      <c s="6" t="s">
        <v>83</v>
      </c>
      <c s="36" t="s">
        <v>53</v>
      </c>
      <c s="37">
        <v>1</v>
      </c>
      <c s="36">
        <v>0</v>
      </c>
      <c s="36">
        <f>ROUND(G38*H38,6)</f>
      </c>
      <c r="L38" s="38">
        <v>0</v>
      </c>
      <c s="32">
        <f>ROUND(ROUND(L38,2)*ROUND(G38,3),2)</f>
      </c>
      <c s="36" t="s">
        <v>54</v>
      </c>
      <c>
        <f>(M38*21)/100</f>
      </c>
      <c t="s">
        <v>27</v>
      </c>
    </row>
    <row r="39" spans="1:5" ht="12.75">
      <c r="A39" s="35" t="s">
        <v>55</v>
      </c>
      <c r="E39" s="39" t="s">
        <v>51</v>
      </c>
    </row>
    <row r="40" spans="1:5" ht="12.75">
      <c r="A40" s="35" t="s">
        <v>56</v>
      </c>
      <c r="E40" s="40" t="s">
        <v>51</v>
      </c>
    </row>
    <row r="41" spans="1:5" ht="114.75">
      <c r="A41" t="s">
        <v>57</v>
      </c>
      <c r="E41" s="39" t="s">
        <v>84</v>
      </c>
    </row>
    <row r="42" spans="1:16" ht="12.75">
      <c r="A42" t="s">
        <v>49</v>
      </c>
      <c s="34" t="s">
        <v>85</v>
      </c>
      <c s="34" t="s">
        <v>86</v>
      </c>
      <c s="35" t="s">
        <v>51</v>
      </c>
      <c s="6" t="s">
        <v>87</v>
      </c>
      <c s="36" t="s">
        <v>53</v>
      </c>
      <c s="37">
        <v>1</v>
      </c>
      <c s="36">
        <v>0</v>
      </c>
      <c s="36">
        <f>ROUND(G42*H42,6)</f>
      </c>
      <c r="L42" s="38">
        <v>0</v>
      </c>
      <c s="32">
        <f>ROUND(ROUND(L42,2)*ROUND(G42,3),2)</f>
      </c>
      <c s="36" t="s">
        <v>54</v>
      </c>
      <c>
        <f>(M42*21)/100</f>
      </c>
      <c t="s">
        <v>27</v>
      </c>
    </row>
    <row r="43" spans="1:5" ht="12.75">
      <c r="A43" s="35" t="s">
        <v>55</v>
      </c>
      <c r="E43" s="39" t="s">
        <v>51</v>
      </c>
    </row>
    <row r="44" spans="1:5" ht="12.75">
      <c r="A44" s="35" t="s">
        <v>56</v>
      </c>
      <c r="E44" s="40" t="s">
        <v>51</v>
      </c>
    </row>
    <row r="45" spans="1:5" ht="127.5">
      <c r="A45" t="s">
        <v>57</v>
      </c>
      <c r="E45" s="39" t="s">
        <v>88</v>
      </c>
    </row>
    <row r="46" spans="1:16" ht="12.75">
      <c r="A46" t="s">
        <v>49</v>
      </c>
      <c s="34" t="s">
        <v>89</v>
      </c>
      <c s="34" t="s">
        <v>90</v>
      </c>
      <c s="35" t="s">
        <v>51</v>
      </c>
      <c s="6" t="s">
        <v>91</v>
      </c>
      <c s="36" t="s">
        <v>53</v>
      </c>
      <c s="37">
        <v>1</v>
      </c>
      <c s="36">
        <v>0</v>
      </c>
      <c s="36">
        <f>ROUND(G46*H46,6)</f>
      </c>
      <c r="L46" s="38">
        <v>0</v>
      </c>
      <c s="32">
        <f>ROUND(ROUND(L46,2)*ROUND(G46,3),2)</f>
      </c>
      <c s="36" t="s">
        <v>54</v>
      </c>
      <c>
        <f>(M46*21)/100</f>
      </c>
      <c t="s">
        <v>27</v>
      </c>
    </row>
    <row r="47" spans="1:5" ht="12.75">
      <c r="A47" s="35" t="s">
        <v>55</v>
      </c>
      <c r="E47" s="39" t="s">
        <v>51</v>
      </c>
    </row>
    <row r="48" spans="1:5" ht="12.75">
      <c r="A48" s="35" t="s">
        <v>56</v>
      </c>
      <c r="E48" s="40" t="s">
        <v>51</v>
      </c>
    </row>
    <row r="49" spans="1:5" ht="140.25">
      <c r="A49" t="s">
        <v>57</v>
      </c>
      <c r="E49" s="39" t="s">
        <v>92</v>
      </c>
    </row>
    <row r="50" spans="1:16" ht="12.75">
      <c r="A50" t="s">
        <v>49</v>
      </c>
      <c s="34" t="s">
        <v>93</v>
      </c>
      <c s="34" t="s">
        <v>94</v>
      </c>
      <c s="35" t="s">
        <v>51</v>
      </c>
      <c s="6" t="s">
        <v>95</v>
      </c>
      <c s="36" t="s">
        <v>96</v>
      </c>
      <c s="37">
        <v>16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54</v>
      </c>
      <c>
        <f>(M50*21)/100</f>
      </c>
      <c t="s">
        <v>27</v>
      </c>
    </row>
    <row r="51" spans="1:5" ht="12.75">
      <c r="A51" s="35" t="s">
        <v>55</v>
      </c>
      <c r="E51" s="39" t="s">
        <v>51</v>
      </c>
    </row>
    <row r="52" spans="1:5" ht="12.75">
      <c r="A52" s="35" t="s">
        <v>56</v>
      </c>
      <c r="E52" s="40" t="s">
        <v>51</v>
      </c>
    </row>
    <row r="53" spans="1:5" ht="114.75">
      <c r="A53" t="s">
        <v>57</v>
      </c>
      <c r="E53" s="39" t="s">
        <v>97</v>
      </c>
    </row>
    <row r="54" spans="1:16" ht="12.75">
      <c r="A54" t="s">
        <v>49</v>
      </c>
      <c s="34" t="s">
        <v>98</v>
      </c>
      <c s="34" t="s">
        <v>103</v>
      </c>
      <c s="35" t="s">
        <v>51</v>
      </c>
      <c s="6" t="s">
        <v>104</v>
      </c>
      <c s="36" t="s">
        <v>53</v>
      </c>
      <c s="37">
        <v>1</v>
      </c>
      <c s="36">
        <v>0</v>
      </c>
      <c s="36">
        <f>ROUND(G54*H54,6)</f>
      </c>
      <c r="L54" s="38">
        <v>0</v>
      </c>
      <c s="32">
        <f>ROUND(ROUND(L54,2)*ROUND(G54,3),2)</f>
      </c>
      <c s="36" t="s">
        <v>54</v>
      </c>
      <c>
        <f>(M54*21)/100</f>
      </c>
      <c t="s">
        <v>27</v>
      </c>
    </row>
    <row r="55" spans="1:5" ht="12.75">
      <c r="A55" s="35" t="s">
        <v>55</v>
      </c>
      <c r="E55" s="39" t="s">
        <v>51</v>
      </c>
    </row>
    <row r="56" spans="1:5" ht="12.75">
      <c r="A56" s="35" t="s">
        <v>56</v>
      </c>
      <c r="E56" s="40" t="s">
        <v>51</v>
      </c>
    </row>
    <row r="57" spans="1:5" ht="102">
      <c r="A57" t="s">
        <v>57</v>
      </c>
      <c r="E57" s="39" t="s">
        <v>105</v>
      </c>
    </row>
    <row r="58" spans="1:16" ht="25.5">
      <c r="A58" t="s">
        <v>49</v>
      </c>
      <c s="34" t="s">
        <v>102</v>
      </c>
      <c s="34" t="s">
        <v>107</v>
      </c>
      <c s="35" t="s">
        <v>51</v>
      </c>
      <c s="6" t="s">
        <v>108</v>
      </c>
      <c s="36" t="s">
        <v>53</v>
      </c>
      <c s="37">
        <v>4</v>
      </c>
      <c s="36">
        <v>0</v>
      </c>
      <c s="36">
        <f>ROUND(G58*H58,6)</f>
      </c>
      <c r="L58" s="38">
        <v>0</v>
      </c>
      <c s="32">
        <f>ROUND(ROUND(L58,2)*ROUND(G58,3),2)</f>
      </c>
      <c s="36" t="s">
        <v>54</v>
      </c>
      <c>
        <f>(M58*21)/100</f>
      </c>
      <c t="s">
        <v>27</v>
      </c>
    </row>
    <row r="59" spans="1:5" ht="12.75">
      <c r="A59" s="35" t="s">
        <v>55</v>
      </c>
      <c r="E59" s="39" t="s">
        <v>51</v>
      </c>
    </row>
    <row r="60" spans="1:5" ht="12.75">
      <c r="A60" s="35" t="s">
        <v>56</v>
      </c>
      <c r="E60" s="40" t="s">
        <v>51</v>
      </c>
    </row>
    <row r="61" spans="1:5" ht="89.25">
      <c r="A61" t="s">
        <v>57</v>
      </c>
      <c r="E61" s="39" t="s">
        <v>109</v>
      </c>
    </row>
    <row r="62" spans="1:16" ht="25.5">
      <c r="A62" t="s">
        <v>49</v>
      </c>
      <c s="34" t="s">
        <v>106</v>
      </c>
      <c s="34" t="s">
        <v>111</v>
      </c>
      <c s="35" t="s">
        <v>51</v>
      </c>
      <c s="6" t="s">
        <v>112</v>
      </c>
      <c s="36" t="s">
        <v>53</v>
      </c>
      <c s="37">
        <v>2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54</v>
      </c>
      <c>
        <f>(M62*21)/100</f>
      </c>
      <c t="s">
        <v>27</v>
      </c>
    </row>
    <row r="63" spans="1:5" ht="12.75">
      <c r="A63" s="35" t="s">
        <v>55</v>
      </c>
      <c r="E63" s="39" t="s">
        <v>51</v>
      </c>
    </row>
    <row r="64" spans="1:5" ht="12.75">
      <c r="A64" s="35" t="s">
        <v>56</v>
      </c>
      <c r="E64" s="40" t="s">
        <v>51</v>
      </c>
    </row>
    <row r="65" spans="1:5" ht="102">
      <c r="A65" t="s">
        <v>57</v>
      </c>
      <c r="E65" s="39" t="s">
        <v>113</v>
      </c>
    </row>
    <row r="66" spans="1:16" ht="12.75">
      <c r="A66" t="s">
        <v>49</v>
      </c>
      <c s="34" t="s">
        <v>110</v>
      </c>
      <c s="34" t="s">
        <v>115</v>
      </c>
      <c s="35" t="s">
        <v>51</v>
      </c>
      <c s="6" t="s">
        <v>116</v>
      </c>
      <c s="36" t="s">
        <v>53</v>
      </c>
      <c s="37">
        <v>1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54</v>
      </c>
      <c>
        <f>(M66*21)/100</f>
      </c>
      <c t="s">
        <v>27</v>
      </c>
    </row>
    <row r="67" spans="1:5" ht="12.75">
      <c r="A67" s="35" t="s">
        <v>55</v>
      </c>
      <c r="E67" s="39" t="s">
        <v>51</v>
      </c>
    </row>
    <row r="68" spans="1:5" ht="12.75">
      <c r="A68" s="35" t="s">
        <v>56</v>
      </c>
      <c r="E68" s="40" t="s">
        <v>51</v>
      </c>
    </row>
    <row r="69" spans="1:5" ht="114.75">
      <c r="A69" t="s">
        <v>57</v>
      </c>
      <c r="E69" s="39" t="s">
        <v>117</v>
      </c>
    </row>
    <row r="70" spans="1:16" ht="12.75">
      <c r="A70" t="s">
        <v>49</v>
      </c>
      <c s="34" t="s">
        <v>114</v>
      </c>
      <c s="34" t="s">
        <v>119</v>
      </c>
      <c s="35" t="s">
        <v>51</v>
      </c>
      <c s="6" t="s">
        <v>120</v>
      </c>
      <c s="36" t="s">
        <v>53</v>
      </c>
      <c s="37">
        <v>1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54</v>
      </c>
      <c>
        <f>(M70*21)/100</f>
      </c>
      <c t="s">
        <v>27</v>
      </c>
    </row>
    <row r="71" spans="1:5" ht="12.75">
      <c r="A71" s="35" t="s">
        <v>55</v>
      </c>
      <c r="E71" s="39" t="s">
        <v>51</v>
      </c>
    </row>
    <row r="72" spans="1:5" ht="12.75">
      <c r="A72" s="35" t="s">
        <v>56</v>
      </c>
      <c r="E72" s="40" t="s">
        <v>51</v>
      </c>
    </row>
    <row r="73" spans="1:5" ht="76.5">
      <c r="A73" t="s">
        <v>57</v>
      </c>
      <c r="E73" s="39" t="s">
        <v>121</v>
      </c>
    </row>
    <row r="74" spans="1:16" ht="12.75">
      <c r="A74" t="s">
        <v>49</v>
      </c>
      <c s="34" t="s">
        <v>118</v>
      </c>
      <c s="34" t="s">
        <v>123</v>
      </c>
      <c s="35" t="s">
        <v>51</v>
      </c>
      <c s="6" t="s">
        <v>124</v>
      </c>
      <c s="36" t="s">
        <v>53</v>
      </c>
      <c s="37">
        <v>7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54</v>
      </c>
      <c>
        <f>(M74*21)/100</f>
      </c>
      <c t="s">
        <v>27</v>
      </c>
    </row>
    <row r="75" spans="1:5" ht="12.75">
      <c r="A75" s="35" t="s">
        <v>55</v>
      </c>
      <c r="E75" s="39" t="s">
        <v>51</v>
      </c>
    </row>
    <row r="76" spans="1:5" ht="12.75">
      <c r="A76" s="35" t="s">
        <v>56</v>
      </c>
      <c r="E76" s="40" t="s">
        <v>51</v>
      </c>
    </row>
    <row r="77" spans="1:5" ht="178.5">
      <c r="A77" t="s">
        <v>57</v>
      </c>
      <c r="E77" s="39" t="s">
        <v>125</v>
      </c>
    </row>
    <row r="78" spans="1:16" ht="12.75">
      <c r="A78" t="s">
        <v>49</v>
      </c>
      <c s="34" t="s">
        <v>122</v>
      </c>
      <c s="34" t="s">
        <v>127</v>
      </c>
      <c s="35" t="s">
        <v>51</v>
      </c>
      <c s="6" t="s">
        <v>128</v>
      </c>
      <c s="36" t="s">
        <v>53</v>
      </c>
      <c s="37">
        <v>7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54</v>
      </c>
      <c>
        <f>(M78*21)/100</f>
      </c>
      <c t="s">
        <v>27</v>
      </c>
    </row>
    <row r="79" spans="1:5" ht="12.75">
      <c r="A79" s="35" t="s">
        <v>55</v>
      </c>
      <c r="E79" s="39" t="s">
        <v>51</v>
      </c>
    </row>
    <row r="80" spans="1:5" ht="12.75">
      <c r="A80" s="35" t="s">
        <v>56</v>
      </c>
      <c r="E80" s="40" t="s">
        <v>51</v>
      </c>
    </row>
    <row r="81" spans="1:5" ht="127.5">
      <c r="A81" t="s">
        <v>57</v>
      </c>
      <c r="E81" s="39" t="s">
        <v>129</v>
      </c>
    </row>
    <row r="82" spans="1:16" ht="12.75">
      <c r="A82" t="s">
        <v>49</v>
      </c>
      <c s="34" t="s">
        <v>126</v>
      </c>
      <c s="34" t="s">
        <v>131</v>
      </c>
      <c s="35" t="s">
        <v>51</v>
      </c>
      <c s="6" t="s">
        <v>132</v>
      </c>
      <c s="36" t="s">
        <v>53</v>
      </c>
      <c s="37">
        <v>7</v>
      </c>
      <c s="36">
        <v>0</v>
      </c>
      <c s="36">
        <f>ROUND(G82*H82,6)</f>
      </c>
      <c r="L82" s="38">
        <v>0</v>
      </c>
      <c s="32">
        <f>ROUND(ROUND(L82,2)*ROUND(G82,3),2)</f>
      </c>
      <c s="36" t="s">
        <v>54</v>
      </c>
      <c>
        <f>(M82*21)/100</f>
      </c>
      <c t="s">
        <v>27</v>
      </c>
    </row>
    <row r="83" spans="1:5" ht="12.75">
      <c r="A83" s="35" t="s">
        <v>55</v>
      </c>
      <c r="E83" s="39" t="s">
        <v>51</v>
      </c>
    </row>
    <row r="84" spans="1:5" ht="12.75">
      <c r="A84" s="35" t="s">
        <v>56</v>
      </c>
      <c r="E84" s="40" t="s">
        <v>51</v>
      </c>
    </row>
    <row r="85" spans="1:5" ht="153">
      <c r="A85" t="s">
        <v>57</v>
      </c>
      <c r="E85" s="39" t="s">
        <v>133</v>
      </c>
    </row>
    <row r="86" spans="1:16" ht="12.75">
      <c r="A86" t="s">
        <v>49</v>
      </c>
      <c s="34" t="s">
        <v>130</v>
      </c>
      <c s="34" t="s">
        <v>135</v>
      </c>
      <c s="35" t="s">
        <v>51</v>
      </c>
      <c s="6" t="s">
        <v>136</v>
      </c>
      <c s="36" t="s">
        <v>53</v>
      </c>
      <c s="37">
        <v>7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54</v>
      </c>
      <c>
        <f>(M86*21)/100</f>
      </c>
      <c t="s">
        <v>27</v>
      </c>
    </row>
    <row r="87" spans="1:5" ht="12.75">
      <c r="A87" s="35" t="s">
        <v>55</v>
      </c>
      <c r="E87" s="39" t="s">
        <v>51</v>
      </c>
    </row>
    <row r="88" spans="1:5" ht="12.75">
      <c r="A88" s="35" t="s">
        <v>56</v>
      </c>
      <c r="E88" s="40" t="s">
        <v>51</v>
      </c>
    </row>
    <row r="89" spans="1:5" ht="178.5">
      <c r="A89" t="s">
        <v>57</v>
      </c>
      <c r="E89" s="39" t="s">
        <v>125</v>
      </c>
    </row>
    <row r="90" spans="1:16" ht="12.75">
      <c r="A90" t="s">
        <v>49</v>
      </c>
      <c s="34" t="s">
        <v>134</v>
      </c>
      <c s="34" t="s">
        <v>138</v>
      </c>
      <c s="35" t="s">
        <v>51</v>
      </c>
      <c s="6" t="s">
        <v>139</v>
      </c>
      <c s="36" t="s">
        <v>53</v>
      </c>
      <c s="37">
        <v>7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54</v>
      </c>
      <c>
        <f>(M90*21)/100</f>
      </c>
      <c t="s">
        <v>27</v>
      </c>
    </row>
    <row r="91" spans="1:5" ht="12.75">
      <c r="A91" s="35" t="s">
        <v>55</v>
      </c>
      <c r="E91" s="39" t="s">
        <v>51</v>
      </c>
    </row>
    <row r="92" spans="1:5" ht="12.75">
      <c r="A92" s="35" t="s">
        <v>56</v>
      </c>
      <c r="E92" s="40" t="s">
        <v>51</v>
      </c>
    </row>
    <row r="93" spans="1:5" ht="127.5">
      <c r="A93" t="s">
        <v>57</v>
      </c>
      <c r="E93" s="39" t="s">
        <v>140</v>
      </c>
    </row>
    <row r="94" spans="1:16" ht="12.75">
      <c r="A94" t="s">
        <v>49</v>
      </c>
      <c s="34" t="s">
        <v>137</v>
      </c>
      <c s="34" t="s">
        <v>142</v>
      </c>
      <c s="35" t="s">
        <v>51</v>
      </c>
      <c s="6" t="s">
        <v>143</v>
      </c>
      <c s="36" t="s">
        <v>53</v>
      </c>
      <c s="37">
        <v>7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54</v>
      </c>
      <c>
        <f>(M94*21)/100</f>
      </c>
      <c t="s">
        <v>27</v>
      </c>
    </row>
    <row r="95" spans="1:5" ht="12.75">
      <c r="A95" s="35" t="s">
        <v>55</v>
      </c>
      <c r="E95" s="39" t="s">
        <v>51</v>
      </c>
    </row>
    <row r="96" spans="1:5" ht="12.75">
      <c r="A96" s="35" t="s">
        <v>56</v>
      </c>
      <c r="E96" s="40" t="s">
        <v>51</v>
      </c>
    </row>
    <row r="97" spans="1:5" ht="153">
      <c r="A97" t="s">
        <v>57</v>
      </c>
      <c r="E97" s="39" t="s">
        <v>133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T38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156</v>
      </c>
      <c s="41">
        <f>Rekapitulace!C16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156</v>
      </c>
      <c r="E4" s="26" t="s">
        <v>157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COUNTIFS(L8:L35,"=0",A8:A35,"P")+COUNTIFS(L8:L35,"",A8:A35,"P")+SUM(Q8:Q35)</f>
      </c>
    </row>
    <row r="8" spans="1:13" ht="12.75">
      <c r="A8" t="s">
        <v>44</v>
      </c>
      <c r="C8" s="28" t="s">
        <v>160</v>
      </c>
      <c r="E8" s="30" t="s">
        <v>159</v>
      </c>
      <c r="J8" s="29">
        <f>0+J9+J26</f>
      </c>
      <c s="29">
        <f>0+K9+K26</f>
      </c>
      <c s="29">
        <f>0+L9+L26</f>
      </c>
      <c s="29">
        <f>0+M9+M26</f>
      </c>
    </row>
    <row r="9" spans="1:13" ht="12.75">
      <c r="A9" t="s">
        <v>46</v>
      </c>
      <c r="C9" s="31" t="s">
        <v>47</v>
      </c>
      <c r="E9" s="33" t="s">
        <v>161</v>
      </c>
      <c r="J9" s="32">
        <f>0</f>
      </c>
      <c s="32">
        <f>0</f>
      </c>
      <c s="32">
        <f>0+L10+L14+L18+L22</f>
      </c>
      <c s="32">
        <f>0+M10+M14+M18+M22</f>
      </c>
    </row>
    <row r="10" spans="1:16" ht="12.75">
      <c r="A10" t="s">
        <v>49</v>
      </c>
      <c s="34" t="s">
        <v>47</v>
      </c>
      <c s="34" t="s">
        <v>162</v>
      </c>
      <c s="35" t="s">
        <v>51</v>
      </c>
      <c s="6" t="s">
        <v>163</v>
      </c>
      <c s="36" t="s">
        <v>164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165</v>
      </c>
      <c>
        <f>(M10*21)/100</f>
      </c>
      <c t="s">
        <v>27</v>
      </c>
    </row>
    <row r="11" spans="1:5" ht="12.75">
      <c r="A11" s="35" t="s">
        <v>55</v>
      </c>
      <c r="E11" s="39" t="s">
        <v>166</v>
      </c>
    </row>
    <row r="12" spans="1:5" ht="12.75">
      <c r="A12" s="35" t="s">
        <v>56</v>
      </c>
      <c r="E12" s="40" t="s">
        <v>167</v>
      </c>
    </row>
    <row r="13" spans="1:5" ht="140.25">
      <c r="A13" t="s">
        <v>57</v>
      </c>
      <c r="E13" s="39" t="s">
        <v>168</v>
      </c>
    </row>
    <row r="14" spans="1:16" ht="12.75">
      <c r="A14" t="s">
        <v>49</v>
      </c>
      <c s="34" t="s">
        <v>27</v>
      </c>
      <c s="34" t="s">
        <v>169</v>
      </c>
      <c s="35" t="s">
        <v>51</v>
      </c>
      <c s="6" t="s">
        <v>170</v>
      </c>
      <c s="36" t="s">
        <v>164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165</v>
      </c>
      <c>
        <f>(M14*21)/100</f>
      </c>
      <c t="s">
        <v>27</v>
      </c>
    </row>
    <row r="15" spans="1:5" ht="12.75">
      <c r="A15" s="35" t="s">
        <v>55</v>
      </c>
      <c r="E15" s="39" t="s">
        <v>166</v>
      </c>
    </row>
    <row r="16" spans="1:5" ht="12.75">
      <c r="A16" s="35" t="s">
        <v>56</v>
      </c>
      <c r="E16" s="40" t="s">
        <v>167</v>
      </c>
    </row>
    <row r="17" spans="1:5" ht="89.25">
      <c r="A17" t="s">
        <v>57</v>
      </c>
      <c r="E17" s="39" t="s">
        <v>171</v>
      </c>
    </row>
    <row r="18" spans="1:16" ht="12.75">
      <c r="A18" t="s">
        <v>49</v>
      </c>
      <c s="34" t="s">
        <v>26</v>
      </c>
      <c s="34" t="s">
        <v>172</v>
      </c>
      <c s="35" t="s">
        <v>51</v>
      </c>
      <c s="6" t="s">
        <v>173</v>
      </c>
      <c s="36" t="s">
        <v>164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165</v>
      </c>
      <c>
        <f>(M18*21)/100</f>
      </c>
      <c t="s">
        <v>27</v>
      </c>
    </row>
    <row r="19" spans="1:5" ht="12.75">
      <c r="A19" s="35" t="s">
        <v>55</v>
      </c>
      <c r="E19" s="39" t="s">
        <v>166</v>
      </c>
    </row>
    <row r="20" spans="1:5" ht="12.75">
      <c r="A20" s="35" t="s">
        <v>56</v>
      </c>
      <c r="E20" s="40" t="s">
        <v>167</v>
      </c>
    </row>
    <row r="21" spans="1:5" ht="89.25">
      <c r="A21" t="s">
        <v>57</v>
      </c>
      <c r="E21" s="39" t="s">
        <v>174</v>
      </c>
    </row>
    <row r="22" spans="1:16" ht="12.75">
      <c r="A22" t="s">
        <v>49</v>
      </c>
      <c s="34" t="s">
        <v>65</v>
      </c>
      <c s="34" t="s">
        <v>175</v>
      </c>
      <c s="35" t="s">
        <v>51</v>
      </c>
      <c s="6" t="s">
        <v>176</v>
      </c>
      <c s="36" t="s">
        <v>164</v>
      </c>
      <c s="37">
        <v>1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165</v>
      </c>
      <c>
        <f>(M22*21)/100</f>
      </c>
      <c t="s">
        <v>27</v>
      </c>
    </row>
    <row r="23" spans="1:5" ht="12.75">
      <c r="A23" s="35" t="s">
        <v>55</v>
      </c>
      <c r="E23" s="39" t="s">
        <v>177</v>
      </c>
    </row>
    <row r="24" spans="1:5" ht="12.75">
      <c r="A24" s="35" t="s">
        <v>56</v>
      </c>
      <c r="E24" s="40" t="s">
        <v>167</v>
      </c>
    </row>
    <row r="25" spans="1:5" ht="25.5">
      <c r="A25" t="s">
        <v>57</v>
      </c>
      <c r="E25" s="39" t="s">
        <v>178</v>
      </c>
    </row>
    <row r="26" spans="1:13" ht="12.75">
      <c r="A26" t="s">
        <v>46</v>
      </c>
      <c r="C26" s="31" t="s">
        <v>27</v>
      </c>
      <c r="E26" s="33" t="s">
        <v>179</v>
      </c>
      <c r="J26" s="32">
        <f>0</f>
      </c>
      <c s="32">
        <f>0</f>
      </c>
      <c s="32">
        <f>0+L27+L31+L35</f>
      </c>
      <c s="32">
        <f>0+M27+M31+M35</f>
      </c>
    </row>
    <row r="27" spans="1:16" ht="12.75">
      <c r="A27" t="s">
        <v>49</v>
      </c>
      <c s="34" t="s">
        <v>69</v>
      </c>
      <c s="34" t="s">
        <v>180</v>
      </c>
      <c s="35" t="s">
        <v>51</v>
      </c>
      <c s="6" t="s">
        <v>181</v>
      </c>
      <c s="36" t="s">
        <v>164</v>
      </c>
      <c s="37">
        <v>1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165</v>
      </c>
      <c>
        <f>(M27*21)/100</f>
      </c>
      <c t="s">
        <v>27</v>
      </c>
    </row>
    <row r="28" spans="1:5" ht="12.75">
      <c r="A28" s="35" t="s">
        <v>55</v>
      </c>
      <c r="E28" s="39" t="s">
        <v>182</v>
      </c>
    </row>
    <row r="29" spans="1:5" ht="12.75">
      <c r="A29" s="35" t="s">
        <v>56</v>
      </c>
      <c r="E29" s="40" t="s">
        <v>167</v>
      </c>
    </row>
    <row r="30" spans="1:5" ht="89.25">
      <c r="A30" t="s">
        <v>57</v>
      </c>
      <c r="E30" s="39" t="s">
        <v>183</v>
      </c>
    </row>
    <row r="31" spans="1:16" ht="12.75">
      <c r="A31" t="s">
        <v>49</v>
      </c>
      <c s="34" t="s">
        <v>73</v>
      </c>
      <c s="34" t="s">
        <v>184</v>
      </c>
      <c s="35" t="s">
        <v>51</v>
      </c>
      <c s="6" t="s">
        <v>185</v>
      </c>
      <c s="36" t="s">
        <v>164</v>
      </c>
      <c s="37">
        <v>1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165</v>
      </c>
      <c>
        <f>(M31*21)/100</f>
      </c>
      <c t="s">
        <v>27</v>
      </c>
    </row>
    <row r="32" spans="1:5" ht="12.75">
      <c r="A32" s="35" t="s">
        <v>55</v>
      </c>
      <c r="E32" s="39" t="s">
        <v>186</v>
      </c>
    </row>
    <row r="33" spans="1:5" ht="12.75">
      <c r="A33" s="35" t="s">
        <v>56</v>
      </c>
      <c r="E33" s="40" t="s">
        <v>167</v>
      </c>
    </row>
    <row r="34" spans="1:5" ht="76.5">
      <c r="A34" t="s">
        <v>57</v>
      </c>
      <c r="E34" s="39" t="s">
        <v>187</v>
      </c>
    </row>
    <row r="35" spans="1:16" ht="12.75">
      <c r="A35" t="s">
        <v>49</v>
      </c>
      <c s="34" t="s">
        <v>77</v>
      </c>
      <c s="34" t="s">
        <v>188</v>
      </c>
      <c s="35" t="s">
        <v>51</v>
      </c>
      <c s="6" t="s">
        <v>189</v>
      </c>
      <c s="36" t="s">
        <v>53</v>
      </c>
      <c s="37">
        <v>1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165</v>
      </c>
      <c>
        <f>(M35*21)/100</f>
      </c>
      <c t="s">
        <v>27</v>
      </c>
    </row>
    <row r="36" spans="1:5" ht="12.75">
      <c r="A36" s="35" t="s">
        <v>55</v>
      </c>
      <c r="E36" s="39" t="s">
        <v>190</v>
      </c>
    </row>
    <row r="37" spans="1:5" ht="12.75">
      <c r="A37" s="35" t="s">
        <v>56</v>
      </c>
      <c r="E37" s="40" t="s">
        <v>191</v>
      </c>
    </row>
    <row r="38" spans="1:5" ht="25.5">
      <c r="A38" t="s">
        <v>57</v>
      </c>
      <c r="E38" s="39" t="s">
        <v>192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