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11-00-01" sheetId="2" r:id="rId2"/>
    <sheet name="SO 11-00-01.1" sheetId="3" r:id="rId3"/>
    <sheet name="SO 11-00-02" sheetId="4" r:id="rId4"/>
    <sheet name="SO 11-00-02.1" sheetId="5" r:id="rId5"/>
    <sheet name="SO 11-20-01" sheetId="6" r:id="rId6"/>
    <sheet name="SO 11-20-02" sheetId="7" r:id="rId7"/>
    <sheet name="SO 11-20-02.1" sheetId="8" r:id="rId8"/>
    <sheet name="SO 11-23-01" sheetId="9" r:id="rId9"/>
    <sheet name="SO 11-30-01" sheetId="10" r:id="rId10"/>
    <sheet name="SO 11-30-02" sheetId="11" r:id="rId11"/>
    <sheet name="SO 11-30-03" sheetId="12" r:id="rId12"/>
    <sheet name="SO 11-30-04" sheetId="13" r:id="rId13"/>
    <sheet name="SO 11-30-06" sheetId="14" r:id="rId14"/>
    <sheet name="SO 11-33-01" sheetId="15" r:id="rId15"/>
    <sheet name="SO 11-33-02" sheetId="16" r:id="rId16"/>
    <sheet name="SO 11-81-01" sheetId="17" r:id="rId17"/>
    <sheet name="SO 98-98" sheetId="18" r:id="rId18"/>
    <sheet name="SO 90-90" sheetId="19" r:id="rId19"/>
  </sheets>
  <definedNames/>
  <calcPr/>
  <webPublishing/>
</workbook>
</file>

<file path=xl/sharedStrings.xml><?xml version="1.0" encoding="utf-8"?>
<sst xmlns="http://schemas.openxmlformats.org/spreadsheetml/2006/main" count="7726" uniqueCount="1507">
  <si>
    <t>Aspe</t>
  </si>
  <si>
    <t>Rekapitulace ceny</t>
  </si>
  <si>
    <t>Zm01_5423520071</t>
  </si>
  <si>
    <t>Rekonstrukce mostů v km 518,498 a 518,962 TÚ Praha Masarykovo n. - Děčín hl. n.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</si>
  <si>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</si>
  <si>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</si>
  <si>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</si>
  <si>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</si>
  <si>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</si>
  <si>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</si>
  <si>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</si>
  <si>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</si>
  <si>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</si>
  <si>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</si>
  <si>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</si>
  <si>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 a spodek</t>
  </si>
  <si>
    <t xml:space="preserve">  SO 11-00-01</t>
  </si>
  <si>
    <t>Železniční svršek a spodek v km 518,498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</si>
  <si>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</si>
  <si>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</si>
  <si>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</si>
  <si>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</si>
  <si>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</si>
  <si>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</si>
  <si>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</si>
  <si>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</si>
  <si>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1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</si>
  <si>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</si>
  <si>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</si>
  <si>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</si>
  <si>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</si>
  <si>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</si>
  <si>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</si>
  <si>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</si>
  <si>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</si>
  <si>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</si>
  <si>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</si>
  <si>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</si>
  <si>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</si>
  <si>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</si>
  <si>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</si>
  <si>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</si>
  <si>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</si>
  <si>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</si>
  <si>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</si>
  <si>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</si>
  <si>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11-00-01</t>
  </si>
  <si>
    <t>SD</t>
  </si>
  <si>
    <t>Zemní práce</t>
  </si>
  <si>
    <t>P</t>
  </si>
  <si>
    <t>12373</t>
  </si>
  <si>
    <t>ODKOP PRO SPOD STAVBU SILNIC A ŽELEZNIC TŘ. I</t>
  </si>
  <si>
    <t>M3</t>
  </si>
  <si>
    <t>2023_OTSKP</t>
  </si>
  <si>
    <t>PP</t>
  </si>
  <si>
    <t>VV</t>
  </si>
  <si>
    <t>Odtěžení zeminy pro zřízení ZKPP - 1059=1 059.0 [A]</t>
  </si>
  <si>
    <t>TS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</si>
  <si>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</si>
  <si>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</si>
  <si>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</si>
  <si>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KL z mezideponie na skládku -  930=930.0 [A] 
zemina z mezideponie na skládku - 1059+105=1 164.0 [B] 
Celkem: A+B=2 094.0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</si>
  <si>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</si>
  <si>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3</t>
  </si>
  <si>
    <t>13273</t>
  </si>
  <si>
    <t>HLOUBENÍ RÝH ŠÍŘ DO 2M PAŽ I NEPAŽ TŘ. I</t>
  </si>
  <si>
    <t>Vykopání rýhy pro trativod - šířka 0,45 m - 56=56.0 [A] 
Vykopání rýhy pro svodné potrubí - šířka 0,5 m - 49=49.0 [B] 
Celkem: A+B=105.0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</si>
  <si>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</si>
  <si>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4</t>
  </si>
  <si>
    <t>17481</t>
  </si>
  <si>
    <t>ZÁSYP JAM A RÝH Z NAKUPOVANÝCH MATERIÁLŮ</t>
  </si>
  <si>
    <t>zásyp trativodu štěrkodrtí fr. 16/32 mm - 77=77.0 [A] 
zásyp svodného štěrkodrtí fr. 16/32 mm - 49=49.0 [B] 
Celkem: A+B=126.0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</si>
  <si>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</si>
  <si>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5</t>
  </si>
  <si>
    <t>17581</t>
  </si>
  <si>
    <t>OBSYP POTRUBÍ A OBJEKTŮ Z NAKUPOVANÝCH MATERIÁLŮ</t>
  </si>
  <si>
    <t>Vyrovnávací vrstva štěrkopísku tl. 100 mm pod svodné potrubí mimo kolej - 1=1.0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</si>
  <si>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</si>
  <si>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Základy</t>
  </si>
  <si>
    <t>21461</t>
  </si>
  <si>
    <t>SEPARAČNÍ GEOTEXTILIE</t>
  </si>
  <si>
    <t>M2</t>
  </si>
  <si>
    <t>vyložení rýhy separační geotextílií - 396=396.0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</si>
  <si>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</si>
  <si>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</si>
  <si>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7</t>
  </si>
  <si>
    <t>451312</t>
  </si>
  <si>
    <t>PODKLADNÍ A VÝPLŇOVÉ VRSTVY Z PROSTÉHO BETONU C12/15</t>
  </si>
  <si>
    <t>C12/15 betonové lože tl. 50 mm pod trativody - 2=2.0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</si>
  <si>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</si>
  <si>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8</t>
  </si>
  <si>
    <t>451313</t>
  </si>
  <si>
    <t>PODKLADNÍ A VÝPLŇOVÉ VRSTVY Z PROSTÉHO BETONU C16/20</t>
  </si>
  <si>
    <t>C16/20 obetonávka svodného potrubí tl. 100 mm pod kolejí - 3=3.0 [A]</t>
  </si>
  <si>
    <t>Komunikace</t>
  </si>
  <si>
    <t>9</t>
  </si>
  <si>
    <t>501201</t>
  </si>
  <si>
    <t>ZŘÍZENÍ KONSTRUKČNÍ VRSTVY TĚLESA ŽELEZNIČNÍHO SPODKU Z DRCENÉHO KAMENIVA NOVÉ</t>
  </si>
  <si>
    <t>zřízení tělesa železničního spodku ze DK 0/90 kv v min. tl. 0,25 m a úklonem 5 % - 151=151.0 [A] 
zřízení tělesa železničního spodku ze ŠD A fr. 0/63 v min. tl. 0,25 m a úklonem 5 % - 195=195.0 [B] 
zřízení tělesa železničního spodku ze DK 0/90 kv v min. tl. 0,30 m a úklonem 5 % - 269=269.0 [C] 
zřízení tělesa železničního spodku ze ŠD A fr. 0/63 v min. tl. 0,3 m a úklonem 5 % - 365=365.0 [D] 
Celkem: A+B+C+D=980.0 [E]</t>
  </si>
  <si>
    <t>1. Položka obsahuje:  
 – nákup a dodání drceného kameniva v požadované kvalitě podle zadávací dokumentace  
 – očištění podkladu, případně zřízení spojovací vrstvy  
 – uložení drceného kameniva dle předepsaného technologického předpisu  
 – zřízení podkladní nebo konstrukční vrstvy z drceného kameniva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</si>
  <si>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10</t>
  </si>
  <si>
    <t>512550</t>
  </si>
  <si>
    <t>KOLEJOVÉ LOŽE - ZŘÍZENÍ Z KAMENIVA HRUBÉHO DRCENÉHO (ŠTĚRK)</t>
  </si>
  <si>
    <t>Štěrk v místě nového mostu s průběžným KL + v místě zřízení ZKPP - 998=998.0 [A] 
Doplnění štěrku - uzavřené KL - 149=149.0 [B] 
doplnění štěrku po směrové a výškové úpravě - 149,1=149.1 [C] 
Celkem: A+B+C=1 296.1 [D]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</si>
  <si>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</si>
  <si>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11</t>
  </si>
  <si>
    <t>523362</t>
  </si>
  <si>
    <t>KOLEJ 60 E2, ROZD. "U", BEZSTYKOVÁ, PR. BET. BEZPODKLADNICOVÝ UŽITÝ, UP. PRUŽNÉ</t>
  </si>
  <si>
    <t>M</t>
  </si>
  <si>
    <t>kolej č. 201 - 50=50.0 [A] 
(nové kolejnice 60E2, pryž podl., upevnění W14 + stávající pražce) 
kolej č. 202 - 50=50.0 [B] 
(nové kolejnice 60E2, pryž podl., upevnění W14 + stávající pražce) 
Celkem: A+B=100.0 [C]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</si>
  <si>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3.Způsob měření:  
Měří se délka koleje ve smyslu ČSN 73 6360, tj. v ose koleje</t>
  </si>
  <si>
    <t>12</t>
  </si>
  <si>
    <t>52A141</t>
  </si>
  <si>
    <t>KOLEJ 49 E1 REGENEROVANÁ, ROZD. "C", BEZSTYKOVÁ, PR. BET. PODKLADNICOVÝ UŽITÝ, UP. TUHÉ</t>
  </si>
  <si>
    <t>kolej č. 203 - 42,2=42.2 [A] 
kolej č. 207 - 42,4=42.4 [B] 
kolej č. 211 - 51,3=51.3 [D] 
kolej č. 213 - 51,4=51.4 [E] 
kolej č. 218b - 56,9=56.9 [F] 
Celkem: A+B+D+E+F=244.2 [G]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</si>
  <si>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</si>
  <si>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13</t>
  </si>
  <si>
    <t>52D141</t>
  </si>
  <si>
    <t>KOLEJ R 65 REGENEROVANÁ, ROZD. "C", BEZSTYKOVÁ, PR. BET. PODKLADNICOVÝ UŽITÝ, UP. TUHÉ</t>
  </si>
  <si>
    <t>kolej č. 209 - 15=15.0 [A] 
Celkem: A=15.0 [B]</t>
  </si>
  <si>
    <t>14</t>
  </si>
  <si>
    <t>kolej č. 209 - 31,2=31.2 [A] 
Celkem: A=31.2 [B]</t>
  </si>
  <si>
    <t>15</t>
  </si>
  <si>
    <t>52X000</t>
  </si>
  <si>
    <t>KOLEJ ZPĚTNĚ NAMONTOVANÁ Z VYZÍSKANÉHO MATERIÁLU</t>
  </si>
  <si>
    <t>výměnová část výh. č. V218 - 12,025=12.0 [A] 
výměnová část výh. č. V219 - 12,025=12.0 [B] 
mezi ZV V218 a ZV V219 - 21,1=21.1 [C] 
Celkem: A+B+C=45.1 [D]</t>
  </si>
  <si>
    <t>1. Položka obsahuje:  
 – ověření kvality vyzískaných materiálů s případnou regenerací do předpisového stavu  
 – defektoskopické zkoušky kolejnic, jsou-li vyžadovány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</si>
  <si>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16</t>
  </si>
  <si>
    <t>542111</t>
  </si>
  <si>
    <t>SMĚROVÉ A VÝŠKOVÉ VYROVNÁNÍ KOLEJE NA PRAŽCÍCH DŘEVĚNÝCH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</si>
  <si>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</si>
  <si>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17</t>
  </si>
  <si>
    <t>542121</t>
  </si>
  <si>
    <t>SMĚROVÉ A VÝŠKOVÉ VYROVNÁNÍ KOLEJE NA PRAŽCÍCH BETONOVÝCH DO 0,05 M</t>
  </si>
  <si>
    <t>18</t>
  </si>
  <si>
    <t>542211</t>
  </si>
  <si>
    <t>SMĚROVÉ A VÝŠKOVÉ VYROVNÁNÍ VÝHYBKOVÉ KONSTRUKCE NA PRAŽCÍCH DŘEVĚNÝCH DO 0,05 M</t>
  </si>
  <si>
    <t>výh.č. 219 - 53,608-12,025=41.6 [A]</t>
  </si>
  <si>
    <t>19</t>
  </si>
  <si>
    <t>542221</t>
  </si>
  <si>
    <t>SMĚROVÉ A VÝŠKOVÉ VYROVNÁNÍ VÝHYBKOVÉ KONSTRUKCE NA PRAŽCÍCH BETONOVÝCH DO 0,05 M</t>
  </si>
  <si>
    <t>výh č. 217 - 49,846=49.8 [A] 
výh č. 218 - 49,846-12,025=37.8 [B] 
výh č. 220 - 49,846=49.8 [C] 
výh č. 214 - 62,391=62.4 [D] 
Celkem: A+B+C+D=199.8 [E]</t>
  </si>
  <si>
    <t>20</t>
  </si>
  <si>
    <t>543331</t>
  </si>
  <si>
    <t>VÝMĚNA KOLEJNICE 49 E1 JEDNOTLIVĚ</t>
  </si>
  <si>
    <t>vložky v koleji č. 203 - 2*4,7=9.4 [A] 
středové kolejnice výh.č. V218 - 4*12,5=50.0 [B] 
středové kolejnice výh.č. V219 - 4*13,5=54.0 [C]  
Celkem: A+B+C=113.4 [D]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</si>
  <si>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</si>
  <si>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21</t>
  </si>
  <si>
    <t>543351</t>
  </si>
  <si>
    <t>VÝMĚNA KOLEJNICE R 65 REGENEROVANÉ JEDNOTLIVĚ</t>
  </si>
  <si>
    <t>kolej č. 207, kolejnicové vložky - (8,3+9,4)*2=35.4 [A]</t>
  </si>
  <si>
    <t>22</t>
  </si>
  <si>
    <t>544502</t>
  </si>
  <si>
    <t>IZOLOVANÝ STYK LEPENÝ AMBULANTNÍ, TVARU 49 E1</t>
  </si>
  <si>
    <t>KUS</t>
  </si>
  <si>
    <t>1. Položka obsahuje:  
 – případné rozebrání stávajícího montovaného styku  
 – očištění a upravení spáry  
 – dodávku a montáž potřebného materiálu nutného ke zřízení A-LISu v místě styku kolejnice  
 – příplatky za ztížené podmínky při práci v koleji, např. překážky po stranách koleje, práci v tunelu ap.  
2. Položka neobsahuje:  
 – zrušení a znovuzřízení bezstykové koleje  
 – demontáž izolovaného styku montovaného  
 – řezání koleje  
 – případnou úpravu pražců s povolením svěrkových šroubů apod.  
3. Způsob měření:  
Udává se počet kusů izolovaného styku libovolné délky v každém kolejnicovém pasu. V běžné koleji jsou tyto IS zpravidla v párech.</t>
  </si>
  <si>
    <t>23</t>
  </si>
  <si>
    <t>545112</t>
  </si>
  <si>
    <t>SVAR KOLEJNIC (STEJNÉHO TVARU) 60 E2, R 65 SPOJITĚ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</si>
  <si>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</si>
  <si>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24</t>
  </si>
  <si>
    <t>545122</t>
  </si>
  <si>
    <t>SVAR KOLEJNIC (STEJNÉHO TVARU) 49 E1, T SPOJITĚ</t>
  </si>
  <si>
    <t>25</t>
  </si>
  <si>
    <t>549311</t>
  </si>
  <si>
    <t>ZRUŠENÍ A ZNOVUZŘÍZENÍ BEZSTYKOVÉ KOLEJE NA NEDEMONTOVANÝCH ÚSECÍCH V KOLEJI</t>
  </si>
  <si>
    <t>840,9=840.9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</si>
  <si>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</si>
  <si>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26</t>
  </si>
  <si>
    <t>549312</t>
  </si>
  <si>
    <t>ZRUŠENÍ A ZNOVUZŘÍZENÍ BEZSTYKOVÉ KOLEJE NA NEDEMONTOVANÝCH ÚSECÍCH VE VÝHYBCE</t>
  </si>
  <si>
    <t>výh.č. 214 - 62,391=62.4 [A]</t>
  </si>
  <si>
    <t>27</t>
  </si>
  <si>
    <t>549331</t>
  </si>
  <si>
    <t>ZŘÍZENÍ BEZSTYKOVÉ KOLEJE NA STÁVAJÍCÍCH ÚSECÍCH V KOLEJI</t>
  </si>
  <si>
    <t>nová kolej - 485,6=485.6 [A]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</si>
  <si>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</si>
  <si>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28</t>
  </si>
  <si>
    <t>549332</t>
  </si>
  <si>
    <t>ZŘÍZENÍ BEZSTYKOVÉ KOLEJE NA STÁVAJÍCÍCH ÚSECÍCH VE VÝHYBCE</t>
  </si>
  <si>
    <t>výh č. 218 a 219 - 49,846+53,608=103.5 [A]</t>
  </si>
  <si>
    <t>Přidružená stavební výroba</t>
  </si>
  <si>
    <t>29</t>
  </si>
  <si>
    <t>75C117</t>
  </si>
  <si>
    <t>PŘESTAVNÍK ELEKTROMOTORICKÝ - MONTÁŽ</t>
  </si>
  <si>
    <t>1. Položka obsahuje:  
 – vyměření místa připevnění upevňovací soupravy přestavníku a její montáž, připevnění přestavníku na upevňovací soupravu, připevnění kabelového závěru, zapojení dvou kabelových forem (včetně měření a zapojení po měření)  
 – přezkoušení a regulace přestavníku  
 – montáž přestavníku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</si>
  <si>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30</t>
  </si>
  <si>
    <t>75C178</t>
  </si>
  <si>
    <t>PŘESTAVNÍK ELEKTROMOTORICKÝ - DEMONTÁŽ</t>
  </si>
  <si>
    <t>1. Položka obsahuje:  
 – demontáž připevnění upevňovací soupravy přestavníku a přestavníku, demontáž kabelového závěru, odpojení kabelových forem  
 – demontáž přestavníku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</si>
  <si>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31</t>
  </si>
  <si>
    <t>75C777</t>
  </si>
  <si>
    <t>INFORMAČNÍ BOD AVV - MONTÁŽ</t>
  </si>
  <si>
    <t>1. Položka obsahuje:  
 – vyměření místa umístění, montáž informačního bodu AVV  
 – montáž informačního bodu AVV včetně upevňovací soupravy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</si>
  <si>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32</t>
  </si>
  <si>
    <t>75C778</t>
  </si>
  <si>
    <t>INFORMAČNÍ BOD AVV - DEMONTÁŽ</t>
  </si>
  <si>
    <t>1. Položka obsahuje:  
 – demontáž informačního bodu AVV podle typu daného položkou  
 – demontáž informačního bodu AVV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</si>
  <si>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33</t>
  </si>
  <si>
    <t>75C847</t>
  </si>
  <si>
    <t>STYKOVÝ TRANSFORMÁTOR, SYMETRIZAČNÍ A UKOLEJŇOVACÍ TLUMIVKA - MONTÁŽ</t>
  </si>
  <si>
    <t>1. Položka obsahuje:  
 – usazení jednoho stykového transformátoru, montáž ochranné trubky, zapojení kabelových forem (včetně měření a zapojení po měření)  
 – regulace a zkoušení kolejového obvodu  
 – montáž stykového transformátoru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</si>
  <si>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34</t>
  </si>
  <si>
    <t>75C848</t>
  </si>
  <si>
    <t>STYKOVÝ TRANSFORMÁTOR, SYMETRIZAČNÍ A UKOLEJŇOVACÍ TLUMIVKA - DEMONTÁŽ</t>
  </si>
  <si>
    <t>1. Položka obsahuje:  
 – demontáž jednoho stykového transformátoru včetně odpojení kabelových přívodů  
 – demontáž stykového transformátoru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</si>
  <si>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35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</si>
  <si>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</si>
  <si>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</si>
  <si>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</si>
  <si>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36</t>
  </si>
  <si>
    <t>37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</si>
  <si>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</si>
  <si>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</si>
  <si>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</si>
  <si>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Potrubí</t>
  </si>
  <si>
    <t>38</t>
  </si>
  <si>
    <t>87434</t>
  </si>
  <si>
    <t>POTRUBÍ Z TRUB PLASTOVÝCH ODPADNÍCH DN DO 200MM</t>
  </si>
  <si>
    <t>SVODNÉ POTRUBÍ DN 200 - 46=46.0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</si>
  <si>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</si>
  <si>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39</t>
  </si>
  <si>
    <t>875332</t>
  </si>
  <si>
    <t>POTRUBÍ DREN Z TRUB PLAST DN DO 150MM DĚROVANÝCH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</si>
  <si>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</si>
  <si>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40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</si>
  <si>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</si>
  <si>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</si>
  <si>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</si>
  <si>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Ostatní konstrukce a práce</t>
  </si>
  <si>
    <t>41</t>
  </si>
  <si>
    <t>923122</t>
  </si>
  <si>
    <t>HEKTOMETROVNÍK Z UŽITÉHO MATERIÁLU</t>
  </si>
  <si>
    <t>1. Položka obsahuje:  
 – dodávku a osazení včetně nutných zemních prací a obetonování  
 – případnou obnovu nátěru  
 – odrazky nebo retroreflexní fólie  
2. Položka neobsahuje:  
 X  
3. Způsob měření:  
Udává se počet kusů kompletní konstrukce nebo práce.</t>
  </si>
  <si>
    <t>42</t>
  </si>
  <si>
    <t>923311</t>
  </si>
  <si>
    <t>PŘEDVĚSTNÍK N - TROJÚHELNÍKOVÝ ŠTÍT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</si>
  <si>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</si>
  <si>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43</t>
  </si>
  <si>
    <t>923321</t>
  </si>
  <si>
    <t>PŘEDVĚSTNÍK NS - TABULE</t>
  </si>
  <si>
    <t>44</t>
  </si>
  <si>
    <t>923341</t>
  </si>
  <si>
    <t>RYCHLOSTNÍK N - TABULE</t>
  </si>
  <si>
    <t>45</t>
  </si>
  <si>
    <t>923351</t>
  </si>
  <si>
    <t>RYCHLOSTNÍK NS - TABULE</t>
  </si>
  <si>
    <t>46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</si>
  <si>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</si>
  <si>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</si>
  <si>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</si>
  <si>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47</t>
  </si>
  <si>
    <t>925110</t>
  </si>
  <si>
    <t>DRÁŽNÍ STEZKY Z DRTI TL. DO 50 MM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</si>
  <si>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</si>
  <si>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48</t>
  </si>
  <si>
    <t>965010</t>
  </si>
  <si>
    <t>ODSTRANĚNÍ KOLEJOVÉHO LOŽE A DRÁŽNÍCH STEZEK</t>
  </si>
  <si>
    <t>Odtěžení KL v místě zřízení ZKPP a průběžného KL na mostě - 774=774.0 [A] 
Odtěžení KL v místě stezky(stezky vč. zapuštěného KL) - 156=156.0 [B] 
Celkem: A+B=930.0 [C]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</si>
  <si>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</si>
  <si>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49</t>
  </si>
  <si>
    <t>965113</t>
  </si>
  <si>
    <t>DEMONTÁŽ KOLEJE NA BETONOVÝCH PRAŽCÍCH DO KOLEJOVÝCH POLÍ S ODVOZEM NA MONTÁŽNÍ ZÁKLADNU S NÁSLEDNÝM ROZEBRÁNÍM</t>
  </si>
  <si>
    <t>kolej č. 201 - 50=50.0 [A] 
kolej č. 202 - 50=50.0 [B] 
kolej č. 203 - 42,2=42.2 [C] 
kolej č. 207 - 26,872=26.9 [D] 
kolej č. 209 - 30,872=30.9 [E] 
kolej č. 218b- 16,876=16.9 [F] 
Celkem: A+B+C+D+E+F=216.9 [G]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</si>
  <si>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</si>
  <si>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50</t>
  </si>
  <si>
    <t>965123</t>
  </si>
  <si>
    <t>DEMONTÁŽ KOLEJE NA DŘEVĚNÝCH PRAŽCÍCH DO KOLEJOVÝCH POLÍ S ODVOZEM NA MONTÁŽNÍ ZÁKLADNU S NÁSLEDNÝM ROZEBRÁNÍM</t>
  </si>
  <si>
    <t>kolej č. 211 - 35,964=36.0 [A] 
kolej č. 213 - 36,064=36.1 [B] 
kolej č. 218b - 23,485=23.5 [C] 
Celkem: A+B+C=95.6 [D]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</si>
  <si>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</si>
  <si>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51</t>
  </si>
  <si>
    <t>965126</t>
  </si>
  <si>
    <t>DEMONTÁŽ KOLEJE NA DŘEVĚNÝCH PRAŽCÍCH - ODVOZ ROZEBRANÝCH SOUČÁSTÍ (Z MÍSTA DEMONTÁŽE NEBO Z MONTÁŽNÍ ZÁKLADNY) K LIKVIDACI</t>
  </si>
  <si>
    <t>tkm</t>
  </si>
  <si>
    <t>dř. pražce na skládku do 40km - 142*0,08*40=454.4 [A]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</si>
  <si>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</si>
  <si>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52</t>
  </si>
  <si>
    <t>965154</t>
  </si>
  <si>
    <t>DEMONTÁŽ KOLEJE NA MOSTNÍCH KONSTRUKCÍCH ROZEBRÁNÍM DO SOUČÁSTÍ</t>
  </si>
  <si>
    <t>ocel. součásti na mostnicích, demontáž mostnic součástí mostního objektu 
kolej č. 207- 15,328=15.3 [A] 
kolej č. 209- 15,328=15.3 [B] 
kolej č. 211 - 15,336=15.3 [C] 
kolej č. 213 - 15,339=15.3 [D] 
kolej č. 218b - 16,518=16.5 [E] 
Celkem: A+B+C+D+E=77.7 [F]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</si>
  <si>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– mostní konstrukce, nacení se položkami bourání BETONOVÝch konstrukcí ve sd 966  
 – odvoz vybouraného materiálu do skladu nebo na likvidaci  
 – poplatky za likvidaci odpadů, nacení se položkami ze ssd 0  
3. Způsob měření:  
Měří se délka koleje ve smyslu ČSN 73 6360, tj. v ose koleje.</t>
  </si>
  <si>
    <t>53</t>
  </si>
  <si>
    <t>965212</t>
  </si>
  <si>
    <t>DEMONTÁŽ VÝHYBKOVÉ KONSTRUKCE NA BETONOVÝCH PRAŽCÍCH DO KOLEJOVÝCH POLÍ S ODVOZEM NA MONTÁŽNÍ ZÁKLADNU BEZ NÁSLEDNÉHO ROZEBRÁNÍ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</si>
  <si>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rozvinutá délka výhybkové konstrukce ve všech větvcích dle ČSN 73 6360, tj. v ose koleje.</t>
  </si>
  <si>
    <t>54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</si>
  <si>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</si>
  <si>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</si>
  <si>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</si>
  <si>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55</t>
  </si>
  <si>
    <t>965841</t>
  </si>
  <si>
    <t>DEMONTÁŽ JAKÉKOLIV NÁVĚSTI</t>
  </si>
  <si>
    <t>56</t>
  </si>
  <si>
    <t>969234</t>
  </si>
  <si>
    <t>VYBOURÁNÍ POTRUBÍ DN DO 200MM KANALIZAČ</t>
  </si>
  <si>
    <t>pro napojení  nové šachty Š7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</si>
  <si>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</si>
  <si>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57</t>
  </si>
  <si>
    <t>969297</t>
  </si>
  <si>
    <t>VYBOURÁNÍ POTRUBÍ DN DO 2200MM KANALIZAČ</t>
  </si>
  <si>
    <t>šachty č. 17, 18, 79 - 3=3.0 [A]</t>
  </si>
  <si>
    <t>990</t>
  </si>
  <si>
    <t>Poplatky za likvidaci odpadů</t>
  </si>
  <si>
    <t>58</t>
  </si>
  <si>
    <t>R015111</t>
  </si>
  <si>
    <t>901</t>
  </si>
  <si>
    <t>POPLATKY ZA LIKVIDACI ODPADŮ NEKONTAMINOVANÝCH - 17 05 04  VYTĚŽENÉ ZEMINY A HORNINY -  I. TŘÍDA TĚŽITELNOSTI VČETNĚ DOPRAVY</t>
  </si>
  <si>
    <t>T</t>
  </si>
  <si>
    <t>[bez vazby na CS]</t>
  </si>
  <si>
    <t>Neoceňovat v objektu SO/PS, položka se oceňuje pouze v objektu SO 90-90</t>
  </si>
  <si>
    <t>1164*1,8=2 095.2 [A]</t>
  </si>
  <si>
    <t>POPLATEK ZA SKLÁDKU + DOPRAVA NA SKLÁDKU</t>
  </si>
  <si>
    <t>59</t>
  </si>
  <si>
    <t>R015150</t>
  </si>
  <si>
    <t>905</t>
  </si>
  <si>
    <t>POPLATKY ZA LIKVIDACI ODPADŮ NEKONTAMINOVANÝCH - 17 05 08  ŠTĚRK Z KOLEJIŠTĚ (ODPAD PO RECYKLACI) VČETNĚ DOPRAVY</t>
  </si>
  <si>
    <t>předpoklad 50% z celkového množství - 930*1,808*0,5=840.7 [A]</t>
  </si>
  <si>
    <t>60</t>
  </si>
  <si>
    <t>R015250</t>
  </si>
  <si>
    <t>906</t>
  </si>
  <si>
    <t>POPLATKY ZA LIKVIDACI ODPADŮ NEKONTAMINOVANÝCH - 17 02 03  POLYETYLÉNOVÉ PODLOŽKY (ŽEL. SVRŠEK) VČETNĚ DOPRAVY</t>
  </si>
  <si>
    <t>KG</t>
  </si>
  <si>
    <t>284*0,00008*1000=22.7 [A]</t>
  </si>
  <si>
    <t>61</t>
  </si>
  <si>
    <t>R015260</t>
  </si>
  <si>
    <t>907</t>
  </si>
  <si>
    <t>POPLATKY ZA LIKVIDACI ODPADŮ NEKONTAMINOVANÝCH - 07 02 99  PRYŽOVÉ PODLOŽKY (ŽEL. SVRŠEK) VČETNĚ DOPRAVY</t>
  </si>
  <si>
    <t>1326*0,00016=0.2 [A]</t>
  </si>
  <si>
    <t>62</t>
  </si>
  <si>
    <t>R015510</t>
  </si>
  <si>
    <t>908</t>
  </si>
  <si>
    <t>POPLATKY ZA LIKVIDACI ODPADŮ NEBEZPEČNÝCH - 17 05 07*  LOKÁLNĚ ZNEČIŠTĚNÝ ŠTĚRK A ZEMINA Z KOLEJIŠTĚ (VÝHYBKY) VČETNĚ DOPRAVY</t>
  </si>
  <si>
    <t>63</t>
  </si>
  <si>
    <t>R015520</t>
  </si>
  <si>
    <t>909</t>
  </si>
  <si>
    <t>POPLATKY ZA LIKVIDACI ODPADŮ NEBEZPEČNÝCH - 17 02 04*  ŽELEZNIČNÍ PRAŽCE DŘEVĚNÉ VČETNĚ DOPRAVY</t>
  </si>
  <si>
    <t>142*0,08=11.4 [A]</t>
  </si>
  <si>
    <t xml:space="preserve">  SO 11-00-01.1</t>
  </si>
  <si>
    <t>Železniční svršek v km 518,498 (následné podbití)</t>
  </si>
  <si>
    <t>SO 11-00-01.1</t>
  </si>
  <si>
    <t>513550</t>
  </si>
  <si>
    <t>KOLEJOVÉ LOŽE - DOPLNĚNÍ Z KAMENIVA HRUBÉHO DRCENÉHO (ŠTĚRK)</t>
  </si>
  <si>
    <t>542312</t>
  </si>
  <si>
    <t>NÁSLEDNÁ ÚPRAVA SMĚROVÉHO A VÝŠKOVÉHO USPOŘÁDÁNÍ KOLEJE - PRAŽCE BETONOVÉ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</si>
  <si>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</si>
  <si>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542321</t>
  </si>
  <si>
    <t>NÁSLEDNÁ ÚPRAVA SMĚROVÉHO A VÝŠKOVÉHO USPOŘÁDÁNÍ VÝHYBKOVÉ KONSTRUKCE - PRAŽCE DŘEVĚNÉ NEBO OCELOVÉ</t>
  </si>
  <si>
    <t>výh. č. 219 - 53,608=53,608 [A]</t>
  </si>
  <si>
    <t>542322</t>
  </si>
  <si>
    <t>NÁSLEDNÁ ÚPRAVA SMĚROVÉHO A VÝŠKOVÉHO USPOŘÁDÁNÍ VÝHYBKOVÉ KONSTRUKCE - PRAŽCE BETONOVÉ</t>
  </si>
  <si>
    <t>výh.č. 218 - 49,846=49,846 [A]</t>
  </si>
  <si>
    <t>1. Položka obsahuje:   
 – montáž snímače počítače náprav včetně zapojení kabelových forem (včetně měření a zapojení po měření), přezkoušení   
 – montáž snímače počítače náprav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</si>
  <si>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1. Položka obsahuje:   
 – demontáž snímače počítače náprav včetně odpojení kabelových přívodů   
 – demontáž snímače počítače náprav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</si>
  <si>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 xml:space="preserve">  SO 11-00-02</t>
  </si>
  <si>
    <t>Železniční svršek a spodek v km 518,962</t>
  </si>
  <si>
    <t>SO 11-00-02</t>
  </si>
  <si>
    <t>Odtěžení zeminy pro zřízení ZKPP - 594=594.0 [A]</t>
  </si>
  <si>
    <t>KL z mezideponie na skládku -  473=473.0 [A] 
zemina z mezideponie na skládku - 594+31+27=652.0 [B] 
Celkem: A+B=1 125.0 [C]</t>
  </si>
  <si>
    <t>13173</t>
  </si>
  <si>
    <t>HLOUBENÍ JAM ZAPAŽ I NEPAŽ TŘ. I</t>
  </si>
  <si>
    <t>Výkop studny - 27=27.0 [A]</t>
  </si>
  <si>
    <t>Vykopání rýhy pro trativod - šířka 0,45 m - 18=18.0 [A] 
Vykopání rýhy pro svodné potrubí - šířka 0,5 m - 13=13.0 [B] 
Celkem: A+B=31.0 [C]</t>
  </si>
  <si>
    <t>zásyp žebra štěrkodrtí fr. 16/32 mm - 7=7.0 [A]</t>
  </si>
  <si>
    <t>Vyrovnávací vrstva štěrkopísku tl. 100 mm pod svodné potrubí mimo kolej - 2,45=2.5 [A]</t>
  </si>
  <si>
    <t>17660</t>
  </si>
  <si>
    <t>VÝPLNĚ ZE ZEMIN KAMENITÝCH</t>
  </si>
  <si>
    <t>Zřízení vsakovací studny - odrazové kameny velikosti D 200- 300mm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</si>
  <si>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</si>
  <si>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vyložení rýhy separační geotextílií - 33=33.0 [A]</t>
  </si>
  <si>
    <t>45152</t>
  </si>
  <si>
    <t>PODKLADNÍ A VÝPLŇOVÉ VRSTVY Z KAMENIVA DRCENÉHO</t>
  </si>
  <si>
    <t>Zřízení vsakovací studny - dno filtrační vrstvou kameniva tl. 0,3m -0,942=0.9 [A]</t>
  </si>
  <si>
    <t>položka zahrnuje dodávku předepsaného kameniva, mimostaveništní a vnitrostaveništní dopravu a jeho uložení  
není-li v zadávací dokumentaci uvedeno jinak, jedná se o nakupovaný materiál</t>
  </si>
  <si>
    <t>Štěrk v místě nového mostu s průběžným KL + v místě zřízení ZKPP - 583=583.0 [A] 
Doplnění štěrku - uzavřené KL - 93=93.0 [B] 
doplnění štěrku po směrové a výškové úpravě - 40=40.0 [C] 
Celkem: A+B+C=716.0 [D]</t>
  </si>
  <si>
    <t>523162</t>
  </si>
  <si>
    <t>KOLEJ 60 E2, ROZD. "C", BEZSTYKOVÁ, PR. BET. BEZPODKLADNICOVÝ UŽITÝ, UP. PRUŽNÉ</t>
  </si>
  <si>
    <t>kolej č. 210 - 35,0=35.0 [A] 
(nové kolejnice 60E2, užité pražce B91) 
kolej č. 212 - 35,0=35.0 [B] 
(nové kolejnice 60E2, užité pražce B91) 
Celkem: A+B=70.0 [C]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</si>
  <si>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-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3.Způsob měření:  
Měří se délka koleje ve smyslu ČSN 73 6360, tj. v ose koleje</t>
  </si>
  <si>
    <t>525162</t>
  </si>
  <si>
    <t>KOLEJ 60 E2 REGENEROVANÁ, ROZD. "C", BEZSTYKOVÁ, PR. BET. BEZPODKLADNICOVÝ UŽITÝ, UP. PRUŽNÉ</t>
  </si>
  <si>
    <t>kolej č. 210 - 9=9.0 [A] 
kolej č. 212 - 9=9.0 [B] 
Celkem: A+B=18.0 [C]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</si>
  <si>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</si>
  <si>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kolej č. 206 - 44,0=44.0 [A] 
kolej č. 208 - 44,0=44.0 [B] 
kolej č. 214 - 44,0=44.0 [D] 
kolej č. 216 - 44,0=44.0 [E] 
Celkem: A+B+D+E=176.0 [F]</t>
  </si>
  <si>
    <t>545210</t>
  </si>
  <si>
    <t>SVAR PŘECHODOVÝ (PŘECHODOVÁ KOLEJNICE) 49 E1/60 E2</t>
  </si>
  <si>
    <t>1. Položka obsahuje:  
 – úpravu koleje nebo výhybky, tj. povolení upevňovadel, jejich případná výměna, úprava DILATAČNÍích spar, vyrovnání kolejnic výškové a směrové, případné obroušení nutných ploch apod., tak, aby mohl být vyhotoven svar  
 – svaření kolejnic nebo části výhybek, jeho opracování a obroušení  
 – úprava koleje nebo výhybkové konstrukce do stavu před svařováním  
 – příplatky za ztížené podmínky při práci v koleji, např. překážky po stranách koleje, práci v tunelu ap.  
2. Položka neobsahuje:  
 – případné řezání koleje  
 – zřízení bezstykové koleje  
3. Způsob měření:  
Udává se počet kusů kompletní konstrukce nebo práce.</t>
  </si>
  <si>
    <t>545250</t>
  </si>
  <si>
    <t>SVAR PŘECHODOVÝ (PŘECHODOVÁ KOLEJNICE) 60 E2/OSTATNÍ</t>
  </si>
  <si>
    <t>600=600.0 [A]</t>
  </si>
  <si>
    <t>nová kolej - 264=264.0 [A]</t>
  </si>
  <si>
    <t>74A480</t>
  </si>
  <si>
    <t>VRTÁNÍ A OSAZENÍ KOTEVNÍHO ŠROUBU PRO KONSTRUKCE TV V BETONU NEBO SKÁLE</t>
  </si>
  <si>
    <t>Navrtání nové i stávající studny pro svodné potrubí - 2</t>
  </si>
  <si>
    <t>1. Položka obsahuje:   
 – montáž, materiál a dopravné pro osazení kotvy do betonu nebo skály (v izolovaném provedení) a případně další zemní práce  
 – pažení, montážní soupravu, mechanizaci, lešení a lávky  
2. Položka neobsahuje:  
 vlastní konstrukci  
3. Způsob měření:  
Udává se počet kusů kompletní konstrukce nebo práce.</t>
  </si>
  <si>
    <t>SVODNÉ POTRUBÍ DN 200 - 49=49.0 [A]</t>
  </si>
  <si>
    <t>896171</t>
  </si>
  <si>
    <t>SPADIŠTĚ KANALIZAČ Z BETON DÍLCŮ NA POTRUBÍ DN DO 1000MM</t>
  </si>
  <si>
    <t>Zřízení vsakovací studny - betonová skruž DN 1000mm výška 1000 mm - hloubka 12m,opatřena poklopem - 1=1.0 [A]</t>
  </si>
  <si>
    <t>položka zahrnuje:  
- poklopy s rámem, mříže s rámem, stupadla, žebříky, stropy z bet. dílců a pod.  
- předepsané betonové skruže pro vstup, prefabrikované nebo monolitické betonové dno, případně předepsané obložení dna čedičem a není-li uvedeno jinak i podkladní vrstvu (z kameniva nebo betonu)  
- monolitickou betonovou část spadiště předepsaných rozměrů,  
- dodání  čerstvého  betonu  (betonové  směsi)  požadované  kvality,  
- bednění  požadovaných  konstr. (i ztracené) s úpravou  dle požadované  kvality povrchu betonu, včetně odbedňovacích a odskružovacích prostředků,  
- nátěry zabraňující soudržnost betonu a bednění,  
- opatření  povrchů  betonu  izolací  proti zemní vlhkosti v částech, kde přijdou do styku se zeminou nebo kamenivem,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úpravy dílce pro dodržení požadované přesnosti jeho osazení, včetně případných měření  
- předepsané podkladní konstrukce</t>
  </si>
  <si>
    <t>Odtěžení KL v místě zřízení ZKPP a průběžného KL na mostě - 375=375.0 [A] 
Odtěžení KL v místě stezky(stezky vč. zapuštěného KL) - 98=98.0 [B] 
Celkem: A+B=473.0 [C]</t>
  </si>
  <si>
    <t>kolej č. 206 - 26,612=26.6 [A] 
kolej č. 208 - 23,240=23.2 [B] 
kolej č. 210 - 19,867=19.9 [C] 
kolej č. 212 - 26,612=26.6 [D] 
kolej č. 214 - 26,612=26.6 [E] 
kolej č. 216 - 26,612=26.6 [F] 
Celkem: A+B+C+D+E+F=149.5 [G]</t>
  </si>
  <si>
    <t>kolej č. 206 - 3,373=3.4 [A] 
kolej č. 208 - 6,745=6.7 [B] 
Celkem: A+B=10.1 [C]</t>
  </si>
  <si>
    <t>dř. pražce na skládku do 40km - 15*0,08*40=48.0 [A]</t>
  </si>
  <si>
    <t>ocel. součásti na mostnicích, demontáž mostnic součástí mostního objektu 
kolej č. 206 - 17,388=17.4 [A] 
kolej č. 208- 17,388=17.4 [B] 
kolej č. 210 - 17,388=17.4 [C] 
kolej č. 212 - 17,388=17.4 [D] 
kolej č. 214 - 17,388=17.4 [E] 
kolej č. 216 - 17,388=17.4 [F] 
Celkem: A+B+C+D+E+F=104.4 [G]</t>
  </si>
  <si>
    <t>POPLATKY ZA LIKVIDACŮ ODPADŮ NEKONTAMINOVANÝCH - 17 05 04  VYTĚŽENÉ ZEMINY A HORNINY -  I. TŘÍDA TĚŽITELNOSTI VČETNĚ DOPRAVY</t>
  </si>
  <si>
    <t>(594+31+27)*1,8=1 173.6 [A]</t>
  </si>
  <si>
    <t>POPLATKY ZA LIKVIDACŮ ODPADŮ NEKONTAMINOVANÝCH - 17 05 08  ŠTĚRK Z KOLEJIŠTĚ (ODPAD PO RECYKLACI) VČETNĚ DOPRAVY</t>
  </si>
  <si>
    <t>předpoklad 50% z celkového množství - 473*1,808*0,5=427.6 [A]</t>
  </si>
  <si>
    <t>POPLATKY ZA LIKVIDACŮ ODPADŮ NEKONTAMINOVANÝCH - 17 02 03  POLYETYLÉNOVÉ PODLOŽKY (ŽEL. SVRŠEK) VČETNĚ DOPRAVY</t>
  </si>
  <si>
    <t>150*0,00008*1000=12.0 [A]</t>
  </si>
  <si>
    <t>POPLATKY ZA LIKVIDACŮ ODPADŮ NEKONTAMINOVANÝCH - 07 02 99  PRYŽOVÉ PODLOŽKY (ŽEL. SVRŠEK) VČETNĚ DOPRAVY</t>
  </si>
  <si>
    <t>782*0,00016=0.1 [A]</t>
  </si>
  <si>
    <t>POPLATKY ZA LIKVIDACŮ ODPADŮ NEBEZPEČNÝCH - 17 05 07*  LOKÁLNĚ ZNEČIŠTĚNÝ ŠTĚRK A ZEMINA Z KOLEJIŠTĚ (VÝHYBKY) VČETNĚ DOPRAVY</t>
  </si>
  <si>
    <t>POPLATKY ZA LIKVIDACŮ ODPADŮ NEBEZPEČNÝCH - 17 02 04*  ŽELEZNIČNÍ PRAŽCE DŘEVĚNÉ VČETNĚ DOPRAVY</t>
  </si>
  <si>
    <t>15*0,08=1.2 [A]</t>
  </si>
  <si>
    <t xml:space="preserve">  SO 11-00-02.1</t>
  </si>
  <si>
    <t>Železniční svršek v km 518,962 (následné podbití)</t>
  </si>
  <si>
    <t>SO 11-00-02.1</t>
  </si>
  <si>
    <t>D.2.1.4</t>
  </si>
  <si>
    <t>Mosty, propustky a zdi</t>
  </si>
  <si>
    <t xml:space="preserve">  SO 11-20-01</t>
  </si>
  <si>
    <t>Rekonstrukce mostu v km 518,498</t>
  </si>
  <si>
    <t>SO 11-20-01</t>
  </si>
  <si>
    <t>0</t>
  </si>
  <si>
    <t>Všeobecné konstrukce a práce</t>
  </si>
  <si>
    <t>R03710</t>
  </si>
  <si>
    <t>POMOC PRÁCE ZAJIŠŤ NEBO ZŘÍZ OBJÍŽĎKY A PŘÍSTUP CESTY</t>
  </si>
  <si>
    <t>KPL</t>
  </si>
  <si>
    <t>Pasportizace objízdné trasy před stavbou a po stavbě. Následně oprava částí komunikací poškozených staveništní dopravou.</t>
  </si>
  <si>
    <t>1=1.0 [A]</t>
  </si>
  <si>
    <t>zahrnuje objednatelem povolené náklady na požadovaná zařízení zhotovitele</t>
  </si>
  <si>
    <t>R03730</t>
  </si>
  <si>
    <t>POMOC PRÁCE ZAJIŠŤ NEBO ZŘÍZ OCHRANU INŽENÝRSKÝCH SÍTÍ</t>
  </si>
  <si>
    <t>Ochrana kanalizace po dobu výstavby.</t>
  </si>
  <si>
    <t>Ochrana kanalizace po dobu výstavby. 
1=1.0 [A]</t>
  </si>
  <si>
    <t>11120</t>
  </si>
  <si>
    <t>ODSTRANĚNÍ KŘOVIN</t>
  </si>
  <si>
    <t>99=99.0 [A]</t>
  </si>
  <si>
    <t>odstranění křovin a stromů do průměru 100 mm  
doprava dřevin bez ohledu na vzdálenost  
spálení na hromadách nebo štěpkování</t>
  </si>
  <si>
    <t>11333</t>
  </si>
  <si>
    <t>ODSTRANĚNÍ PODKLADU ZPEVNĚNÝCH PLOCH S ASFALT POJIVEM</t>
  </si>
  <si>
    <t>Podkladní vrstvy vozovky</t>
  </si>
  <si>
    <t>Podkladní vrstvy vozovky 
1200*0,4=480.0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</si>
  <si>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</si>
  <si>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113747</t>
  </si>
  <si>
    <t>FRÉZOVÁNÍ ZPEVNĚNÝCH PLOCH ASFALTOVÝCH TL. DO 120MM</t>
  </si>
  <si>
    <t>Frézování vozovky pod mostem tl. 120 mm, viz příloha 0.6.1 a 0.6.2</t>
  </si>
  <si>
    <t>Frézování vozovky pod mostem tl. 120 mm, viz příloha 0.6.1 a 0.6.2 
1200=1 200.0 [A]</t>
  </si>
  <si>
    <t>11512</t>
  </si>
  <si>
    <t>ČERPÁNÍ VODY DO 1000 L/MIN</t>
  </si>
  <si>
    <t>HOD</t>
  </si>
  <si>
    <t>24*3*7=504.0 [A]</t>
  </si>
  <si>
    <t>Položka čerpání vody na povrchu zahrnuje i potrubí, pohotovost záložní čerpací soupravy a zřízení čerpací jímky. Součástí položky je také následná demontáž a likvidace těchto zařízení</t>
  </si>
  <si>
    <t>Viz příloha 0.6.1 a 0.6.2</t>
  </si>
  <si>
    <t>Viz příloha 0.6.1 a 0.6.2 
703,82+720,0=1 423.8 [A]</t>
  </si>
  <si>
    <t>17180</t>
  </si>
  <si>
    <t>ULOŽENÍ SYPANINY DO NÁSYPŮ Z NAKUPOVANÝCH MATERIÁLŮ</t>
  </si>
  <si>
    <t>Nákup ornice, tl. 0,15 m 
500*0,15=75.0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</si>
  <si>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</si>
  <si>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drenáže pod ZKPP a podélného trativodu v komunikaci štěrkodrtí fr. 16/32.</t>
  </si>
  <si>
    <t>Obsyp drenáže pod ZKPP a podélného trativodu v komunikaci štěrkodrtí fr. 16/32. 
Obsyp drenáže: 2*1,2*52=124.8 [A] 
Dtto v místě zrcadla: 2*9*2,5=45.0 [B] 
Podélný trativod: 2*60*0,2=24.0 [C] 
Celkem: A+B+C=193.8 [D]</t>
  </si>
  <si>
    <t>18090</t>
  </si>
  <si>
    <t>VŠEOBECNÉ ÚPRAVY OSTATNÍCH PLOCH</t>
  </si>
  <si>
    <t>500=500.0 [A]</t>
  </si>
  <si>
    <t>Všeobecné úpravy musí zahrnovat úpravu území po uskutečnění stavby, tak jak je požadováno v zadávací dokumentaci s výjimkou těch prací, pro které jsou uvedeny samostatné položky.</t>
  </si>
  <si>
    <t>18222</t>
  </si>
  <si>
    <t>ROZPROSTŘENÍ ORNICE VE SVAHU V TL DO 0,15M</t>
  </si>
  <si>
    <t>ohumusování svahů drážního tělesa</t>
  </si>
  <si>
    <t>ohumusování svahů drážního tělesa 
500=500.0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</si>
  <si>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</si>
  <si>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</si>
  <si>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</si>
  <si>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zatrávnění drážního tělesa</t>
  </si>
  <si>
    <t>zatrávnění drážního tělesa  
500=500.0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</si>
  <si>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</si>
  <si>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</si>
  <si>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</si>
  <si>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</si>
  <si>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18481</t>
  </si>
  <si>
    <t>OCHRANA STROMŮ BEDNĚNÍM</t>
  </si>
  <si>
    <t>Ochrana 6 ks stromů na straně směrem do ulice Přístavní a 1 ks na straně směrem do ulice Drážďanská.</t>
  </si>
  <si>
    <t>Ochrana 6 ks stromů na straně směrem do ulice Přístavní a 1 ks na straně směrem do ulice Drážďanská. 
(6+1)*5=35.0 [A]</t>
  </si>
  <si>
    <t>položka zahrnuje veškerý materiál, výrobky a polotovary, včetně mimostaveništní a vnitrostaveništní dopravy (rovněž přesuny), včetně naložení a složení, případně s uložením</t>
  </si>
  <si>
    <t>21202</t>
  </si>
  <si>
    <t>TRATIVODY KOMPLET Z TRUB NEKOV DN DO 100MM</t>
  </si>
  <si>
    <t>Odvodnění vozovkových vrstev vč. napojení na stávající kanalizaci.</t>
  </si>
  <si>
    <t>Odvodnění vozovkových vrstev vč. napojení na stávající kanalizaci. 
2*60=120.0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</si>
  <si>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</si>
  <si>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21263</t>
  </si>
  <si>
    <t>TRATIVODY KOMPLET Z TRUB Z PLAST HMOT DN DO 150MM</t>
  </si>
  <si>
    <t>Příčné drenáže za opěrami</t>
  </si>
  <si>
    <t>Příčné drenáže za opěrami  
2*54,5=109.0 [A]</t>
  </si>
  <si>
    <t>22431</t>
  </si>
  <si>
    <t>PILOTY Z PROST BETONU</t>
  </si>
  <si>
    <t>zabetonování zápor do vrtů</t>
  </si>
  <si>
    <t>zabetonování zápor do vrtů   
I. etapa: 
2*12*3,0=72.0 [A] 
2*13*2,2=57.2 [B] 
II. etapa: 
3*3,0=9.0 [C] 
2*4*2,2=17.6 [D] 
Celkem: (A+B+C+D)*3,14*0,15^2=11.0 [E]</t>
  </si>
  <si>
    <t>položka zahrnuje:  
- dodání  čerstvého  betonu  (betonové  směsi)  požadované  kvality,  jeho  uložení  do požadovaného tvaru,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ztížení práce u kabelových a injektážních trubek a ostatních zařízení osazovaných do betonu  
- konstrukce betonových kloubů,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vrty</t>
  </si>
  <si>
    <t>22694</t>
  </si>
  <si>
    <t>ZÁPOROVÉ PAŽENÍ Z KOVU DOČASNÉ</t>
  </si>
  <si>
    <t>viz příloha č. 0.6.1 a 0.6.2</t>
  </si>
  <si>
    <t>viz příloha č. 0.6.1 a 0.6.2 
I. etapa: 
2*12*8,7=208.8 [A] 
2*13*4,0=104.0 [B] 
II. etapa: 
3*8,7=26.1 [C] 
2*4*4,0=32.0 [D] 
Celkem: (A+B+C+D)*42,6/1000=15.8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</si>
  <si>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</si>
  <si>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</si>
  <si>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</si>
  <si>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>tl. 50 mm, viz příloha č. 0.6.1 a 0.6.2</t>
  </si>
  <si>
    <t>tl. 50 mm, viz příloha č. 0.6.1 a 0.6.2 
I. etapa: 
2*12*5,7=136.8 [A] 
2*13*1,8=46.8 [B] 
II. etapa: 
3*5,7=17.1 [C] 
2*4*1,8=14.4 [D] 
Celkem: (A+B+C+D)*0,05=10.8 [E]</t>
  </si>
  <si>
    <t>položka zahrnuje osazení pažin bez ohledu na druh, jejich opotřebení a jejich odstranění</t>
  </si>
  <si>
    <t>227831</t>
  </si>
  <si>
    <t>MIKROPILOTY KOMPLET D DO 150MM NA POVRCHU</t>
  </si>
  <si>
    <t>Mikropiloty 108/10 DL. 8,0 m, á 1,0 m</t>
  </si>
  <si>
    <t>Mikropiloty 108/10 DL. 8,0 m, á 1,0 m 
8*213=1 704.0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</si>
  <si>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</si>
  <si>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26173</t>
  </si>
  <si>
    <t>VRTY PRO KOTV, INJEKT, MIKROPIL NA POVR TŘ I A II D DO 150MM</t>
  </si>
  <si>
    <t>vrty pro zemní kotvy</t>
  </si>
  <si>
    <t>vrty pro zemní kotvy  
2*12*8,5=204.0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</si>
  <si>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</si>
  <si>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vrty pro mikropiloty</t>
  </si>
  <si>
    <t>vrty pro mikropiloty 
7,45*213=1 586.9 [A]</t>
  </si>
  <si>
    <t>26175</t>
  </si>
  <si>
    <t>VRTY PRO KOTV, INJEKT, MIKROPIL NA POVR TŘ I A II D DO 300MM</t>
  </si>
  <si>
    <t>vrty pro osazení zápor dle výkresu 0.6.1 a 0.6.2</t>
  </si>
  <si>
    <t>vrty pro osazení zápor dle výkresu 0.6.1 a 0.6.2 
I. etapa: 
2*12*8,7=208.8 [A] 
2*13*4,0=104.0 [B] 
II. etapa: 
3*8,7=26.1 [C] 
2*4*4,0=32.0 [D] 
Celkem: A+B+C+D=370.9 [E]</t>
  </si>
  <si>
    <t>272314</t>
  </si>
  <si>
    <t>ZÁKLADY Z PROSTÉHO BETONU DO C25/30</t>
  </si>
  <si>
    <t>Patky pro zakotvení sloupků zábradlí zaskládané do gabionů.</t>
  </si>
  <si>
    <t>Patky pro zakotvení sloupků zábradlí zaskládané do gabionů. 
8*0,3*0,3*1,0=0.7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</si>
  <si>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</si>
  <si>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</si>
  <si>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</si>
  <si>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Základy pod opěry</t>
  </si>
  <si>
    <t>Základy pod opěry 
190,93=190.9 [A]</t>
  </si>
  <si>
    <t>272365</t>
  </si>
  <si>
    <t>VÝZTUŽ ZÁKLADŮ Z OCELI 10505, B500B</t>
  </si>
  <si>
    <t>Do základů</t>
  </si>
  <si>
    <t>Do základů 
17,218=17.2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</si>
  <si>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</si>
  <si>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286544</t>
  </si>
  <si>
    <t>KOTVY OCEL INJEKTOVANÉ V PODZEMÍ DÉLKY DO 6M ÚNOS DO 200KN</t>
  </si>
  <si>
    <t>Zemní kotvy pro zakotvení záporového pažení, ve dvou úrovních, dl. 8,5 m viz příloha č. 0.6.1 a 0.6.2</t>
  </si>
  <si>
    <t>Zemní kotvy pro zakotvení záporového pažení, ve dvou úrovních, dl. 8,5 m viz příloha č. 0.6.1 a 0.6.2 
2*2*6=24.0 [A]</t>
  </si>
  <si>
    <t>Zahrnuje kompletní dodávku kotev délky od 5,01m do 6,00m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</si>
  <si>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Svislé konstrukce</t>
  </si>
  <si>
    <t>317325</t>
  </si>
  <si>
    <t>ŘÍMSY ZE ŽELEZOBETONU DO C30/37</t>
  </si>
  <si>
    <t>21,1+15,2+2,0=38.3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</si>
  <si>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</si>
  <si>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</t>
  </si>
  <si>
    <t>VÝZTUŽ ŘÍMS Z OCELI</t>
  </si>
  <si>
    <t>3,065+2,28+0,224=5.6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</si>
  <si>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</si>
  <si>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3332C8</t>
  </si>
  <si>
    <t>MOSTNÍ OPĚRY A KŘÍDLA Z GABIONŮ ČÁSTEČNĚ ROVNANÝCH, DRÁT O4,0MM, POVRCHOVÁ ÚPRAVA Zn + Al + PVC</t>
  </si>
  <si>
    <t>Gabionová křídla</t>
  </si>
  <si>
    <t>Gabionová křídla 
(3+2+2+1,75)*(0,5*1,5+1,0*1,0)=15.3 [A]</t>
  </si>
  <si>
    <t>- položka zahrnuje dodávku a osazení drátěných košů s výplní lomovým kamenem.  
- gabionové matrace se vykazují v pol.č.2722**.</t>
  </si>
  <si>
    <t>333325</t>
  </si>
  <si>
    <t>MOSTNÍ OPĚRY A KŘÍDLA ZE ŽELEZOVÉHO BETONU DO C30/37</t>
  </si>
  <si>
    <t>Monolitická část patky, křídla</t>
  </si>
  <si>
    <t>Monolitická část patky, křídla 
Patky: 
49,25=49.3 [A] 
Křídla: 
7+10+7+10=34.0 [B] 
Celkem: A+B=83.3 [C]</t>
  </si>
  <si>
    <t>33336</t>
  </si>
  <si>
    <t>VÝZTUŽ MOST OPĚR A KŘÍDEL Z OCELI</t>
  </si>
  <si>
    <t>Monolitická část patky, křídla 
Patky: 
49,25*0,20=9.9 [A] 
Křídla: 
2,437+3,31=5.7 [B] 
Celkem: A+B=15.6 [C]</t>
  </si>
  <si>
    <t>348173</t>
  </si>
  <si>
    <t>ZÁBRADLÍ Z DÍLCŮ KOVOVÝCH ŽÁROVĚ ZINK PONOREM S NÁTĚREM</t>
  </si>
  <si>
    <t>dle výkresu č. 0.8.1</t>
  </si>
  <si>
    <t>dle výkresu č. 0.8.1 
1278=1 278.0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</si>
  <si>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</si>
  <si>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42417A</t>
  </si>
  <si>
    <t>MOSTNÍ NOSNÍKY Z OCELI S 235</t>
  </si>
  <si>
    <t>Chodníkové konzoly - válcované nosníky HE160A včetně úpravy pro přikotvení do římsy a přikotvení sloupků zábradlí a pochozích roštů</t>
  </si>
  <si>
    <t>Chodníkové konzoly - válcované nosníky HE160A včetně úpravy pro přikotvení do římsy a přikotvení sloupků zábradlí a pochozích roštů 
0,7=0.7 [A]</t>
  </si>
  <si>
    <t>pod základy: 
2*0,5*48=48.0 [A] 
před základy:  
2*0,25*48=24.0 [B] 
Celkem: A+B=72.0 [C]</t>
  </si>
  <si>
    <t>451314</t>
  </si>
  <si>
    <t>PODKLADNÍ A VÝPLŇOVÉ VRSTVY Z PROSTÉHO BETONU C25/30</t>
  </si>
  <si>
    <t>Pod příčnou drenáží C20/25.</t>
  </si>
  <si>
    <t>Pod příčnou drenáží C20/25. 
2*1,5*48=144.0 [A]</t>
  </si>
  <si>
    <t>458312</t>
  </si>
  <si>
    <t>VÝPLŇ ZA OPĚRAMI A ZDMI Z PROST BETONU DO C12/15</t>
  </si>
  <si>
    <t>Výplň prostoru mezi stávajícími opěrami a novou spodní stavbou.</t>
  </si>
  <si>
    <t>Výplň prostoru mezi stávajícími opěrami a novou spodní stavbou. 
(5,4+11,4)*20+(13,3+13,3)*4,0+(8,0+8,7)*25=859.9 [A]</t>
  </si>
  <si>
    <t>R421127</t>
  </si>
  <si>
    <t>MOSTNÍ NOSNÉ DESKOVÉ KONSTR Z DÍLCŮ ŽELBET DO C50/60</t>
  </si>
  <si>
    <t>Nosná konstrukce z prefabrikovaných dílců z betonu C50/60 - XF3, XC3, XD1, včetně betonářské výztuže, kotevních přípravků, osazení jeřábem.   
Objem, hmotnosti, způsob a stupeň vyztužení prefabrikovaných dílců viz výkres skladby prefabrikátů a schéma výztuže.</t>
  </si>
  <si>
    <t>- dodání dílce požadovaného tvaru a vlastností, jeho skladování, doprava a osazení do definitivní polohy, včetně komplexní technologie výroby a montáže dílců, ošetření a ochrana dílců,  
- dodání kompletní výrobně technické dokumentace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</si>
  <si>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R45145</t>
  </si>
  <si>
    <t>PODKL A VÝPLŇ VRSTVY Z MALTY CEMENTOVÉ</t>
  </si>
  <si>
    <t>Samonivelační hmota pro podlití vyklínkovaných prefabrikátů, tl. 20 mm.</t>
  </si>
  <si>
    <t>Samonivelační hmota pro podlití vyklínkovaných prefabrikátů, tl. 20 mm. 
300*0,02=6.0 [A]</t>
  </si>
  <si>
    <t>Položka zahrnuje veškerý materiál, výrobky a polotovary, včetně mimostaveništní a vnitrostaveništní dopravy (rovněž přesuny), včetně naložení a složení, případně s uložením.</t>
  </si>
  <si>
    <t>56314</t>
  </si>
  <si>
    <t>VOZOVKOVÉ VRSTVY Z MECHANICKY ZPEVNĚNÉHO KAMENIVA TL. DO 200MM</t>
  </si>
  <si>
    <t>tl. 160 mm, dle výkresu č. 0.1.4</t>
  </si>
  <si>
    <t>tl. 160 mm, dle výkresu č. 0.1.4 
86+181=267.0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</si>
  <si>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</si>
  <si>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56334</t>
  </si>
  <si>
    <t>VOZOVKOVÉ VRSTVY ZE ŠTĚRKODRTI TL. DO 200MM</t>
  </si>
  <si>
    <t>tl. 200 mm, dle výkresu č. 0.1.4</t>
  </si>
  <si>
    <t>tl. 200 mm, dle výkresu č. 0.1.4 
86+181=267.0 [A]</t>
  </si>
  <si>
    <t>56413</t>
  </si>
  <si>
    <t>VOZOVKOVÉ VRSTVY Z ASFALTOCEMENT BETONU TL 40MM</t>
  </si>
  <si>
    <t>ACO 11 (ABS II) tl. 40 mm, dle výkresu č. 0.1.4</t>
  </si>
  <si>
    <t>ACO 11 (ABS II) tl. 40 mm, dle výkresu č. 0.1.4 
86+333+181=600.0 [A]</t>
  </si>
  <si>
    <t>- dodání asfaltové směsi s vysokou mezerovitostí v požadované kvalitě  a tekuté malty specifického složení na bázi cementu  
- očištění podkladu  
- uložení směsi dle předepsaného technologického předpisu a zhutnění vrstvy v předepsané tloušťce, prolití nebo zavibrování výplňové malty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</si>
  <si>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572123</t>
  </si>
  <si>
    <t>INFILTRAČNÍ POSTŘIK Z EMULZE DO 1,0KG/M2</t>
  </si>
  <si>
    <t>Mezi ACL 16 a MZK, dle výkresu č. 0.1.4</t>
  </si>
  <si>
    <t>Mezi ACL 16 a MZK, dle výkresu č. 0.1.4 
86+181=267.0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</si>
  <si>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</si>
  <si>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572212</t>
  </si>
  <si>
    <t>SPOJOVACÍ POSTŘIK Z MODIFIK ASFALTU DO 0,5KG/M2</t>
  </si>
  <si>
    <t>Mezi ACO 11 a ACL 16,  dle výkresu č. 0.1.4</t>
  </si>
  <si>
    <t>Mezi ACO 11 a ACL 16,  dle výkresu č. 0.1.4 
86+333+181=600.0 [A]</t>
  </si>
  <si>
    <t>574C05</t>
  </si>
  <si>
    <t>ASFALTOVÝ BETON PRO LOŽNÍ VRSTVY ACL 16</t>
  </si>
  <si>
    <t>ACL 16 (OKS I), tl. 80 mm</t>
  </si>
  <si>
    <t>ACL 16 (OKS I), tl. 80 mm, dle výkresu č. 0.1.4 
(86+181)*0,08=21.4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</si>
  <si>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</si>
  <si>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575C43</t>
  </si>
  <si>
    <t>LITÝ ASFALT MA IV (OCHRANA MOSTNÍ IZOLACE) 11 TL. 35MM</t>
  </si>
  <si>
    <t>Tvrdá ochrana izolace.</t>
  </si>
  <si>
    <t>Tvrdá ochrana izolace. 
9,85*47,9=471.8 [A]</t>
  </si>
  <si>
    <t>582611</t>
  </si>
  <si>
    <t>KRYTY Z BETON DLAŽDIC SE ZÁMKEM ŠEDÝCH TL 60MM DO LOŽE Z KAM</t>
  </si>
  <si>
    <t>- betonová zámková dlažba  tl. 60 mm  
- lože z drceného kameniva fr. 4/8 tl. 40 mm  
- štěrkodrť fr. 0/32    tl. 100 mm  
dle výkresu č. 0.1.4</t>
  </si>
  <si>
    <t>- betonová zámková dlažba  tl. 60 mm 
- lože z drceného kameniva fr. 4/8 tl. 40 mm 
- štěrkodrť fr. 0/32    tl. 100 mm 
dle výkresu č. 0.1.4 
212=212.0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</si>
  <si>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</si>
  <si>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R58350</t>
  </si>
  <si>
    <t>KRYT CHODNÍKŮ Z ŽELEZOBETONU DO C30/37 TL 150MM</t>
  </si>
  <si>
    <t>C30/37 - XF3, XC4, XD1, tl. 150 mm, s příčnou striáží  
dle výkresu č. 0.1.4</t>
  </si>
  <si>
    <t>C30/37 - XF3, XC4, XD1, tl. 150 mm, s příčnou striáží 
dle výkresu č. 0.1.4 
50=50.0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</si>
  <si>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</si>
  <si>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R58351</t>
  </si>
  <si>
    <t>VÝZTUŽ CHODNÍKŮ ZE ŽELEZOBETONU Z KARI SÍTÍ</t>
  </si>
  <si>
    <t>Sítě prof. 8, 100x100 mm, při horním a spodním povrchu, 8 kg/m2  
dle výkresu č. 0.1.4</t>
  </si>
  <si>
    <t>Sítě prof. 8, 100x100 mm, při horním a spodním povrchu. 
dle výkresu č. 0.1.4 
2*50*8/1000=0.8 [A]</t>
  </si>
  <si>
    <t>711131</t>
  </si>
  <si>
    <t>IZOLACE BĚŽNÝCH KONSTRUKCÍ PROTI VOLNĚ STÉKAJÍCÍ VODĚ ASFALTOVÝMI NÁTĚRY</t>
  </si>
  <si>
    <t>550=550.0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</si>
  <si>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</si>
  <si>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783161</t>
  </si>
  <si>
    <t>PROTIKOROZ OCHRANA OK KOMBIN POVLAKEM S NÁSTŘIKEM METALIZACÍ</t>
  </si>
  <si>
    <t>PKO konzol.</t>
  </si>
  <si>
    <t>PKO konzol. 
14=14.0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</si>
  <si>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</si>
  <si>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7838H</t>
  </si>
  <si>
    <t>NÁTĚRY BETON KONSTR ANTIGRAFITI</t>
  </si>
  <si>
    <t>Veškeré pohledové plochy ŽB konstrukcí a sanovaného zdiva.</t>
  </si>
  <si>
    <t>Veškeré pohledové plochy ŽB konstrukcí a sanovaného zdiva. 
2*3,25*48,3+3,25*(2,75+2,57+2,3+1,5)+2*12,5+2*6,2=381.0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</si>
  <si>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</si>
  <si>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R711132</t>
  </si>
  <si>
    <t>IZOLACE BĚŽNÝCH KONSTRUKCÍ PROTI VOLNĚ STÉKAJÍCÍ VODĚ ASFALTOVÝMI PÁSY</t>
  </si>
  <si>
    <t>Skladba A, specifikace viz příloha č. 0.1.0 Projekt vodotěsné izolace</t>
  </si>
  <si>
    <t>Skladba A, specifikace viz příloha č. 0.1.0 Projekt vodotěsné izolace 
9,85*48=472.8 [A]</t>
  </si>
  <si>
    <t>Skladba B, specifikace viz příloha č. 0.1.0 Projekt vodotěsné izolace</t>
  </si>
  <si>
    <t>Skladba B, specifikace viz příloha č. 0.1.0 Projekt vodotěsné izolace 
0,5*15,450+0,5*9,3+2*0,5*2,8+0,6*9,3+0,5*19,8=30.7 [A]</t>
  </si>
  <si>
    <t>Skladba C, specifikace viz příloha č. 0.1.0 Projekt vodotěsné izolace</t>
  </si>
  <si>
    <t>Skladba C, specifikace viz příloha č. 0.1.0 Projekt vodotěsné izolace 
2*(4,7+0,5+1,85)*(54,83+54,54)=1 542.1 [A]</t>
  </si>
  <si>
    <t>Skladba D, specifikace viz příloha č. 0.1.0 Projekt vodotěsné izolace</t>
  </si>
  <si>
    <t>Skladba D, specifikace viz příloha č. 0.1.0 Projekt vodotěsné izolace 
5,45*48+6,5*48=573.6 [A]</t>
  </si>
  <si>
    <t>R711139</t>
  </si>
  <si>
    <t>IZOLACE BĚŽN KONSTR PROTI VOL STÉK VODĚ Z CEMENTU</t>
  </si>
  <si>
    <t>Modifikovaná stěrková izolace na cementové bázi.</t>
  </si>
  <si>
    <t>Modifikovaná stěrková izolace na cementové bázi. 
2*2,55*57=290.7 [A]</t>
  </si>
  <si>
    <t>Napojení uličních vpustí do stávající kanalizace.</t>
  </si>
  <si>
    <t>Napojení uličních vpustí do stávající kanalizace. 
6*3=18.0 [A]</t>
  </si>
  <si>
    <t>89712</t>
  </si>
  <si>
    <t>VPUSŤ KANALIZAČNÍ ULIČNÍ KOMPLETNÍ Z BETONOVÝCH DÍLCŮ</t>
  </si>
  <si>
    <t>Nové uliční vpusti.</t>
  </si>
  <si>
    <t>Nové uliční vpusti. 
6=6.0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</si>
  <si>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</si>
  <si>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914111</t>
  </si>
  <si>
    <t>DOPRAVNÍ ZNAČKY ZÁKLADNÍ VELIKOSTI OCELOVÉ NEREFLEXNÍ - DOD A MONTÁŽ</t>
  </si>
  <si>
    <t>Dopravní značení dle přílohy 0.1.4:  
2xB16  
2x(B16 + E7b)  
2x(B16 + E3a)  
1xA6a</t>
  </si>
  <si>
    <t>Dopravní značení dle přílohy 0.1.4: 
2xB16 
2x(B16 + E7b) 
2x(B16 + E3a) 
1xA6a 
7=7.0 [A]</t>
  </si>
  <si>
    <t>položka zahrnuje:  
- dodávku a montáž značek v požadovaném provedení</t>
  </si>
  <si>
    <t>914931</t>
  </si>
  <si>
    <t>SLOUPKY A STOJKY DZ Z HLINÍK TRUBEK ZABETON DOD A MONTÁŽ</t>
  </si>
  <si>
    <t>položka zahrnuje:  
- sloupky a upevňovací zařízení včetně jejich osazení (betonová patka, zemní práce)</t>
  </si>
  <si>
    <t>915221</t>
  </si>
  <si>
    <t>VODOR DOPRAV ZNAČ PLASTEM STRUKTURÁLNÍ NEHLUČNÉ - DOD A POKLÁDKA</t>
  </si>
  <si>
    <t>VDZ V4 šířky 0,125 m</t>
  </si>
  <si>
    <t>VDZ V4 šířky 0,125 m 
2*360*0,125=90.0 [A]</t>
  </si>
  <si>
    <t>položka zahrnuje:  
- dodání a pokládku nátěrového materiálu (měří se pouze natíraná plocha)  
- předznačení a reflexní úpravu</t>
  </si>
  <si>
    <t>917224</t>
  </si>
  <si>
    <t>SILNIČNÍ A CHODNÍKOVÉ OBRUBY Z BETONOVÝCH OBRUBNÍKŮ ŠÍŘ 150MM</t>
  </si>
  <si>
    <t>Silniční betonový obrubník na rozhraní vozovka vs. chodník.</t>
  </si>
  <si>
    <t>Silniční betonový obrubník na rozhraní vozovka vs. chodník. 
2*110=220.0 [A]</t>
  </si>
  <si>
    <t>Položka zahrnuje:  
dodání a pokládku betonových obrubníků o rozměrech předepsaných zadávací dokumentací  
betonové lože i boční betonovou opěrku.</t>
  </si>
  <si>
    <t>64</t>
  </si>
  <si>
    <t>96613</t>
  </si>
  <si>
    <t>BOURÁNÍ KONSTRUKCÍ Z KAMENE NA MC</t>
  </si>
  <si>
    <t>Bourání kamenné klenby a závěrných zdí.</t>
  </si>
  <si>
    <t>Bourání kamenné klenby a závěrných zdí. 
klenba:  
(1,4+16,8+1,4+1,4)*15,0+4*1,5*4,0*4,6=425.4 [A] 
závěrné zdi: 
1,8*(24,1+25,4)+1,3*(5,5+5,6)=103.5 [B] 
Celkem: A+B=528.9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</si>
  <si>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</si>
  <si>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65</t>
  </si>
  <si>
    <t>96616</t>
  </si>
  <si>
    <t>BOURÁNÍ KONSTRUKCÍ ZE ŽELEZOBETONU</t>
  </si>
  <si>
    <t>Bourání stávající ŽB rámové konstrukce.</t>
  </si>
  <si>
    <t>Bourání stávající ŽB rámové konstrukce. 
(0,35+7,0+0,6)*10,5+(5,7+5,2)*1,0*5=138.0 [A]</t>
  </si>
  <si>
    <t>66</t>
  </si>
  <si>
    <t>96618</t>
  </si>
  <si>
    <t>BOURÁNÍ KONSTRUKCÍ KOVOVÝCH</t>
  </si>
  <si>
    <t>odstranění SOK pomocí silničního jeřábu   
včetně kovového mostního vybavení - zábradlí, podlahy, ložiska     
odhad hmotnosti dle přílohy 14 předpisu SŽDC S5 Správa mostních objektů</t>
  </si>
  <si>
    <t>odstranění staré nosné konstrukce pomocí silničního jeřábu  
včetně kovového mostního vybavení - zábradlí, podlahy, ložiska    
odhad hmotnosti dle přílohy 14 předpisu SŽDC S5 Správa mostních objektů  
K01-K04: 
4*42,5=170.0 [A] 
K07: 
45,0=45.0 [B] 
Celkem: A+B=215.0 [C]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</si>
  <si>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</si>
  <si>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67</t>
  </si>
  <si>
    <t>96687</t>
  </si>
  <si>
    <t>VYBOURÁNÍ ULIČNÍCH VPUSTÍ KOMPLETNÍCH</t>
  </si>
  <si>
    <t>4=4.0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</si>
  <si>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</si>
  <si>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68</t>
  </si>
  <si>
    <t>R93261</t>
  </si>
  <si>
    <t>POCHOZÍ ROŠT Z KOMPOZITU</t>
  </si>
  <si>
    <t>Lité FRP kompozitní rošty výšky 50 mm. Mřížka 42 x 42 mm.</t>
  </si>
  <si>
    <t>Lité FRP kompozitní rošty výšky 50 mm. Mřížka 42 x 42 mm. 
16=16.0 [A]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</si>
  <si>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</si>
  <si>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69</t>
  </si>
  <si>
    <t>R93631</t>
  </si>
  <si>
    <t>DROBNÉ DOPLŇK KONSTR BETON MONOLIT</t>
  </si>
  <si>
    <t>KS</t>
  </si>
  <si>
    <t>Letopočet výstavby vlysem do betonu na římsách.</t>
  </si>
  <si>
    <t>Letopočet výstavby vlysem do betonu na křídlech. 
2=2.0 [A]</t>
  </si>
  <si>
    <t>70</t>
  </si>
  <si>
    <t>R93650</t>
  </si>
  <si>
    <t>DROBNÉ DOPLŇK KONSTR KOVOVÉ</t>
  </si>
  <si>
    <t>Deska se zhotovitelem rekonstrukce mostu.</t>
  </si>
  <si>
    <t>Deska se zhotovitelem rekonstrukce mostu. 
1=1.0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</si>
  <si>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</si>
  <si>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71</t>
  </si>
  <si>
    <t>R966189</t>
  </si>
  <si>
    <t>DEMONTÁŽ KONSTRUKCÍ KOVOVÝCH S ODVOZEM</t>
  </si>
  <si>
    <t>Rozebrání podpor PIŽMO a jejich odvoz na deponii.</t>
  </si>
  <si>
    <t>Rozebrání podpor PIŽMO a jejich odvoz na deponii. 
(16*84,8+16*35,4+8*123,4+8*199,7+2*243)/1000=5.0 [A]</t>
  </si>
  <si>
    <t>72</t>
  </si>
  <si>
    <t>(703,82+720,0)*2,0=2 847.6 [A]</t>
  </si>
  <si>
    <t>73</t>
  </si>
  <si>
    <t>R015120</t>
  </si>
  <si>
    <t>902</t>
  </si>
  <si>
    <t>POPLATKY ZA LIKVIDACŮ ODPADŮ NEKONTAMINOVANÝCH - 17 01 02  STAVEBNÍ A DEMOLIČNÍ SUŤ (CIHLY) VČETNĚ DOPRAVY</t>
  </si>
  <si>
    <t>Kámen a cihly, 2,3 kg/m3 
528,930*2,3=1 216.5 [A]</t>
  </si>
  <si>
    <t>74</t>
  </si>
  <si>
    <t>R015130</t>
  </si>
  <si>
    <t>903</t>
  </si>
  <si>
    <t>POPLATKY ZA LIKVIDACI ODPADŮ NEKONTAMINOVANÝCH - 17 03 02  VYBOURANÝ ASFALTOVÝ BETON BEZ DEHTU VČETNĚ DOPRAVY</t>
  </si>
  <si>
    <t>Vozovkové vrstvy - 2,2 kg/m3 
1200*0,12*2,2=316.8 [A]</t>
  </si>
  <si>
    <t>75</t>
  </si>
  <si>
    <t>R015140</t>
  </si>
  <si>
    <t>904</t>
  </si>
  <si>
    <t>POPLATKY ZA LIKVIDACI ODPADŮ NEKONTAMINOVANÝCH - 17 01 01  BETON Z DEMOLIC OBJEKTŮ, ZÁKLADŮ TV VČETNĚ DOPRAVY</t>
  </si>
  <si>
    <t>Železobeton, 2,4 kg/m3 
137,975*2,4=331.1 [A]</t>
  </si>
  <si>
    <t xml:space="preserve">  SO 11-20-02</t>
  </si>
  <si>
    <t>Rekonstrukce mostu v km 518,962</t>
  </si>
  <si>
    <t>SO 11-20-02</t>
  </si>
  <si>
    <t>Podkladní vrstvy vozovky 
425*0,3=127.5 [A]</t>
  </si>
  <si>
    <t>Frézování vozovky pod mostem tl. 120 mm, viz příloha 0.6.1 a 0.6.2 
884=884.0 [A]</t>
  </si>
  <si>
    <t>24*7*3=504.0 [A]</t>
  </si>
  <si>
    <t>Viz příloha 0.6</t>
  </si>
  <si>
    <t>Viz příloha 0.6 
769=769.0 [A]</t>
  </si>
  <si>
    <t>Obsyp drenáže pod ZKPP a podélného trativodu v komunikaci štěrkodrtí fr. 16/32. 
Obsyp drenáže: 2*1,4*33=92.4 [A] 
Podélný trativod: 2*72*0,2=28.8 [B] 
Celkem: A+B=121.2 [C]</t>
  </si>
  <si>
    <t>Odvodnění vozovkových vrstev vč. napojení na stávající kanalizaci. 
2*72=144.0 [A]</t>
  </si>
  <si>
    <t>Příčné drenáže za opěrami  
2*33=66.0 [A]</t>
  </si>
  <si>
    <t>zabetonování zápor do vrtů   
24*2*3,14*0,15^2=3.4 [A]]</t>
  </si>
  <si>
    <t>viz příloha č. 0.6</t>
  </si>
  <si>
    <t>viz příloha č. 0.6 
2*24*4,0*42,6/1000=8.2 [A]</t>
  </si>
  <si>
    <t>tl. 50 mm, viz příloha č. 0.6</t>
  </si>
  <si>
    <t>tl. 50 mm, viz příloha č. 0.6 
2*1,8*35*0,05=6.3 [A]</t>
  </si>
  <si>
    <t>Mikropiloty 108/10 DL. 8,0 m, á 1,0 m 
8*(66+75)=1 128.0 [A]</t>
  </si>
  <si>
    <t>vrty pro mikropiloty 
7,45*(66+75)=1 050.5 [A]</t>
  </si>
  <si>
    <t>vrty pro osazení zápor dle výkresu 0.6</t>
  </si>
  <si>
    <t>vrty pro osazení zápor dle výkresu 0.6 
2*24*4,0=192.0 [A]</t>
  </si>
  <si>
    <t>Základy pod opěry 
122,97=123.0 [A]</t>
  </si>
  <si>
    <t>Do základů 
10,784=10.8 [A]</t>
  </si>
  <si>
    <t>Římsy na NK a na spodní stavbě, viz příloha č. 7.6 a 7.7</t>
  </si>
  <si>
    <t>Římsy na NK a na spodní stavbě, viz příloha č. 7.6 a 7.7 
16,08+4,19=20.3 [A]</t>
  </si>
  <si>
    <t>Výztuž říms na NK a na spodní stavbě, viz příloha č. 7.6 a 7.7 
2,86+0,543+0,075=3.5 [A]</t>
  </si>
  <si>
    <t>Monolitická část patky, křídla 
Patky: 
24,98=25.0 [A] 
Křídla: 
15,9+16,3+6,8+7,0=46.0 [B] 
Celkem: A+B=71.0 [C]</t>
  </si>
  <si>
    <t>Monolitická část patky, křídla 
Patky: 
(24,98)*0,2=5.0 [A] 
Křídla: 
6,565=6.6 [B] 
Celkem: A+B=11.6 [C]</t>
  </si>
  <si>
    <t>dle výkresu č. 0.8.1 
1219=1 219.0 [A]</t>
  </si>
  <si>
    <t>pod základy: 
90,8+106,8=197.6 [A]</t>
  </si>
  <si>
    <t>Pod příčnou drenáží C20/25. 
(1,7+1,4)*33=102.3 [A]</t>
  </si>
  <si>
    <t>Výplň prostoru mezi stávajícími opěrami a novou spodní stavbou. 
33*((2,5+15,6)+(0,3+8,1))=874.5 [A]</t>
  </si>
  <si>
    <t>Samonivelační hmota pro podlití vyklínkovaných prefabrikátů, tl. 20 mm. 
(80,6+95,2)*0,02=3.5 [A]</t>
  </si>
  <si>
    <t>tl. 160 mm, dle výkresu č. 0.1.3</t>
  </si>
  <si>
    <t>tl. 160 mm, dle výkresu č. 0.1.3 
425=425.0 [A]</t>
  </si>
  <si>
    <t>tl. 200 mm, dle výkresu č. 0.1.3</t>
  </si>
  <si>
    <t>tl. 200 mm, dle výkresu č. 0.1.3 
425=425.0 [A]</t>
  </si>
  <si>
    <t>ACO 11 (ABS II) tl. 40 mm, dle výkresu č. 0.1.3</t>
  </si>
  <si>
    <t>ACO 11 (ABS II) tl. 40 mm, dle výkresu č. 0.1.3 
1310=1 310.0 [A]</t>
  </si>
  <si>
    <t>Mezi ACL 16 a MZK, dle výkresu č. 0.1.3</t>
  </si>
  <si>
    <t>Mezi ACL 16 a MZK, dle výkresu č. 0.1.3 
425=425.0 [A]</t>
  </si>
  <si>
    <t>Mezi ACO 11 a ACL 16,  dle výkresu č. 0.1.3</t>
  </si>
  <si>
    <t>Mezi ACO 11 a ACL 16,  dle výkresu č. 0.1.3 
1310=1 310.0 [A]</t>
  </si>
  <si>
    <t>ACL 16 (OKS I), tl. 80 mm, dle výkresu č. 0.1.3</t>
  </si>
  <si>
    <t>ACL 16 (OKS I), tl. 80 mm, dle výkresu č. 0.1.3 
(1310)*0,08=104.8 [A]</t>
  </si>
  <si>
    <t>Tvrdá ochrana izolace. 
30,0*9,4=282.0 [A]</t>
  </si>
  <si>
    <t>- betonová zámková dlažba  tl. 60 mm  
- lože z drceného kameniva fr. 4/8 tl. 40 mm  
- štěrkodrť fr. 0/32    tl. 100 mm  
dle výkresu č. 0.1.3</t>
  </si>
  <si>
    <t>- betonová zámková dlažba  tl. 60 mm 
- lože z drceného kameniva fr. 4/8 tl. 40 mm 
- štěrkodrť fr. 0/32    tl. 100 mm 
dle výkresu č. 0.1.3 
157=157.0 [A]</t>
  </si>
  <si>
    <t>C30/37 - XF3, XC4, XD1, tl. 150 mm, s příčnou striáží  
dle výkresu č. 0.1.3</t>
  </si>
  <si>
    <t>C30/37 - XF3, XC4, XD1, tl. 150 mm, s příčnou striáží 
dle výkresu č. 0.1.3 
32=32.0 [A]</t>
  </si>
  <si>
    <t>Sítě prof. 8, 100x100 mm, při horním a spodním povrchu, 8 kg/m2  
dle výkresu č. 0.1.3</t>
  </si>
  <si>
    <t>Sítě prof. 8, 100x100 mm, při horním a spodním povrchu. 
dle výkresu č. 0.1.3 
2*32*8/1000=0.5 [A]</t>
  </si>
  <si>
    <t>315=315.0 [A]</t>
  </si>
  <si>
    <t>Veškeré pohledové plochy ŽB konstrukcí a sanovaného zdiva. 
2*35*3,4=238.0 [A]</t>
  </si>
  <si>
    <t>Skladba A, specifikace viz příloha č. 0.1.0 Projekt vodotěsné izolace 
30*9,4=282.0 [A]</t>
  </si>
  <si>
    <t>Skladba B, specifikace viz příloha č. 0.1.0 Projekt vodotěsné izolace 
(0,4+0,4)*9,4=7.5 [A]</t>
  </si>
  <si>
    <t>Skladba C, specifikace viz příloha č. 0.1.0 Projekt vodotěsné izolace 
30,0*(6,8+6,8)+7,7*(2,37+3,46+3,4+3,46)+1,3*(0,75+1,25+5,5+7,5)=525.2 [A]</t>
  </si>
  <si>
    <t>Skladba D, specifikace viz příloha č. 0.1.0 Projekt vodotěsné izolace 
(8,6+6,6)*33+2*0,5*8,2+2*0,5*6,2=516.0 [A]</t>
  </si>
  <si>
    <t>Modifikovaná stěrková izolace na cementové bázi. 
2*2,7*35=189.0 [A]</t>
  </si>
  <si>
    <t>Napojení uličních vpustí do stávající kanalizace. 
4*3=12.0 [A]</t>
  </si>
  <si>
    <t>Nové uliční vpusti. 
4=4.0 [A]</t>
  </si>
  <si>
    <t>Dopravní značení dle přílohy 0.1.3:  
2xB16  
2x(B16 + E7b)  
2x(B16 + E3a)  
2xA6a</t>
  </si>
  <si>
    <t>Dopravní značení dle přílohy 0.1.3: 
2xB16 
2x(B16 + E7b) 
2x(B16 + E3a) 
2xA6a 
8=8.0 [A]</t>
  </si>
  <si>
    <t>VDZ V4 šířky 0,125 m 
2*330*0,125=82.5 [A] 
Šikmé vodorovné pruhy na straně k ul. Přístavní 
10=10.0 [B] 
Celkem: A+B=92.5 [C]</t>
  </si>
  <si>
    <t>Silniční betonový obrubník na rozhraní vozovka vs. chodník. 
34+37=71.0 [A]</t>
  </si>
  <si>
    <t>Bourání závěrných zdí.</t>
  </si>
  <si>
    <t>Bourání závěrných zdí. 
61=61.0 [B]</t>
  </si>
  <si>
    <t>odstranění staré nosné konstrukce pomocí silničního jeřábu  
včetně kovového mostního vybavení - zábradlí, podlahy, ložiska    
odhad hmotnosti dle přílohy 14 předpisu SŽDC S5 Správa mostních objektů  
K02: 
4,95=5.0 [B] 
K03-K09: 
7*48=336.0 [C]</t>
  </si>
  <si>
    <t>Rozebrání podpor PIŽMO a jejich odvoz na deponii. 
(32*2*84,8+40*2*35,4+16*2*123,4+16*2*199,7+16*2*243)/1000=26.4 [A]</t>
  </si>
  <si>
    <t>Výkopová zemina, 2,0 kg/m3 
769*2,0=1 538.0 [A]</t>
  </si>
  <si>
    <t>Kámen a cihly, 2,3 kg/m3 
61*2,3=140.3 [A]</t>
  </si>
  <si>
    <t>POPLATKY ZA LIKVIDACI ODPADŮ NEKONTAMINOVANÝCH - 17 03 02  VYBOURANÝ ASFALTOVÝ BETON BEZ DEHTU</t>
  </si>
  <si>
    <t>Vozovkové vrstvy - 2,2 kg/m3 
127,5+884*0,12*2,2=360.9 [A]</t>
  </si>
  <si>
    <t xml:space="preserve">  SO 11-20-02.1</t>
  </si>
  <si>
    <t>DIO</t>
  </si>
  <si>
    <t>SO 11-20-02.1</t>
  </si>
  <si>
    <t>03720</t>
  </si>
  <si>
    <t>POMOC PRÁCE ZAJIŠŤ NEBO ZŘÍZ REGULACI A OCHRANU DOPRAVY</t>
  </si>
  <si>
    <t>Tato položka obsahuje inženýrskou činnost zhotovitele při koordinaci uzavírek těchto komunikací v souladu s požadavky města Ústí nad Labem v době realizace této stavby (např. povolení zvláštní užívání komunikace) dle přílohy č.1 DOSS - dokladová část N.1.1</t>
  </si>
  <si>
    <t>914162</t>
  </si>
  <si>
    <t>DOPRAVNÍ ZNAČKY ZÁKLADNÍ VELIKOSTI HLINÍKOVÉ FÓLIE TŘ 1 - MONTÁŽ S PŘEMÍSTĚNÍM</t>
  </si>
  <si>
    <t>IP10a-4 ks, IP10b-8 ks, E3a-4 ks, IS11c-11 ks</t>
  </si>
  <si>
    <t>4+8+4+11=27.0 [A] 
Celkem: A=27.0 [B]</t>
  </si>
  <si>
    <t>položka zahrnuje:  
- dopravu demontované značky z dočasné skládky  
- osazení a montáž značky na místě určeném projektem  
- nutnou opravu poškozených částí  
nezahrnuje dodávku značky</t>
  </si>
  <si>
    <t>914163</t>
  </si>
  <si>
    <t>DOPRAVNÍ ZNAČKY ZÁKLADNÍ VELIKOSTI HLINÍKOVÉ FÓLIE TŘ 1 - DEMONTÁŽ</t>
  </si>
  <si>
    <t>10=10.0 [A] 
Celkem: A=10.0 [B]</t>
  </si>
  <si>
    <t>Položka zahrnuje odstranění, demontáž a odklizení materiálu s odvozem na předepsané místo</t>
  </si>
  <si>
    <t>914169</t>
  </si>
  <si>
    <t>DOPRAV ZNAČKY ZÁKL VEL HLINÍK FÓLIE TŘ 1 - NÁJEMNÉ</t>
  </si>
  <si>
    <t>KSDEN</t>
  </si>
  <si>
    <t>10*120=1 200.0 [A] 
Celkem: A=1 200.0 [B]</t>
  </si>
  <si>
    <t>položka zahrnuje sazbu za pronájem dopravních značek a zařízení, počet jednotek je určen jako součin počtu značek a počtu dní použití</t>
  </si>
  <si>
    <t>914462</t>
  </si>
  <si>
    <t>DOPRAVNÍ ZNAČKY 100X150CM HLINÍKOVÉ FÓLIE TŘ 1 - MONTÁŽ S PŘEMÍSTĚNÍM</t>
  </si>
  <si>
    <t>IP22</t>
  </si>
  <si>
    <t>11=11.0 [A] 
Celkem: A=11.0 [B]</t>
  </si>
  <si>
    <t>914463</t>
  </si>
  <si>
    <t>DOPRAVNÍ ZNAČKY 100X150CM HLINÍKOVÉ FÓLIE TŘ 1 - DEMONTÁŽ</t>
  </si>
  <si>
    <t>11=11.0 [C] 
Celkem: C=11.0 [D]</t>
  </si>
  <si>
    <t>914469</t>
  </si>
  <si>
    <t>DOPRAV ZNAČ 100X150CM HLINÍK FÓLIE TŘ 1 - NÁJEMNÉ</t>
  </si>
  <si>
    <t>11*120=1 320.0 [A] 
Celkem: A=1 320.0 [B]</t>
  </si>
  <si>
    <t>914952</t>
  </si>
  <si>
    <t>SLOUPKY A STOJKY DZ Z JÄKL PROF PRO OCEL STOJAN MONT S PŘESUN</t>
  </si>
  <si>
    <t>11+12=23.0 [A] 
Celkem: A=23.0 [B]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</si>
  <si>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</si>
  <si>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</si>
  <si>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</si>
  <si>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914959</t>
  </si>
  <si>
    <t>SLOUP A STOJKY DZ Z JÄKL PRO OCEL STOJAN NÁJEMNÉ</t>
  </si>
  <si>
    <t>(11+12)*120=2 760.0 [A] 
Celkem: A=2 760.0 [B]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</si>
  <si>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</si>
  <si>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</si>
  <si>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</si>
  <si>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4=4.0 [A] 
Celkem: A=4.0 [B]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</si>
  <si>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</si>
  <si>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</si>
  <si>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</si>
  <si>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</si>
  <si>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</si>
  <si>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</si>
  <si>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4*120=480.0 [A] 
Celkem: A=480.0 [B]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</si>
  <si>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</si>
  <si>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</si>
  <si>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</si>
  <si>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</si>
  <si>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</si>
  <si>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</si>
  <si>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</si>
  <si>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</si>
  <si>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 xml:space="preserve">  SO 11-23-01</t>
  </si>
  <si>
    <t>Úprava hrazení stěny PPO v km 518,498</t>
  </si>
  <si>
    <t>SO 11-23-01</t>
  </si>
  <si>
    <t>261713</t>
  </si>
  <si>
    <t>VRTY PRO KOTVENÍ A INJEKTÁŽ TŘ I A II NA POVRCHU D DO 25MM</t>
  </si>
  <si>
    <t>Vrty prof. 25 mm pro spřahující výztuž R20</t>
  </si>
  <si>
    <t>Vrty prof. 25 mm pro spřahující výztuž R20 
Položka 1 a 3, dl. 300 mm: 
(36+26)*0,3=18.6 [A] 
Položka 2, dl. 500 mm: 
44*0,5=22.0 [B] 
Celkem: A+B=40.6 [C]</t>
  </si>
  <si>
    <t>R285361</t>
  </si>
  <si>
    <t>KOTVENÍ NA POVRCHU Z BETONÁŘSKÉ VÝZTUŽE DL. DO 0,5M</t>
  </si>
  <si>
    <t>Chemické kotvy pro propojení stávající a nové části ŽB konstrukcí PPO. Položky 1,2,3.</t>
  </si>
  <si>
    <t>Chemické kotvy pro propojení stávající a nové části ŽB konstrukcí PPO. Položky 1,2,3. 
36+26+44=106.0 [A]</t>
  </si>
  <si>
    <t>položka zahrnuje dodávku předepsané kotvy, případně její protikorozní úpravu, její osazení do vrtu, zainjektování a napnutí, případně opěrné desky  
nezahrnuje vrty</t>
  </si>
  <si>
    <t>327325</t>
  </si>
  <si>
    <t>ZDI OPĚRNÉ, ZÁRUBNÍ, NÁBŘEŽNÍ ZE ŽELEZOVÉHO BETONU DO C30/37</t>
  </si>
  <si>
    <t>Nový ŽB práh a boční stěny pro osazení PPO, C30/37-XF4, viz příloha č. 6</t>
  </si>
  <si>
    <t>Nový ŽB práh a boční stěny pro osazení PPO, C30/37-XF4, viz příloha č. 6 
17,5=17.5 [A]</t>
  </si>
  <si>
    <t>Ubourání částí stávajícího základu a bočních pilířů. Viz příl. č. 9.</t>
  </si>
  <si>
    <t>Ubourání částí stávajícího základu a bočních pilířů. Viz příl. č. 9. 
27=27.0 [A]</t>
  </si>
  <si>
    <t>R93135</t>
  </si>
  <si>
    <t>TĚSNĚNÍ DILATAČ SPAR BENTONITOVÝM PÁSKEM</t>
  </si>
  <si>
    <t>21=21.0 [A]</t>
  </si>
  <si>
    <t>položka zahrnuje dodávku a osazení předepsaného materiálu, očištění ploch spáry před úpravou, očištění okolí spáry po úpravě</t>
  </si>
  <si>
    <t>R93425</t>
  </si>
  <si>
    <t>PROTIPOVODŇOVÉ ZÁBRANY KOVOVÉ</t>
  </si>
  <si>
    <t>Hradidlový systém z hliníkového sloupu, hliníkových hradidel a přítlaků, zabezpečujících fixaci a utěsnění systému PPO. Včetně montáže, dopravy, zkušební stavby a demontáže po ní.</t>
  </si>
  <si>
    <t>Hradidlový systém z hliníkového sloupu, hliníkových hradidel a přítlaků, zabezpečujících fixaci a utěsnění systému PPO. Včetně montáže, dopravy, zkušební stavby a demontáže po ní. 
1=1.0 [A]</t>
  </si>
  <si>
    <t>položka zahrnuje:  
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položka zahrnuje: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                                            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veškeré druhy protikorozní ochrany a nátěry konstrukcí</t>
  </si>
  <si>
    <t>R936501</t>
  </si>
  <si>
    <t>DROBNÉ DOPLŇK KONSTR KOVOVÉ NEREZ</t>
  </si>
  <si>
    <t>Kotevní nerez patka V7004 atyp zesílená. Včetně osazení kotevního přípravku do armatury nového ŽB prahu.</t>
  </si>
  <si>
    <t>Kotevní nerez patka V7004 atyp zesílená. Včetně osazení kotevního přípravku do armatury nového ŽB prahu. 
3=3.0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</si>
  <si>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</si>
  <si>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POPLATKY ZA LIKVIDACI ODPADŮ NEKONTAMINOVANÝCH - 17 01 01  BETON Z DEMOLIC OBJEKTŮ, ZÁKLADŮ TV</t>
  </si>
  <si>
    <t>Železobeton, 2,4 kg/m3</t>
  </si>
  <si>
    <t>27*2,4=64.8 [A]</t>
  </si>
  <si>
    <t>EVIDENČNÍ POLOŽKA. Neoceňovat v objektu SO/PS, položka se oceňuje pouze v objektu SO 90-90</t>
  </si>
  <si>
    <t>D.2.1.5</t>
  </si>
  <si>
    <t>Ostatní inženýrské konstrukce</t>
  </si>
  <si>
    <t xml:space="preserve">  SO 11-30-01</t>
  </si>
  <si>
    <t>Přeložka kabelů SŽ - CTD</t>
  </si>
  <si>
    <t>SO 11-30-01</t>
  </si>
  <si>
    <t>027411</t>
  </si>
  <si>
    <t>PROVIZORNÍ LÁVKY - MONTÁŽ</t>
  </si>
  <si>
    <t>popis položky</t>
  </si>
  <si>
    <t>výkaz výměr</t>
  </si>
  <si>
    <t>zahrnuje veškeré náklady spojené s objednatelem požadovanými zařízeními</t>
  </si>
  <si>
    <t>027413</t>
  </si>
  <si>
    <t>PROVIZORNÍ LÁVKY - DEMONTÁŽ</t>
  </si>
  <si>
    <t>02742</t>
  </si>
  <si>
    <t>PROVIZORNÍ LÁVKY</t>
  </si>
  <si>
    <t>31*1</t>
  </si>
  <si>
    <t>13293</t>
  </si>
  <si>
    <t>HLOUBENÍ RÝH ŠÍŘ DO 2M PAŽ I NEPAŽ TŘ. III</t>
  </si>
  <si>
    <t>45x0,85x0,5, 35x0,85x0,3</t>
  </si>
  <si>
    <t>Technická specifikace položky odpovídá příslušné cenové soustavě</t>
  </si>
  <si>
    <t>17411</t>
  </si>
  <si>
    <t>ZÁSYP JAM A RÝH ZEMINOU SE ZHUTNĚNÍM</t>
  </si>
  <si>
    <t>567304</t>
  </si>
  <si>
    <t>VRSTVY PRO OBNOVU A OPRAVY ZE ŠTĚRKOPÍSKU</t>
  </si>
  <si>
    <t>35x0,3x0,3</t>
  </si>
  <si>
    <t>702112</t>
  </si>
  <si>
    <t>KABELOVÝ ŽLAB ZEMNÍ VČETNĚ KRYTU SVĚTLÉ ŠÍŘKY PŘES 120 DO 250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</si>
  <si>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</si>
  <si>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</si>
  <si>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</si>
  <si>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</si>
  <si>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</si>
  <si>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</si>
  <si>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</si>
  <si>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742P13</t>
  </si>
  <si>
    <t>ZATAŽENÍ KABELU DO CHRÁNIČKY - KABEL DO 4 KG/M</t>
  </si>
  <si>
    <t>Přeložka ze stávající trasy do definitivní trasy</t>
  </si>
  <si>
    <t>1. Položka obsahuje:  
 – montáž kabelu o váze do 4 kg/m do chráničky/ kolektoru  
2. Položka neobsahuje:  
 X  
3. Způsob měření:  
Měří se metr délkový.</t>
  </si>
  <si>
    <t>742P17</t>
  </si>
  <si>
    <t>VYHLEDÁNÍ STÁVAJÍCÍHO KABELU (MĚŘENÍ, SONDA)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</si>
  <si>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</si>
  <si>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</si>
  <si>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</si>
  <si>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Zkoušky, měření a revize</t>
  </si>
  <si>
    <t>747212</t>
  </si>
  <si>
    <t>CELKOVÁ PROHLÍDKA, ZKOUŠENÍ, MĚŘENÍ A VYHOTOVENÍ VÝCHOZÍ REVIZNÍ ZPRÁVY, PRO OBJEM IN PŘES 100 DO 500 TIS. KČ</t>
  </si>
  <si>
    <t xml:space="preserve">  SO 11-30-02</t>
  </si>
  <si>
    <t>Přeložka kabelů SŽ - SSZT</t>
  </si>
  <si>
    <t>SO 11-30-02</t>
  </si>
  <si>
    <t xml:space="preserve">  SO 11-30-03</t>
  </si>
  <si>
    <t>Přeložka kabelů SŽ – SEE</t>
  </si>
  <si>
    <t>SO 11-30-03</t>
  </si>
  <si>
    <t>(80x0,85x0,3)+(70x0,85x0,5)</t>
  </si>
  <si>
    <t>80x0,3</t>
  </si>
  <si>
    <t>Kabely, ochrany</t>
  </si>
  <si>
    <t>702232</t>
  </si>
  <si>
    <t>KABELOVÁ CHRÁNIČKA ZEMNÍ DĚLENÁ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</si>
  <si>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</si>
  <si>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 xml:space="preserve">  SO 11-30-04</t>
  </si>
  <si>
    <t>Přeložka TI - T-Mobile Czech Republic a.s. (TMCZ)</t>
  </si>
  <si>
    <t>SO 11-30-04</t>
  </si>
  <si>
    <t>Dodávky a montáže, demontáže</t>
  </si>
  <si>
    <t xml:space="preserve">  SO 11-30-06</t>
  </si>
  <si>
    <t>Veřejné osvětlení komunikace v podjezdu</t>
  </si>
  <si>
    <t>SO 11-30-06</t>
  </si>
  <si>
    <t>R9999-1073a</t>
  </si>
  <si>
    <t>ZŘÍZENÍ KABELOVÉHO LOŽE</t>
  </si>
  <si>
    <t>Z kopaného písku, bez zakrytí, šíře do 65cm,tloušťka 10+10cm</t>
  </si>
  <si>
    <t>100=100.0 [A]</t>
  </si>
  <si>
    <t>viz. projektová dokumentace SO11-30-06</t>
  </si>
  <si>
    <t>R9999-1116</t>
  </si>
  <si>
    <t>KŘIŽOVATKA SE SILOVÝM KABELEM</t>
  </si>
  <si>
    <t>Položení bet.žlabu vč.zakrytí</t>
  </si>
  <si>
    <t>10=10.0 [A]</t>
  </si>
  <si>
    <t>R9999-1118</t>
  </si>
  <si>
    <t>FOLIE VÝSTRAŽNÁ Z PVC</t>
  </si>
  <si>
    <t>Do šířky 20cm</t>
  </si>
  <si>
    <t>R9999-1182</t>
  </si>
  <si>
    <t>ZÁHOZ KABELOVÉ RÝHY, Zemina třídy 3, šíře 350mm</t>
  </si>
  <si>
    <t>hloubka 500mm</t>
  </si>
  <si>
    <t>30=30.0 [A]</t>
  </si>
  <si>
    <t>R9999-1183</t>
  </si>
  <si>
    <t>hloubka 800mm</t>
  </si>
  <si>
    <t>70=70.0 [A]</t>
  </si>
  <si>
    <t>R9999-1184</t>
  </si>
  <si>
    <t>hloubka 1200mm</t>
  </si>
  <si>
    <t>20=20.0 [A]</t>
  </si>
  <si>
    <t>R9999-1186</t>
  </si>
  <si>
    <t>ODVOZ ZEMINY</t>
  </si>
  <si>
    <t>Do vzdálenosti 1 km</t>
  </si>
  <si>
    <t>12,1=12.1 [A]</t>
  </si>
  <si>
    <t>R9999-1195</t>
  </si>
  <si>
    <t>ÚPRAVA POVRCHU</t>
  </si>
  <si>
    <t>Provizorní úprava terénu v zemina třídy 3</t>
  </si>
  <si>
    <t>35=35.0 [A]</t>
  </si>
  <si>
    <t>R9999-1201</t>
  </si>
  <si>
    <t>PODKLADOVÁ VRSTVA TLOUŠŤKY DO 10 cm</t>
  </si>
  <si>
    <t>Z kameniva drceného vč. zhutnění</t>
  </si>
  <si>
    <t>R9999-1202</t>
  </si>
  <si>
    <t>Ze šterkopísku vč. zhutnění</t>
  </si>
  <si>
    <t>R9999-1203</t>
  </si>
  <si>
    <t>Z betonu prostého vč. rozprostření</t>
  </si>
  <si>
    <t>R9999-1204</t>
  </si>
  <si>
    <t>JEDNOVRSTVÁ VOZOVKA Z BETONU</t>
  </si>
  <si>
    <t>živičná vozovka (asfaltobeton 2x50mm + obalované kamenivo 90mm)</t>
  </si>
  <si>
    <t>R9999-1320</t>
  </si>
  <si>
    <t>VYBOURÁNÍ OTVORU VE STĚNĚ BETONOVÉ DO PRŮMĚRU 60mm</t>
  </si>
  <si>
    <t>Stěna do 450mm</t>
  </si>
  <si>
    <t>R9999-1476</t>
  </si>
  <si>
    <t>UTĚSNĚNÍ OTVORU DO PRŮMĚRU 60mm</t>
  </si>
  <si>
    <t>R9999-890</t>
  </si>
  <si>
    <t>VYTÝČENÍ TRATI</t>
  </si>
  <si>
    <t>KM</t>
  </si>
  <si>
    <t>Kabelové vedení v zastavěném prostoru</t>
  </si>
  <si>
    <t>0,1=0.1 [A]</t>
  </si>
  <si>
    <t>R9999-923</t>
  </si>
  <si>
    <t>BOURANÍ ŽIVIČNÝCH POVRCHŮ</t>
  </si>
  <si>
    <t>Síla vrstvy 3-5cm</t>
  </si>
  <si>
    <t>R9999-924</t>
  </si>
  <si>
    <t>ROZBOURÁNÍ BETONOVÉHO PODKLADU</t>
  </si>
  <si>
    <t>Přemístění materiálu, naložení, odvoz</t>
  </si>
  <si>
    <t>R9999-925</t>
  </si>
  <si>
    <t>ŘEZÁNÍ SPÁRY</t>
  </si>
  <si>
    <t>V asfaltu nebo betonu</t>
  </si>
  <si>
    <t>R9999-945</t>
  </si>
  <si>
    <t>JÁMA PRO STOŽÁRY VER.OSVĚTLENÍ O OBJEMU DO 2 m3</t>
  </si>
  <si>
    <t>Zemina třídy 3, ručně</t>
  </si>
  <si>
    <t>2=2.0 [A]</t>
  </si>
  <si>
    <t>R9999-961</t>
  </si>
  <si>
    <t>ZÁKLAD Z PROSTÉHO BETONU</t>
  </si>
  <si>
    <t>Do rostlé zeminy bez bednění</t>
  </si>
  <si>
    <t>3,9=3.9 [A]</t>
  </si>
  <si>
    <t>R9999-975b</t>
  </si>
  <si>
    <t>POUZDROVÝ ZÁKL.PRO STOŽ.VENK. OSV.</t>
  </si>
  <si>
    <t>D 250x800 mm</t>
  </si>
  <si>
    <t>R9999-983</t>
  </si>
  <si>
    <t>ZÁHOZ JÁMY, UPĚCHOVÁNÍ, ÚPRAVA POVRCHU</t>
  </si>
  <si>
    <t>V zemině třídy 3-4</t>
  </si>
  <si>
    <t>0,8=0.8 [A]</t>
  </si>
  <si>
    <t>R9999-992</t>
  </si>
  <si>
    <t>HLOUBENÍ KABELOVÉ RÝHY, Zemina třídy 3, šíře 350mm</t>
  </si>
  <si>
    <t>R9999-993</t>
  </si>
  <si>
    <t>R9999-994</t>
  </si>
  <si>
    <t>751</t>
  </si>
  <si>
    <t>Elektromontáže-Demontáž</t>
  </si>
  <si>
    <t>R1016-322</t>
  </si>
  <si>
    <t>Stožár sadový paticový</t>
  </si>
  <si>
    <t>do 6m, včetně výzbroje, patice, ..</t>
  </si>
  <si>
    <t>R1041-483</t>
  </si>
  <si>
    <t>SVÍTIDLO VENKOVNÍ VYBOJKOVÉ</t>
  </si>
  <si>
    <t>1xSHC do 150W,IP54</t>
  </si>
  <si>
    <t>R9998-5504</t>
  </si>
  <si>
    <t>Montáž izolovaných vodičů, šnůr a kabelů měděných  uložených pod omítku ve stěně</t>
  </si>
  <si>
    <t>CYKY, CYBY, CYMY, NYM - 4 x 10 mm2</t>
  </si>
  <si>
    <t>75=75.0 [A]</t>
  </si>
  <si>
    <t>R9999-1281</t>
  </si>
  <si>
    <t>HODINOVÉ ZÚČTOVACÍ SAZBY</t>
  </si>
  <si>
    <t>Demontáž stávajícího zařízení</t>
  </si>
  <si>
    <t>R9999-1281c</t>
  </si>
  <si>
    <t>Strojhodiny montážní plošiny</t>
  </si>
  <si>
    <t>R9999-457b</t>
  </si>
  <si>
    <t>UKONČENÍ VODIČŮ NA SVORKOVNICI</t>
  </si>
  <si>
    <t>Do 16 mm2</t>
  </si>
  <si>
    <t>17=17.0 [A]</t>
  </si>
  <si>
    <t>752</t>
  </si>
  <si>
    <t>Elektromontáže-Montáž</t>
  </si>
  <si>
    <t>R-0001</t>
  </si>
  <si>
    <t>PODRUŽNÝ MATERIÁL</t>
  </si>
  <si>
    <t>R1047-005a</t>
  </si>
  <si>
    <t>SVÍTIDLA PRO VEŘEJNÉ OSVĚTLENÍ</t>
  </si>
  <si>
    <t>včetně světelných zdrojů, A - silniční, optika DM10, 3000K, 4000lm, IP65, IK09  
Pro vybraný typ svítidel musí být proveden kontrolní výpočet osvětlení (dle požadavků platných norem a předpisů)  
Svítidla v podjezdu (rozměry, způsob připojení a uchycení) musí být koordinovány s výrobou betonových prefabrikátů (příprava kabelové trasy a její vyústění)</t>
  </si>
  <si>
    <t>R1047-005b</t>
  </si>
  <si>
    <t>včetně světelných zdrojů, B - silniční, optika DW10, 3000K, 4000lm, IP65, IK09  
Pro vybraný typ svítidel musí být proveden kontrolní výpočet osvětlení (dle požadavků platných norem a předpisů)  
Svítidla v podjezdu (rozměry, způsob připojení a uchycení) musí být koordinovány s výrobou betonových prefabrikátů (příprava kabelové trasy a její vyústění)</t>
  </si>
  <si>
    <t>R1047-005c</t>
  </si>
  <si>
    <t>včetně světelných zdrojů, C - přisazené, antivandal, 1929lm, 3000K, IP67, IK10  
Pro vybraný typ svítidel musí být proveden kontrolní výpočet osvětlení (dle požadavků platných norem a předpisů)  
Svítidla v podjezdu (rozměry, způsob připojení a uchycení) musí být koordinovány s výrobou betonových prefabrikátů (příprava kabelové trasy a její vyústění)</t>
  </si>
  <si>
    <t>24=24.0 [A]</t>
  </si>
  <si>
    <t>R1047-005z</t>
  </si>
  <si>
    <t>příspěvek na recyklaci</t>
  </si>
  <si>
    <t>28=28.0 [A]</t>
  </si>
  <si>
    <t>R1048-215a</t>
  </si>
  <si>
    <t>STOŽÁR ULIČNÍ BEZPATICOVÝŽÁROVĚ ZINKOVANÝ- 3ST.</t>
  </si>
  <si>
    <t>133/89/60 - 5+0,6m</t>
  </si>
  <si>
    <t>R1048-215b</t>
  </si>
  <si>
    <t>ochranná manžeta plastová OM133</t>
  </si>
  <si>
    <t>R1048-3</t>
  </si>
  <si>
    <t>STOŽÁROVÉ POUZDRO</t>
  </si>
  <si>
    <t>SP250/800 stožárové pouzdro</t>
  </si>
  <si>
    <t>R1048-679</t>
  </si>
  <si>
    <t>STOŽÁROVÁ VÝZBROJ</t>
  </si>
  <si>
    <t>atypicky dozbrojená o chránič s nadproudovou ochranou - SR 481-27(14)Z/Cu  st.výz.1xE27(14)/4xM8/35mm2</t>
  </si>
  <si>
    <t>R1059-6</t>
  </si>
  <si>
    <t>TAVNÁ VLOŽKA E27+STYČ.KROUŽEK</t>
  </si>
  <si>
    <t>6A,char.normální</t>
  </si>
  <si>
    <t>R1123-400</t>
  </si>
  <si>
    <t>INSTALAČNÍ MATERIÁL</t>
  </si>
  <si>
    <t>7221 B_P21 ROZVODKA KRABICOVÁ  - VÍČKO, OCHR. SV.</t>
  </si>
  <si>
    <t>3=3.0 [A]</t>
  </si>
  <si>
    <t>R1123-591</t>
  </si>
  <si>
    <t>TRUBKA OHEBNÁ 40</t>
  </si>
  <si>
    <t>R1123-593</t>
  </si>
  <si>
    <t>TRUBKA OHEBNÁ 110</t>
  </si>
  <si>
    <t>R1123-601</t>
  </si>
  <si>
    <t>TRUBKA PEVNÁ 110</t>
  </si>
  <si>
    <t>40=40.0 [A]</t>
  </si>
  <si>
    <t>R1123-6746</t>
  </si>
  <si>
    <t>321/3_PO SPOJKA OCELOVÁ</t>
  </si>
  <si>
    <t>R1123-6754</t>
  </si>
  <si>
    <t>3621 A_S PŘÍCHYTKA OBOUSTRANNÁ</t>
  </si>
  <si>
    <t>140=140.0 [A]</t>
  </si>
  <si>
    <t>R1123-9830</t>
  </si>
  <si>
    <t>6021 ZN_F TRUBKA OCELOVÁ ZÁVITOVÁ</t>
  </si>
  <si>
    <t>R1182-14028</t>
  </si>
  <si>
    <t>CHRÁNIČ S NADPROUDOVOU OCHRANOU</t>
  </si>
  <si>
    <t>OLI-10B-1N-030A Proudový chránič s nadproudovou ochranou</t>
  </si>
  <si>
    <t>R1244-3</t>
  </si>
  <si>
    <t>OCELOVÝ DRÁT POZINKOVANÝ</t>
  </si>
  <si>
    <t>Drát 10 drát o 10mm(0,62kg/m), volně</t>
  </si>
  <si>
    <t>152,83=152.8 [A]</t>
  </si>
  <si>
    <t>R1244-71</t>
  </si>
  <si>
    <t>SVORKA HROMOSVODNÍ,UZEMŇOVACÍ</t>
  </si>
  <si>
    <t>SS spojovací</t>
  </si>
  <si>
    <t>8=8.0 [A]</t>
  </si>
  <si>
    <t>R1244-73</t>
  </si>
  <si>
    <t>SP připojovací</t>
  </si>
  <si>
    <t>R7002-152r</t>
  </si>
  <si>
    <t>PŘÍSLUŠENSTVÍ</t>
  </si>
  <si>
    <t>protahovací lanko</t>
  </si>
  <si>
    <t>190=190.0 [A]</t>
  </si>
  <si>
    <t>R7002-22</t>
  </si>
  <si>
    <t>KABEL SILOVÝ, IZOLACE PVC</t>
  </si>
  <si>
    <t>CYKY-J 3x1.5</t>
  </si>
  <si>
    <t>25=25.0 [A]</t>
  </si>
  <si>
    <t>R7002-23</t>
  </si>
  <si>
    <t>CYKY-J 3x2.5</t>
  </si>
  <si>
    <t>330=330.0 [A]</t>
  </si>
  <si>
    <t>R7002-30</t>
  </si>
  <si>
    <t>KABEL SILOVÝ,IZOLACE PVC</t>
  </si>
  <si>
    <t>CYKY-J 4x10</t>
  </si>
  <si>
    <t>125=125.0 [A]</t>
  </si>
  <si>
    <t>R9999-1281a</t>
  </si>
  <si>
    <t>Strojhodiny jeřábu</t>
  </si>
  <si>
    <t>R9999-1281b</t>
  </si>
  <si>
    <t>16=16.0 [A]</t>
  </si>
  <si>
    <t>R9999-1283</t>
  </si>
  <si>
    <t>Úprava stávajícího zařízení</t>
  </si>
  <si>
    <t>6=6.0 [A]</t>
  </si>
  <si>
    <t>R9999-1286</t>
  </si>
  <si>
    <t>Napojení na stávající zařízení</t>
  </si>
  <si>
    <t>R9999-1290</t>
  </si>
  <si>
    <t>Zabezpečení pracoviště</t>
  </si>
  <si>
    <t>12=12.0 [A]</t>
  </si>
  <si>
    <t>R9999-1293</t>
  </si>
  <si>
    <t>SPOLUPRACE S DODAVATELEM</t>
  </si>
  <si>
    <t>Při zapojování a zkouškách</t>
  </si>
  <si>
    <t>R9999-1293X</t>
  </si>
  <si>
    <t>SPOLUPRÁCE S DODAVATELEM</t>
  </si>
  <si>
    <t>Při kontrolním měření osvětlení</t>
  </si>
  <si>
    <t>R9999-1298</t>
  </si>
  <si>
    <t>PROVEDENI REVIZNICH ZKOUSEK DLE ČSN 33 2000-6 ed.2</t>
  </si>
  <si>
    <t>Revizní technik</t>
  </si>
  <si>
    <t>R9999-1299</t>
  </si>
  <si>
    <t>Spoluprace s reviz.technikem</t>
  </si>
  <si>
    <t>R9999-457a</t>
  </si>
  <si>
    <t>68=68.0 [A]</t>
  </si>
  <si>
    <t>D.2.1.6</t>
  </si>
  <si>
    <t>Potrubní vedení - voda, plyn, kanalizace</t>
  </si>
  <si>
    <t xml:space="preserve">  SO 11-33-01</t>
  </si>
  <si>
    <t>Přeložka plynovodu</t>
  </si>
  <si>
    <t>SO 11-33-01</t>
  </si>
  <si>
    <t>113154124</t>
  </si>
  <si>
    <t>Frézování živičného krytu tl 100 mm pruh š přes 0,5 do 1 m pl do 500 m2 bez překážek v trase</t>
  </si>
  <si>
    <t>"pro montáž" 1,0*41,0=41.0 [A] 
"pro demontáž" 1,0*41,0=41.0 [B] 
Součet a+b=82.0 [C]</t>
  </si>
  <si>
    <t>115101201</t>
  </si>
  <si>
    <t>Čerpání vody na dopravní výšku do 10 m průměrný přítok do 500 l/min</t>
  </si>
  <si>
    <t>"1 jámy/4 dny/3 hod" 4*4*3=48.0 [A]</t>
  </si>
  <si>
    <t>115101301</t>
  </si>
  <si>
    <t>Pohotovost čerpací soupravy pro dopravní výšku do 10 m přítok do 500 l/min</t>
  </si>
  <si>
    <t>DEN</t>
  </si>
  <si>
    <t>"1 jámy/4 dny" 4*4=16.0 [A]</t>
  </si>
  <si>
    <t>119003217</t>
  </si>
  <si>
    <t>Mobilní plotová zábrana vyplněná dráty výšky do 1,5 m pro zabezpečení výkopu zřízení</t>
  </si>
  <si>
    <t>41*2=82.0 [A]</t>
  </si>
  <si>
    <t>119003218</t>
  </si>
  <si>
    <t>Mobilní plotová zábrana vyplněná dráty výšky do 1,5 m pro zabezpečení výkopu odstranění</t>
  </si>
  <si>
    <t>131213701</t>
  </si>
  <si>
    <t>Hloubení nezapažených jam v soudržných horninách třídy těžitelnosti I skupiny 3 ručně</t>
  </si>
  <si>
    <t>"typ A" 1*((2,0-0,1)*2,0*2,0+1,9*1,9*0,5*2*(5,8+5,8)+0,5*0,5*0,5)=49.6 [A] 
"typ B" 3*((2,0-0,1)*3,0*6,0+1,9*1,9*0,5*2*(6,8+9,8)+0,5*0,5*0,5*2)=283.1 [B] 
a+b=332.7 [C]</t>
  </si>
  <si>
    <t>132254203</t>
  </si>
  <si>
    <t>Hloubení zapažených rýh š do 2000 mm v hornině třídy těžitelnosti I skupiny 3 objem do 100 m3</t>
  </si>
  <si>
    <t>"pro montáž" 1,0*1,4*41=57.4 [A] 
"pro demontáž" 1,0*1,4*41=57.4 [B] 
Součet a+b=114.8 [C]</t>
  </si>
  <si>
    <t>151101101</t>
  </si>
  <si>
    <t>Zřízení příložného pažení a rozepření stěn rýh hl do 2 m</t>
  </si>
  <si>
    <t>151101111</t>
  </si>
  <si>
    <t>Odstranění příložného pažení a rozepření stěn rýh hl do 2 m</t>
  </si>
  <si>
    <t>162751117</t>
  </si>
  <si>
    <t>Vodorovné přemístění do 10000 m výkopku/sypaniny z horniny třídy těžitelnosti I, skupiny 1 až 3</t>
  </si>
  <si>
    <t>"výkop" 332,729+114,8=447.5 [A] 
"zásyp" -401,989=- 402.0 [B] 
Součet a+b=45.5 [C]</t>
  </si>
  <si>
    <t>162751119</t>
  </si>
  <si>
    <t>Příplatek k vodorovnému přemístění výkopku/sypaniny z horniny třídy těžitelnosti I, skupiny 1 až 3 ZKD 1000 m přes 10000 m</t>
  </si>
  <si>
    <t>45,54*10=455.4 [A] 
 "Přepočtené koeficientem množství</t>
  </si>
  <si>
    <t>174151101</t>
  </si>
  <si>
    <t>Zásyp jam, šachet rýh nebo kolem objektů sypaninou se zhutněním</t>
  </si>
  <si>
    <t>"výkop"332,729+114,8=447.5 [A] 
"lože" -9,9=-9.9 [B] 
"obsyp" -35,64=-35.6 [C] 
Součeta+b+c=402.0 [D]</t>
  </si>
  <si>
    <t>175151101</t>
  </si>
  <si>
    <t>Obsypání potrubí strojně sypaninou bez prohození, uloženou do 3 m</t>
  </si>
  <si>
    <t>(0,16+0,2)*1,0*41,0=14.8 [A] 
(0,16+0,2)*(2,0*2,0+3,0*6,0*3)=20.9 [B] 
Součet a+b=35.7 [C]</t>
  </si>
  <si>
    <t>58337302</t>
  </si>
  <si>
    <t>štěrkopísek frakce 0/16</t>
  </si>
  <si>
    <t>35,64*1,7 =60.6 [A] 
"Přepočtené koeficientem množství</t>
  </si>
  <si>
    <t>R17590101</t>
  </si>
  <si>
    <t>Zřízení sond</t>
  </si>
  <si>
    <t>23-M</t>
  </si>
  <si>
    <t>Montáže potrubí</t>
  </si>
  <si>
    <t>230086143</t>
  </si>
  <si>
    <t>Demontáž plastového potrubí dn přes 110 do 225 mm</t>
  </si>
  <si>
    <t>"stávající potrubí" 41=41.0 [A] 
"bypass" 96=96.0 [B] 
Součet a+b=137.0 [C]</t>
  </si>
  <si>
    <t>230120048</t>
  </si>
  <si>
    <t>Čištění potrubí profukováním nebo proplachováním DN 150</t>
  </si>
  <si>
    <t>230170004</t>
  </si>
  <si>
    <t>Tlakové zkoušky těsnosti potrubí - příprava DN přes 125 do 200</t>
  </si>
  <si>
    <t>SADA</t>
  </si>
  <si>
    <t>230170014</t>
  </si>
  <si>
    <t>Tlakové zkoušky těsnosti potrubí - zkouška DN přes 125 do 200</t>
  </si>
  <si>
    <t>230201311</t>
  </si>
  <si>
    <t>Montáž trubního dílu PE elektrotvarovky dn 160 mm en 9,1 mm</t>
  </si>
  <si>
    <t>230205125</t>
  </si>
  <si>
    <t>Montáž potrubí plastového svařovaného na tupo nebo elektrospojkou dn 160 mm en 9,1 mm</t>
  </si>
  <si>
    <t>"nové potrubí" 41=41.0 [A] 
"bypass" 96=96.0 [B] 
Součet a+b=137.0 [C]</t>
  </si>
  <si>
    <t>230205141</t>
  </si>
  <si>
    <t>Montáž potrubí plastového svařovaného na tupo nebo elektrospojkou dn 225 mm en 8,6 mm</t>
  </si>
  <si>
    <t>230208514</t>
  </si>
  <si>
    <t>Odplynění a inertizace ocelového potrubí DN přes 100 do 200 mm</t>
  </si>
  <si>
    <t>230220006</t>
  </si>
  <si>
    <t>Montáž litinového poklopu</t>
  </si>
  <si>
    <t>"čichačka"2=2.0 [A]</t>
  </si>
  <si>
    <t>230220031</t>
  </si>
  <si>
    <t>Montáž čichačky na chráničku PN 38 6724</t>
  </si>
  <si>
    <t>28613904</t>
  </si>
  <si>
    <t>potrubí plynovodní PE 100RC SDR 17,6 160x9,1mm</t>
  </si>
  <si>
    <t>137*1,05=143.9 [A] 
 "Přepočtené koeficientem množství</t>
  </si>
  <si>
    <t>422PK0005</t>
  </si>
  <si>
    <t>poklop vč. podkladní desky</t>
  </si>
  <si>
    <t>R004</t>
  </si>
  <si>
    <t>čichačka do poklopu</t>
  </si>
  <si>
    <t>R23020012</t>
  </si>
  <si>
    <t>Nasunutí potrubní sekce do chráničky dn160</t>
  </si>
  <si>
    <t>R23080101</t>
  </si>
  <si>
    <t>Jednostranné přerušení plynovodu STOPPLE dn 160 mm vč. balonování, balonovacích tvarocek, navrtávky pro bypass, demontáže</t>
  </si>
  <si>
    <t>R23080121</t>
  </si>
  <si>
    <t>Přepojení přípojky STL dn25 na bypass (odbočka s uzávěrem, zaslepení stávajícího potrubí)</t>
  </si>
  <si>
    <t>R23080122</t>
  </si>
  <si>
    <t>Zpětné přepojení STL přípojky dn25 na stívající potrubí</t>
  </si>
  <si>
    <t>R23100115</t>
  </si>
  <si>
    <t>Revize, ITI</t>
  </si>
  <si>
    <t>R2861390</t>
  </si>
  <si>
    <t>potrubí plynovodní PE 100 SDR 17,6 225x12,8mm - chránička</t>
  </si>
  <si>
    <t>R5525114</t>
  </si>
  <si>
    <t>koleno do 45st. dn160</t>
  </si>
  <si>
    <t>R5525115</t>
  </si>
  <si>
    <t>spojka DN 160</t>
  </si>
  <si>
    <t>R92500151</t>
  </si>
  <si>
    <t>manžeta dn160/225</t>
  </si>
  <si>
    <t>451573111</t>
  </si>
  <si>
    <t>Lože pod potrubí otevřený výkop ze štěrkopísku</t>
  </si>
  <si>
    <t>0,1*1,0*41,0=4.1 [A] 
0,1*(2,0*2,0+3,0*6,0*3)=5.8 [B] 
Součet a+b=9.9 [C]</t>
  </si>
  <si>
    <t>Trubní vedení</t>
  </si>
  <si>
    <t>899721111</t>
  </si>
  <si>
    <t>Signalizační vodič DN do 150 mm na potrubí</t>
  </si>
  <si>
    <t>899722113</t>
  </si>
  <si>
    <t>Krytí potrubí z plastů výstražnou fólií z PVC 34cm</t>
  </si>
  <si>
    <t>R74430101</t>
  </si>
  <si>
    <t>Páska k uchycení signalizačního vodiče</t>
  </si>
  <si>
    <t>R89990101</t>
  </si>
  <si>
    <t>Ochrana potrubí bypassu - montáž a demontáž</t>
  </si>
  <si>
    <t>POPLATKY ZA LIKVIDACŮ ODPADŮ NEKONTAMINOVANÝCH - 17 05 04  VYTĚŽENÉ ZEMINY A HORNINY -  I. TŘÍDA TĚŽITELNOSTI</t>
  </si>
  <si>
    <t>45,54*1,7 =77.4 [A]</t>
  </si>
  <si>
    <t>"asfalt" 18,86</t>
  </si>
  <si>
    <t xml:space="preserve">  SO 11-33-02</t>
  </si>
  <si>
    <t>Přeložka parovodu</t>
  </si>
  <si>
    <t>SO 11-33-02</t>
  </si>
  <si>
    <t>R029522</t>
  </si>
  <si>
    <t>OSTATNÍ POŽADAVKY - REVIZNÍ ZPRÁVY</t>
  </si>
  <si>
    <t>Revize, montáž</t>
  </si>
  <si>
    <t>Revize, montáž 
1=1.0 [A]</t>
  </si>
  <si>
    <t>zahrnuje veškeré náklady spojené s objednatelem požadovanými pracemi</t>
  </si>
  <si>
    <t>713</t>
  </si>
  <si>
    <t>Izolace tepelné</t>
  </si>
  <si>
    <t>R71341</t>
  </si>
  <si>
    <t>IZOLACE TEPELNÁ POTRUBÍ PEVNÁ</t>
  </si>
  <si>
    <t>nehořlavá tepelná izolace z kamenné vlny pro potrubí s hliníkovým kašírováním, tl. 80 mm  
108-80</t>
  </si>
  <si>
    <t>nehořlavá tepelná izolace z kamenné vlny pro potrubí s hliníkovým kašírováním, tl. 80 mm 
108-80 
68=68.0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</si>
  <si>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</si>
  <si>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734</t>
  </si>
  <si>
    <t>Armatury</t>
  </si>
  <si>
    <t>R73411</t>
  </si>
  <si>
    <t>VENTIL UZAVÍRACÍ</t>
  </si>
  <si>
    <t>ventil uzavírací, DN40, PN16</t>
  </si>
  <si>
    <t>ventil uzavírací, DN40, PN16 
2=2.0 [A]</t>
  </si>
  <si>
    <t>- zahrnuje dodávku a montáž zařízení dle projektové dokumentace, komplexní vyzkoušení (včetně přímého materiálu potřebného k topným zkouškám)  
- zahrnuje mimostaveništní a vnitrostaveništní dopravu  
- zahrnuje dílenskou dokumentaci  
- zahrnuje zednické výpomoci:  
  vysekání rýh, kapes, prostupů a jejich zazdění  
  osazení přivařením, zabetonováním, zalitím, příchytkami (hmoždinkami) včetně vyvrtání otvorů, nastřelení včetně hřebů  
  podlití, vyrovnání betonem  
- zahrnuje předepsané nátěry a tepelné izolace potrubí, armatur a zařízení  
- zahrnuje proplach jednotlivých částí otopné soustavy a zkoušky těsnosti potrubí a zdrojů tepla (ČSN 06 0310), zaslepení potrubí</t>
  </si>
  <si>
    <t>R73412</t>
  </si>
  <si>
    <t>FILTR</t>
  </si>
  <si>
    <t>filtr DN40, PD16</t>
  </si>
  <si>
    <t>filtr DN40, PD16 
2=2.0 [A]</t>
  </si>
  <si>
    <t>R73413</t>
  </si>
  <si>
    <t>TERMICKÝ KAPSLOVÝ ODVÁDĚČ KONDENZÁTU</t>
  </si>
  <si>
    <t>tlakově vyvážený termický kapslový odvaděč kondenzátu, bez zpětného ventilu, DN15</t>
  </si>
  <si>
    <t>tlakově vyvážený termický kapslový odvaděč kondenzátu, bez zpětného ventilu, DN15 
2=2.0 [A]</t>
  </si>
  <si>
    <t>R73414</t>
  </si>
  <si>
    <t>ODKALENÍ</t>
  </si>
  <si>
    <t>odkalení - ventil, BDV1</t>
  </si>
  <si>
    <t>odkalení - ventil, BDV1 
2=2.0 [A]</t>
  </si>
  <si>
    <t>R73415</t>
  </si>
  <si>
    <t>VENTIL ZPĚTNÝ</t>
  </si>
  <si>
    <t>zpětný ventil DN50</t>
  </si>
  <si>
    <t>zpětný ventil DN50 
2=2.0 [A]</t>
  </si>
  <si>
    <t>783</t>
  </si>
  <si>
    <t>Nátěry</t>
  </si>
  <si>
    <t>R78311</t>
  </si>
  <si>
    <t>PROTIKOROZ OCHRANA OCEL KONSTR NÁTĚREM JEDNOVRST</t>
  </si>
  <si>
    <t>dvojnásobný emailový nátěr základní</t>
  </si>
  <si>
    <t>dvojnásobný emailový nátěr základní 
2*49=98.0 [A]</t>
  </si>
  <si>
    <t>R86314</t>
  </si>
  <si>
    <t>POTRUBÍ Z TRUB OCELOVÝCH DN DO 40MM</t>
  </si>
  <si>
    <t>DN40  
ocelové potrubí hladké hladkých ČSN 42 5715, jakost materiálu potrubí třída 11 353.1</t>
  </si>
  <si>
    <t>DN40 
ocelové potrubí hladké hladkých ČSN 42 5715, jakost materiálu potrubí třída 11 353.1 
6=6.0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</si>
  <si>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opláštění dle dokumentace a nutné opravy opláštění při jeho poškození  
nezahrnuje tlakovou zkoušku ani proplacha dezinfekci</t>
  </si>
  <si>
    <t>R86326</t>
  </si>
  <si>
    <t>POTRUBÍ Z TRUB OCELOVÝCH DN DO 80MM</t>
  </si>
  <si>
    <t>ocelové potrubí hladké hladkých ČSN 42 5715, jakost materiálu potrubí třída 11 353.1  
57,0/2,9</t>
  </si>
  <si>
    <t>ocelové potrubí hladké hladkých ČSN 42 5715, jakost materiálu potrubí třída 11 353.1 
57,0/2,9 
75=75.0 [A]</t>
  </si>
  <si>
    <t>R86333</t>
  </si>
  <si>
    <t>POTRUBÍ Z TRUB OCELOVÝCH DN DO 150MM</t>
  </si>
  <si>
    <t>ocelové potrubí hladké hladkých ČSN 42 5715, jakost materiálu potrubí třída 11 353.1  
108,0/4,0</t>
  </si>
  <si>
    <t>ocelové potrubí hladké hladkých ČSN 42 5715, jakost materiálu potrubí třída 11 353.1 
108,0/4,0 
68=68.0 [A]</t>
  </si>
  <si>
    <t>R93651</t>
  </si>
  <si>
    <t>Uložení potrubí  
K-01, osové vedení na konzole, vzdálenost sestav 2,5m  
K-02, křižně kluzné uložení na konzole, vzdálenost sestavy 2,5m  
PB-01, pevný bod do 10 kN</t>
  </si>
  <si>
    <t>Uložení potrubí 
K-01, osové vedení na konzole, vzdálenost sestav 2,5m 
K-02, křižně kluzné uložení na konzole, vzdálenost sestavy 2,5m 
PB-01, pevný bod do 10 kN 
1=1.0 [A]</t>
  </si>
  <si>
    <t>D.2.3.1</t>
  </si>
  <si>
    <t>Trakční vedení</t>
  </si>
  <si>
    <t xml:space="preserve">  SO 11-81-01</t>
  </si>
  <si>
    <t>Úpravy trakčního vedení a ukolejnění</t>
  </si>
  <si>
    <t>SO 11-81-01</t>
  </si>
  <si>
    <t>74C</t>
  </si>
  <si>
    <t>Vodiče TV</t>
  </si>
  <si>
    <t>74C134</t>
  </si>
  <si>
    <t>VÝŠKOVÁ A SMĚROVÁ REGULACE KONZOLY NEBO SIK</t>
  </si>
  <si>
    <t>viz. soupis sestavení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</si>
  <si>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</si>
  <si>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74C136</t>
  </si>
  <si>
    <t>VODOROVNÝ POSUN SIK NA BŘEVNĚ BRÁNY</t>
  </si>
  <si>
    <t>1. Položka obsahuje:  
 – demontáž a montáž SIK vč. mechanizmů a měření  
 – definitivní regulaci SIK  
2. Položka neobsahuje:  
 – materiál SIK a upevňovací materiál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</si>
  <si>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</si>
  <si>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</si>
  <si>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</si>
  <si>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74C313</t>
  </si>
  <si>
    <t>VĚŠÁK TROLEJE POHYBLIVÝ S PROUDOVÝM PROPOJENÍM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</si>
  <si>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</si>
  <si>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74C315</t>
  </si>
  <si>
    <t>PROUDOVÉ PROPOJENÍ PODÉLNÝCH POLÍ</t>
  </si>
  <si>
    <t>74C591</t>
  </si>
  <si>
    <t>VÝŠKOVÁ REGULACE TROLEJE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</si>
  <si>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</si>
  <si>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74C596</t>
  </si>
  <si>
    <t>ZAJIŠTĚNÍ KOTVENÍ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</si>
  <si>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</si>
  <si>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</si>
  <si>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</si>
  <si>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</si>
  <si>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</si>
  <si>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74C923</t>
  </si>
  <si>
    <t>NEPŘÍMÉ UKOLEJNĚNÍ KONSTRUKCE VŠECH TYPŮ (VČETNĚ VÝZTUŽNÝCH DVOJIC) - 1 VODIČ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</si>
  <si>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</si>
  <si>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74C926</t>
  </si>
  <si>
    <t>SKUPINOVÉ VODIVÉ SPOJENÍ KONSTRUKCÍ (DO 20 M)</t>
  </si>
  <si>
    <t>74C933</t>
  </si>
  <si>
    <t>UKOLEJŇOVACÍ VODIČ IZOLOVANÝ VŮČI ZEMI (VČETNĚ PŘIPOJENÍ KE KONSTRUKCÍM)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</si>
  <si>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Měří se metr délkový v ose vodiče nebo lana.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</si>
  <si>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</si>
  <si>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</si>
  <si>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</si>
  <si>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</si>
  <si>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</si>
  <si>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</si>
  <si>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74C975</t>
  </si>
  <si>
    <t>AKTUALIZACE TV DLE KOLEJOVÝCH POSTUPŮ ZA 100 M ZPROVOZŇOVANÉ SKUPINY</t>
  </si>
  <si>
    <t>1. Položka obsahuje:  
 – veškeré další práce na aktualizaci TV po každém stavebním postupu  
2. Položka neobsahuje:  
 X  
3. Způsob měření:  
Udává se počet kusů kompletní konstrukce nebo práce.</t>
  </si>
  <si>
    <t>74C976</t>
  </si>
  <si>
    <t>ZPRACOVÁNÍ KSU A TP PRO ÚČELY ZAVEDENÍ DO PROVOZU ZA 100 M ZPROVOZŇOVANÉ SKUPINY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</si>
  <si>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</si>
  <si>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</si>
  <si>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</si>
  <si>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</si>
  <si>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74G</t>
  </si>
  <si>
    <t>Demontáže TV</t>
  </si>
  <si>
    <t>74F432</t>
  </si>
  <si>
    <t>DEMONTÁŽ PŘÍČNÝCH LAN SMĚROVÝCH (VČETNĚ KOTVENÍ)</t>
  </si>
  <si>
    <t>viz. polohový plán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</si>
  <si>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</si>
  <si>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74F435</t>
  </si>
  <si>
    <t>DEMONTÁŽ ZÁVĚSŮ TV NA BRÁNĚ</t>
  </si>
  <si>
    <t>74F455</t>
  </si>
  <si>
    <t>DEMONTÁŽ VĚŠÁKŮ TROLEJE</t>
  </si>
  <si>
    <t>74F456</t>
  </si>
  <si>
    <t>DEMONTÁŽ PROUDOVÝCH PROPOJENÍ PODÉLNÝCH A PŘÍČNÝCH</t>
  </si>
  <si>
    <t>74F459</t>
  </si>
  <si>
    <t>DEMONTÁŽ UKOLEJNĚNÍ KONSTRUKCÍ A PODPĚR VČETNĚ UCHYCENÍ A VODIČE</t>
  </si>
  <si>
    <t>74H</t>
  </si>
  <si>
    <t>Doprava na skládku, veškeré manipulace a poplatek za uložení na skládku</t>
  </si>
  <si>
    <t>R015270</t>
  </si>
  <si>
    <t>910</t>
  </si>
  <si>
    <t>POPLATKY ZA LIKVIDACI ODPADŮ NEKONTAMINOVANÝCH VČ. DOPRAVY NA SKLÁDKU A VEŠKERÉ MANIPULACE - 17 01 03 IZOLÁTORY PORCELÁNOVÉ</t>
  </si>
  <si>
    <t>přepočet kubatury na tuny - izolátor 11kg</t>
  </si>
  <si>
    <t>74I</t>
  </si>
  <si>
    <t>Zkoušky a revize</t>
  </si>
  <si>
    <t>74F312</t>
  </si>
  <si>
    <t>MĚŘENÍ PARAMETRŮ TV STATICKÉ</t>
  </si>
  <si>
    <t>viz. technická zpráva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</si>
  <si>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</si>
  <si>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</si>
  <si>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</si>
  <si>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</si>
  <si>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</si>
  <si>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</si>
  <si>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</si>
  <si>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</si>
  <si>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</si>
  <si>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</si>
  <si>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</si>
  <si>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</si>
  <si>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</si>
  <si>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74F332</t>
  </si>
  <si>
    <t>VÝKON ORGANIZAČNÍCH JEDNOTEK SPRÁVCE</t>
  </si>
  <si>
    <t>počet výluk viz. technická zpráva * 1h/výluku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</si>
  <si>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</t>
  </si>
  <si>
    <t>D.9.8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</si>
  <si>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</si>
  <si>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</si>
  <si>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</si>
  <si>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</si>
  <si>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</si>
  <si>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</si>
  <si>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</si>
  <si>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</si>
  <si>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</si>
  <si>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</si>
  <si>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</si>
  <si>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</si>
  <si>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</si>
  <si>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</si>
  <si>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</si>
  <si>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</si>
  <si>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Ostatní</t>
  </si>
  <si>
    <t>VSEOB004</t>
  </si>
  <si>
    <t>Exkurze</t>
  </si>
  <si>
    <t>Exkurze dle zákona o zadávání veřejných zakázek</t>
  </si>
  <si>
    <t>Položka zahrnuje veškeré činnosti nezbytné pro zajištění exkurze. Veškerá požadavky na rozsah exkurzí je dán smlouvou o dílo.</t>
  </si>
  <si>
    <t>VSEOB005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</si>
  <si>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</si>
  <si>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</si>
  <si>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</si>
  <si>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</si>
  <si>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</si>
  <si>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VŠEOB007</t>
  </si>
  <si>
    <t>Nájmy hrazené zhotovitelem</t>
  </si>
  <si>
    <t>Pronájmy pozemků pro účely stavby v období dle harmonogramu stavby</t>
  </si>
  <si>
    <t>VŠEOB008</t>
  </si>
  <si>
    <t>Publicita stavby pro národní financování</t>
  </si>
  <si>
    <t>Zajištění propagace stavby dle ZTP pro národní financování  
v předepsaném rozsahu a počtu dle ZTP</t>
  </si>
  <si>
    <t>náplň položky dle kapitoly v ZTP.</t>
  </si>
  <si>
    <t>D.9.9</t>
  </si>
  <si>
    <t>Likvidace odpadů včetně dopravy</t>
  </si>
  <si>
    <t xml:space="preserve">  SO 90-90</t>
  </si>
  <si>
    <t>SO 90-90</t>
  </si>
  <si>
    <t>POPLATKY ZA LIKVIDACI ODPADŮ NEKONTAMINOVANÝCH - 17 05 04  VYTĚŽENÉ ZEMINY A HORNINY -  I. TŘÍDA TĚŽITELNOSTI</t>
  </si>
  <si>
    <t>SO11-00-01:2095.2=2 095.2 [A] 
SO11-00-02:1173.6=1 173.6 [B] 
SO11-20-01:2847.64=2 847.6 [C] 
SO11-20-02:1537=1 537.0 [D] 
SO11-33-01:37,26*1,7=63.3 [E] 
a+b+c+d+e=7 716.7 [F]</t>
  </si>
  <si>
    <t>1. Položka obsahuje:  
 – veškeré poplatky provozovateli skládky, recyklační linky nebo jiného zařízení na zpracování nebo likvidaci odpadů související s převzetím, uložením, zpracováním nebo likvidací odpadu  
2. Položka 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</si>
  <si>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POPLATKY ZA LIKVIDACI ODPADŮ NEKONTAMINOVANÝCH - 17 01 02  STAVEBNÍ A DEMOLIČNÍ SUŤ (CIHLY)</t>
  </si>
  <si>
    <t>SO11-20-01:1216,539=1 216.5 [A] 
SO11-20-02:140,3=140.3 [B] 
a+b=1 356.8 [C]</t>
  </si>
  <si>
    <t>SO11-20-01:316,8=316.8 [A] 
SO11-20-02:360,876=360.9 [B] 
SO11-33-01:18,68=18.7 [C] 
a+b+c=696.4 [D]</t>
  </si>
  <si>
    <t>SO11-20-01:331.14=331.1 [A] 
SO11-20-02:64,8=64.8 [B] 
a+b=395.9 [C]</t>
  </si>
  <si>
    <t>1. Položka obsahuje:  
 – veškeré poplatky provozovateli skládky, recyklační linky nebo jiného zařízení na zpracování nebo likvidaci odpadů související s převzetím, uložením, zpracováním nebo likvidací odpadu  
2. Položka 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</si>
  <si>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POPLATKY ZA LIKVIDACI ODPADŮ NEKONTAMINOVANÝCH - 17 05 08  ŠTĚRK Z KOLEJIŠTĚ (ODPAD PO RECYKLACI)</t>
  </si>
  <si>
    <t>SO11-00-01:840.72=840.7 [A] 
SO11-00-02:427.592=427.6 [B] 
a+b=1 268.3 [C]</t>
  </si>
  <si>
    <t>POPLATKY ZA LIKVIDACI ODPADŮ NEKONTAMINOVANÝCH - 17 02 03  POLYETYLÉNOVÉ  PODLOŽKY (ŽEL. SVRŠEK)</t>
  </si>
  <si>
    <t>SO11-00-01:0.023*1000=23.0 [A] 
SO11-00-02:0.012*1000=12.0 [B] 
a+b=35.0 [C]</t>
  </si>
  <si>
    <t>POPLATKY ZA LIKVIDACI ODPADŮ NEKONTAMINOVANÝCH - 07 02 99  PRYŽOVÉ PODLOŽKY (ŽEL. SVRŠEK)</t>
  </si>
  <si>
    <t>SO11-00-01:0.212=0.2 [A] 
SO11-00-02:0.125=0.1 [B] 
a+b=0.3 [C]</t>
  </si>
  <si>
    <t>POPLATKY ZA LIKVIDACŮ ODPADŮ NEBEZPEČNÝCH - 17 05 07*  LOKÁLNĚ ZNEČIŠTĚNÝ ŠTĚRK A ZEMINA Z KOLEJIŠTĚ (VÝHYBKY)</t>
  </si>
  <si>
    <t>SO11-00-01:840,72=840.7 [A] 
SO11-00-02:427,592=427.6 [B] 
a+b=1 268.3 [C]</t>
  </si>
  <si>
    <t>POPLATKY ZA LIKVIDACŮ ODPADŮ NEBEZPEČNÝCH - 17 02 04*  ŽELEZNIČNÍ PRAŽCE DŘEVĚNÉ</t>
  </si>
  <si>
    <t>SO11-00-01:11,36=11.4 [A] 
SO11-00-02:1,2=1.2 [B] 
a+b=12.6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</si>
</sst>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0+C10+C15+C20+C26+C29+C31+C33</f>
      </c>
    </row>
    <row r="7" spans="2:3" ht="12.75" customHeight="1">
      <c r="B7" s="8" t="s">
        <v>7</v>
      </c>
      <c s="10">
        <f>0+E10+E15+E20+E26+E29+E31+E33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</f>
      </c>
      <c s="14">
        <f>C10*0.21</f>
      </c>
      <c s="14">
        <f>0+E11+E12+E13+E14</f>
      </c>
      <c s="13">
        <f>0+F11+F12+F13+F14</f>
      </c>
    </row>
    <row r="11" spans="1:6" ht="12.75">
      <c r="A11" s="11" t="s">
        <v>16</v>
      </c>
      <c s="12" t="s">
        <v>17</v>
      </c>
      <c s="14">
        <f>'SO 11-00-01'!K8+'SO 11-00-01'!M8</f>
      </c>
      <c s="14">
        <f>C11*0.21</f>
      </c>
      <c s="14">
        <f>C11+D11</f>
      </c>
      <c s="13">
        <f>'SO 11-00-01'!T7</f>
      </c>
    </row>
    <row r="12" spans="1:6" ht="12.75">
      <c r="A12" s="11" t="s">
        <v>337</v>
      </c>
      <c s="12" t="s">
        <v>338</v>
      </c>
      <c s="14">
        <f>'SO 11-00-01.1'!K8+'SO 11-00-01.1'!M8</f>
      </c>
      <c s="14">
        <f>C12*0.21</f>
      </c>
      <c s="14">
        <f>C12+D12</f>
      </c>
      <c s="13">
        <f>'SO 11-00-01.1'!T7</f>
      </c>
    </row>
    <row r="13" spans="1:6" ht="12.75">
      <c r="A13" s="11" t="s">
        <v>353</v>
      </c>
      <c s="12" t="s">
        <v>354</v>
      </c>
      <c s="14">
        <f>'SO 11-00-02'!K8+'SO 11-00-02'!M8</f>
      </c>
      <c s="14">
        <f>C13*0.21</f>
      </c>
      <c s="14">
        <f>C13+D13</f>
      </c>
      <c s="13">
        <f>'SO 11-00-02'!T7</f>
      </c>
    </row>
    <row r="14" spans="1:6" ht="12.75">
      <c r="A14" s="11" t="s">
        <v>415</v>
      </c>
      <c s="12" t="s">
        <v>416</v>
      </c>
      <c s="14">
        <f>'SO 11-00-02.1'!K8+'SO 11-00-02.1'!M8</f>
      </c>
      <c s="14">
        <f>C14*0.21</f>
      </c>
      <c s="14">
        <f>C14+D14</f>
      </c>
      <c s="13">
        <f>'SO 11-00-02.1'!T7</f>
      </c>
    </row>
    <row r="15" spans="1:6" ht="12.75">
      <c r="A15" s="11" t="s">
        <v>418</v>
      </c>
      <c s="12" t="s">
        <v>419</v>
      </c>
      <c s="14">
        <f>0+C16+C17+C18+C19</f>
      </c>
      <c s="14">
        <f>C15*0.21</f>
      </c>
      <c s="14">
        <f>0+E16+E17+E18+E19</f>
      </c>
      <c s="13">
        <f>0+F16+F17+F18+F19</f>
      </c>
    </row>
    <row r="16" spans="1:6" ht="12.75">
      <c r="A16" s="11" t="s">
        <v>420</v>
      </c>
      <c s="12" t="s">
        <v>421</v>
      </c>
      <c s="14">
        <f>'SO 11-20-01'!K8+'SO 11-20-01'!M8</f>
      </c>
      <c s="14">
        <f>C16*0.21</f>
      </c>
      <c s="14">
        <f>C16+D16</f>
      </c>
      <c s="13">
        <f>'SO 11-20-01'!T7</f>
      </c>
    </row>
    <row r="17" spans="1:6" ht="12.75">
      <c r="A17" s="11" t="s">
        <v>751</v>
      </c>
      <c s="12" t="s">
        <v>752</v>
      </c>
      <c s="14">
        <f>'SO 11-20-02'!K8+'SO 11-20-02'!M8</f>
      </c>
      <c s="14">
        <f>C17*0.21</f>
      </c>
      <c s="14">
        <f>C17+D17</f>
      </c>
      <c s="13">
        <f>'SO 11-20-02'!T7</f>
      </c>
    </row>
    <row r="18" spans="1:6" ht="12.75">
      <c r="A18" s="11" t="s">
        <v>823</v>
      </c>
      <c s="12" t="s">
        <v>824</v>
      </c>
      <c s="14">
        <f>'SO 11-20-02.1'!K8+'SO 11-20-02.1'!M8</f>
      </c>
      <c s="14">
        <f>C18*0.21</f>
      </c>
      <c s="14">
        <f>C18+D18</f>
      </c>
      <c s="13">
        <f>'SO 11-20-02.1'!T7</f>
      </c>
    </row>
    <row r="19" spans="1:6" ht="12.75">
      <c r="A19" s="11" t="s">
        <v>881</v>
      </c>
      <c s="12" t="s">
        <v>882</v>
      </c>
      <c s="14">
        <f>'SO 11-23-01'!K8+'SO 11-23-01'!M8</f>
      </c>
      <c s="14">
        <f>C19*0.21</f>
      </c>
      <c s="14">
        <f>C19+D19</f>
      </c>
      <c s="13">
        <f>'SO 11-23-01'!T7</f>
      </c>
    </row>
    <row r="20" spans="1:6" ht="12.75">
      <c r="A20" s="11" t="s">
        <v>917</v>
      </c>
      <c s="12" t="s">
        <v>918</v>
      </c>
      <c s="14">
        <f>0+C21+C22+C23+C24+C25</f>
      </c>
      <c s="14">
        <f>C20*0.21</f>
      </c>
      <c s="14">
        <f>0+E21+E22+E23+E24+E25</f>
      </c>
      <c s="13">
        <f>0+F21+F22+F23+F24+F25</f>
      </c>
    </row>
    <row r="21" spans="1:6" ht="12.75">
      <c r="A21" s="11" t="s">
        <v>919</v>
      </c>
      <c s="12" t="s">
        <v>920</v>
      </c>
      <c s="14">
        <f>'SO 11-30-01'!K8+'SO 11-30-01'!M8</f>
      </c>
      <c s="14">
        <f>C21*0.21</f>
      </c>
      <c s="14">
        <f>C21+D21</f>
      </c>
      <c s="13">
        <f>'SO 11-30-01'!T7</f>
      </c>
    </row>
    <row r="22" spans="1:6" ht="12.75">
      <c r="A22" s="11" t="s">
        <v>962</v>
      </c>
      <c s="12" t="s">
        <v>963</v>
      </c>
      <c s="14">
        <f>'SO 11-30-02'!K8+'SO 11-30-02'!M8</f>
      </c>
      <c s="14">
        <f>C22*0.21</f>
      </c>
      <c s="14">
        <f>C22+D22</f>
      </c>
      <c s="13">
        <f>'SO 11-30-02'!T7</f>
      </c>
    </row>
    <row r="23" spans="1:6" ht="12.75">
      <c r="A23" s="11" t="s">
        <v>965</v>
      </c>
      <c s="12" t="s">
        <v>966</v>
      </c>
      <c s="14">
        <f>'SO 11-30-03'!K8+'SO 11-30-03'!M8</f>
      </c>
      <c s="14">
        <f>C23*0.21</f>
      </c>
      <c s="14">
        <f>C23+D23</f>
      </c>
      <c s="13">
        <f>'SO 11-30-03'!T7</f>
      </c>
    </row>
    <row r="24" spans="1:6" ht="12.75">
      <c r="A24" s="11" t="s">
        <v>974</v>
      </c>
      <c s="12" t="s">
        <v>975</v>
      </c>
      <c s="14">
        <f>'SO 11-30-04'!K8+'SO 11-30-04'!M8</f>
      </c>
      <c s="14">
        <f>C24*0.21</f>
      </c>
      <c s="14">
        <f>C24+D24</f>
      </c>
      <c s="13">
        <f>'SO 11-30-04'!T7</f>
      </c>
    </row>
    <row r="25" spans="1:6" ht="12.75">
      <c r="A25" s="11" t="s">
        <v>978</v>
      </c>
      <c s="12" t="s">
        <v>979</v>
      </c>
      <c s="14">
        <f>'SO 11-30-06'!K8+'SO 11-30-06'!M8</f>
      </c>
      <c s="14">
        <f>C25*0.21</f>
      </c>
      <c s="14">
        <f>C25+D25</f>
      </c>
      <c s="13">
        <f>'SO 11-30-06'!T7</f>
      </c>
    </row>
    <row r="26" spans="1:6" ht="12.75">
      <c r="A26" s="11" t="s">
        <v>1180</v>
      </c>
      <c s="12" t="s">
        <v>1181</v>
      </c>
      <c s="14">
        <f>0+C27+C28</f>
      </c>
      <c s="14">
        <f>C26*0.21</f>
      </c>
      <c s="14">
        <f>0+E27+E28</f>
      </c>
      <c s="13">
        <f>0+F27+F28</f>
      </c>
    </row>
    <row r="27" spans="1:6" ht="12.75">
      <c r="A27" s="11" t="s">
        <v>1182</v>
      </c>
      <c s="12" t="s">
        <v>1183</v>
      </c>
      <c s="14">
        <f>'SO 11-33-01'!K8+'SO 11-33-01'!M8</f>
      </c>
      <c s="14">
        <f>C27*0.21</f>
      </c>
      <c s="14">
        <f>C27+D27</f>
      </c>
      <c s="13">
        <f>'SO 11-33-01'!T7</f>
      </c>
    </row>
    <row r="28" spans="1:6" ht="12.75">
      <c r="A28" s="11" t="s">
        <v>1293</v>
      </c>
      <c s="12" t="s">
        <v>1294</v>
      </c>
      <c s="14">
        <f>'SO 11-33-02'!K8+'SO 11-33-02'!M8</f>
      </c>
      <c s="14">
        <f>C28*0.21</f>
      </c>
      <c s="14">
        <f>C28+D28</f>
      </c>
      <c s="13">
        <f>'SO 11-33-02'!T7</f>
      </c>
    </row>
    <row r="29" spans="1:6" ht="12.75">
      <c r="A29" s="11" t="s">
        <v>1353</v>
      </c>
      <c s="12" t="s">
        <v>1354</v>
      </c>
      <c s="14">
        <f>0+C30</f>
      </c>
      <c s="14">
        <f>C29*0.21</f>
      </c>
      <c s="14">
        <f>0+E30</f>
      </c>
      <c s="13">
        <f>0+F30</f>
      </c>
    </row>
    <row r="30" spans="1:6" ht="12.75">
      <c r="A30" s="11" t="s">
        <v>1355</v>
      </c>
      <c s="12" t="s">
        <v>1356</v>
      </c>
      <c s="14">
        <f>'SO 11-81-01'!K8+'SO 11-81-01'!M8</f>
      </c>
      <c s="14">
        <f>C30*0.21</f>
      </c>
      <c s="14">
        <f>C30+D30</f>
      </c>
      <c s="13">
        <f>'SO 11-81-01'!T7</f>
      </c>
    </row>
    <row r="31" spans="1:6" ht="12.75">
      <c r="A31" s="11" t="s">
        <v>1450</v>
      </c>
      <c s="12" t="s">
        <v>1451</v>
      </c>
      <c s="14">
        <f>0+C32</f>
      </c>
      <c s="14">
        <f>C31*0.21</f>
      </c>
      <c s="14">
        <f>0+E32</f>
      </c>
      <c s="13">
        <f>0+F32</f>
      </c>
    </row>
    <row r="32" spans="1:6" ht="12.75">
      <c r="A32" s="11" t="s">
        <v>1452</v>
      </c>
      <c s="12" t="s">
        <v>1451</v>
      </c>
      <c s="14">
        <f>'SO 98-98'!K8+'SO 98-98'!M8</f>
      </c>
      <c s="14">
        <f>C32*0.21</f>
      </c>
      <c s="14">
        <f>C32+D32</f>
      </c>
      <c s="13">
        <f>'SO 98-98'!T7</f>
      </c>
    </row>
    <row r="33" spans="1:6" ht="12.75">
      <c r="A33" s="11" t="s">
        <v>1485</v>
      </c>
      <c s="12" t="s">
        <v>1486</v>
      </c>
      <c s="14">
        <f>0+C34</f>
      </c>
      <c s="14">
        <f>C33*0.21</f>
      </c>
      <c s="14">
        <f>0+E34</f>
      </c>
      <c s="13">
        <f>0+F34</f>
      </c>
    </row>
    <row r="34" spans="1:6" ht="12.75">
      <c r="A34" s="11" t="s">
        <v>1487</v>
      </c>
      <c s="12" t="s">
        <v>1486</v>
      </c>
      <c s="14">
        <f>'SO 90-90'!K8+'SO 90-90'!M8</f>
      </c>
      <c s="14">
        <f>C34*0.21</f>
      </c>
      <c s="14">
        <f>C34+D34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917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917</v>
      </c>
      <c r="E4" s="26" t="s">
        <v>918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COUNTIFS(L8:L59,"=0",A8:A59,"P")+COUNTIFS(L8:L59,"",A8:A59,"P")+SUM(Q8:Q59)</f>
      </c>
    </row>
    <row r="8" spans="1:13" ht="12.75">
      <c r="A8" t="s">
        <v>45</v>
      </c>
      <c r="C8" s="28" t="s">
        <v>921</v>
      </c>
      <c r="E8" s="30" t="s">
        <v>920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47</v>
      </c>
      <c r="C9" s="31" t="s">
        <v>26</v>
      </c>
      <c r="E9" s="33" t="s">
        <v>48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49</v>
      </c>
      <c s="34" t="s">
        <v>26</v>
      </c>
      <c s="34" t="s">
        <v>922</v>
      </c>
      <c s="35" t="s">
        <v>5</v>
      </c>
      <c s="6" t="s">
        <v>923</v>
      </c>
      <c s="36" t="s">
        <v>81</v>
      </c>
      <c s="37">
        <v>31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924</v>
      </c>
    </row>
    <row r="12" spans="1:5" ht="12.75">
      <c r="A12" s="35" t="s">
        <v>55</v>
      </c>
      <c r="E12" s="40" t="s">
        <v>925</v>
      </c>
    </row>
    <row r="13" spans="1:5" ht="12.75">
      <c r="A13" t="s">
        <v>57</v>
      </c>
      <c r="E13" s="39" t="s">
        <v>926</v>
      </c>
    </row>
    <row r="14" spans="1:16" ht="12.75">
      <c r="A14" t="s">
        <v>49</v>
      </c>
      <c s="34" t="s">
        <v>28</v>
      </c>
      <c s="34" t="s">
        <v>927</v>
      </c>
      <c s="35" t="s">
        <v>5</v>
      </c>
      <c s="6" t="s">
        <v>928</v>
      </c>
      <c s="36" t="s">
        <v>81</v>
      </c>
      <c s="37">
        <v>31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53</v>
      </c>
      <c>
        <f>(M14*21)/100</f>
      </c>
      <c t="s">
        <v>28</v>
      </c>
    </row>
    <row r="15" spans="1:5" ht="12.75">
      <c r="A15" s="35" t="s">
        <v>54</v>
      </c>
      <c r="E15" s="39" t="s">
        <v>924</v>
      </c>
    </row>
    <row r="16" spans="1:5" ht="12.75">
      <c r="A16" s="35" t="s">
        <v>55</v>
      </c>
      <c r="E16" s="40" t="s">
        <v>925</v>
      </c>
    </row>
    <row r="17" spans="1:5" ht="12.75">
      <c r="A17" t="s">
        <v>57</v>
      </c>
      <c r="E17" s="39" t="s">
        <v>926</v>
      </c>
    </row>
    <row r="18" spans="1:16" ht="12.75">
      <c r="A18" t="s">
        <v>49</v>
      </c>
      <c s="34" t="s">
        <v>63</v>
      </c>
      <c s="34" t="s">
        <v>929</v>
      </c>
      <c s="35" t="s">
        <v>5</v>
      </c>
      <c s="6" t="s">
        <v>930</v>
      </c>
      <c s="36" t="s">
        <v>81</v>
      </c>
      <c s="37">
        <v>31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53</v>
      </c>
      <c>
        <f>(M18*21)/100</f>
      </c>
      <c t="s">
        <v>28</v>
      </c>
    </row>
    <row r="19" spans="1:5" ht="12.75">
      <c r="A19" s="35" t="s">
        <v>54</v>
      </c>
      <c r="E19" s="39" t="s">
        <v>931</v>
      </c>
    </row>
    <row r="20" spans="1:5" ht="12.75">
      <c r="A20" s="35" t="s">
        <v>55</v>
      </c>
      <c r="E20" s="40" t="s">
        <v>925</v>
      </c>
    </row>
    <row r="21" spans="1:5" ht="12.75">
      <c r="A21" t="s">
        <v>57</v>
      </c>
      <c r="E21" s="39" t="s">
        <v>926</v>
      </c>
    </row>
    <row r="22" spans="1:16" ht="12.75">
      <c r="A22" t="s">
        <v>49</v>
      </c>
      <c s="34" t="s">
        <v>68</v>
      </c>
      <c s="34" t="s">
        <v>932</v>
      </c>
      <c s="35" t="s">
        <v>5</v>
      </c>
      <c s="6" t="s">
        <v>933</v>
      </c>
      <c s="36" t="s">
        <v>52</v>
      </c>
      <c s="37">
        <v>28.1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53</v>
      </c>
      <c>
        <f>(M22*21)/100</f>
      </c>
      <c t="s">
        <v>28</v>
      </c>
    </row>
    <row r="23" spans="1:5" ht="12.75">
      <c r="A23" s="35" t="s">
        <v>54</v>
      </c>
      <c r="E23" s="39" t="s">
        <v>924</v>
      </c>
    </row>
    <row r="24" spans="1:5" ht="12.75">
      <c r="A24" s="35" t="s">
        <v>55</v>
      </c>
      <c r="E24" s="40" t="s">
        <v>934</v>
      </c>
    </row>
    <row r="25" spans="1:5" ht="12.75">
      <c r="A25" t="s">
        <v>57</v>
      </c>
      <c r="E25" s="39" t="s">
        <v>935</v>
      </c>
    </row>
    <row r="26" spans="1:16" ht="12.75">
      <c r="A26" t="s">
        <v>49</v>
      </c>
      <c s="34" t="s">
        <v>73</v>
      </c>
      <c s="34" t="s">
        <v>936</v>
      </c>
      <c s="35" t="s">
        <v>5</v>
      </c>
      <c s="6" t="s">
        <v>937</v>
      </c>
      <c s="36" t="s">
        <v>52</v>
      </c>
      <c s="37">
        <v>28.1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53</v>
      </c>
      <c>
        <f>(M26*21)/100</f>
      </c>
      <c t="s">
        <v>28</v>
      </c>
    </row>
    <row r="27" spans="1:5" ht="12.75">
      <c r="A27" s="35" t="s">
        <v>54</v>
      </c>
      <c r="E27" s="39" t="s">
        <v>924</v>
      </c>
    </row>
    <row r="28" spans="1:5" ht="12.75">
      <c r="A28" s="35" t="s">
        <v>55</v>
      </c>
      <c r="E28" s="40" t="s">
        <v>934</v>
      </c>
    </row>
    <row r="29" spans="1:5" ht="12.75">
      <c r="A29" t="s">
        <v>57</v>
      </c>
      <c r="E29" s="39" t="s">
        <v>935</v>
      </c>
    </row>
    <row r="30" spans="1:16" ht="12.75">
      <c r="A30" t="s">
        <v>49</v>
      </c>
      <c s="34" t="s">
        <v>27</v>
      </c>
      <c s="34" t="s">
        <v>938</v>
      </c>
      <c s="35" t="s">
        <v>5</v>
      </c>
      <c s="6" t="s">
        <v>939</v>
      </c>
      <c s="36" t="s">
        <v>52</v>
      </c>
      <c s="37">
        <v>3.2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53</v>
      </c>
      <c>
        <f>(M30*21)/100</f>
      </c>
      <c t="s">
        <v>28</v>
      </c>
    </row>
    <row r="31" spans="1:5" ht="12.75">
      <c r="A31" s="35" t="s">
        <v>54</v>
      </c>
      <c r="E31" s="39" t="s">
        <v>940</v>
      </c>
    </row>
    <row r="32" spans="1:5" ht="12.75">
      <c r="A32" s="35" t="s">
        <v>55</v>
      </c>
      <c r="E32" s="40" t="s">
        <v>925</v>
      </c>
    </row>
    <row r="33" spans="1:5" ht="12.75">
      <c r="A33" t="s">
        <v>57</v>
      </c>
      <c r="E33" s="39" t="s">
        <v>935</v>
      </c>
    </row>
    <row r="34" spans="1:16" ht="12.75">
      <c r="A34" t="s">
        <v>49</v>
      </c>
      <c s="34" t="s">
        <v>85</v>
      </c>
      <c s="34" t="s">
        <v>941</v>
      </c>
      <c s="35" t="s">
        <v>5</v>
      </c>
      <c s="6" t="s">
        <v>942</v>
      </c>
      <c s="36" t="s">
        <v>108</v>
      </c>
      <c s="37">
        <v>31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53</v>
      </c>
      <c>
        <f>(M34*21)/100</f>
      </c>
      <c t="s">
        <v>28</v>
      </c>
    </row>
    <row r="35" spans="1:5" ht="12.75">
      <c r="A35" s="35" t="s">
        <v>54</v>
      </c>
      <c r="E35" s="39" t="s">
        <v>924</v>
      </c>
    </row>
    <row r="36" spans="1:5" ht="12.75">
      <c r="A36" s="35" t="s">
        <v>55</v>
      </c>
      <c r="E36" s="40" t="s">
        <v>925</v>
      </c>
    </row>
    <row r="37" spans="1:5" ht="102">
      <c r="A37" t="s">
        <v>57</v>
      </c>
      <c r="E37" s="39" t="s">
        <v>943</v>
      </c>
    </row>
    <row r="38" spans="1:16" ht="12.75">
      <c r="A38" t="s">
        <v>49</v>
      </c>
      <c s="34" t="s">
        <v>90</v>
      </c>
      <c s="34" t="s">
        <v>944</v>
      </c>
      <c s="35" t="s">
        <v>5</v>
      </c>
      <c s="6" t="s">
        <v>945</v>
      </c>
      <c s="36" t="s">
        <v>108</v>
      </c>
      <c s="37">
        <v>35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53</v>
      </c>
      <c>
        <f>(M38*21)/100</f>
      </c>
      <c t="s">
        <v>28</v>
      </c>
    </row>
    <row r="39" spans="1:5" ht="12.75">
      <c r="A39" s="35" t="s">
        <v>54</v>
      </c>
      <c r="E39" s="39" t="s">
        <v>924</v>
      </c>
    </row>
    <row r="40" spans="1:5" ht="12.75">
      <c r="A40" s="35" t="s">
        <v>55</v>
      </c>
      <c r="E40" s="40" t="s">
        <v>925</v>
      </c>
    </row>
    <row r="41" spans="1:5" ht="140.25">
      <c r="A41" t="s">
        <v>57</v>
      </c>
      <c r="E41" s="39" t="s">
        <v>946</v>
      </c>
    </row>
    <row r="42" spans="1:16" ht="25.5">
      <c r="A42" t="s">
        <v>49</v>
      </c>
      <c s="34" t="s">
        <v>95</v>
      </c>
      <c s="34" t="s">
        <v>947</v>
      </c>
      <c s="35" t="s">
        <v>5</v>
      </c>
      <c s="6" t="s">
        <v>948</v>
      </c>
      <c s="36" t="s">
        <v>108</v>
      </c>
      <c s="37">
        <v>45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53</v>
      </c>
      <c>
        <f>(M42*21)/100</f>
      </c>
      <c t="s">
        <v>28</v>
      </c>
    </row>
    <row r="43" spans="1:5" ht="12.75">
      <c r="A43" s="35" t="s">
        <v>54</v>
      </c>
      <c r="E43" s="39" t="s">
        <v>924</v>
      </c>
    </row>
    <row r="44" spans="1:5" ht="12.75">
      <c r="A44" s="35" t="s">
        <v>55</v>
      </c>
      <c r="E44" s="40" t="s">
        <v>925</v>
      </c>
    </row>
    <row r="45" spans="1:5" ht="140.25">
      <c r="A45" t="s">
        <v>57</v>
      </c>
      <c r="E45" s="39" t="s">
        <v>949</v>
      </c>
    </row>
    <row r="46" spans="1:16" ht="12.75">
      <c r="A46" t="s">
        <v>49</v>
      </c>
      <c s="34" t="s">
        <v>100</v>
      </c>
      <c s="34" t="s">
        <v>950</v>
      </c>
      <c s="35" t="s">
        <v>5</v>
      </c>
      <c s="6" t="s">
        <v>951</v>
      </c>
      <c s="36" t="s">
        <v>108</v>
      </c>
      <c s="37">
        <v>31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53</v>
      </c>
      <c>
        <f>(M46*21)/100</f>
      </c>
      <c t="s">
        <v>28</v>
      </c>
    </row>
    <row r="47" spans="1:5" ht="12.75">
      <c r="A47" s="35" t="s">
        <v>54</v>
      </c>
      <c r="E47" s="39" t="s">
        <v>952</v>
      </c>
    </row>
    <row r="48" spans="1:5" ht="12.75">
      <c r="A48" s="35" t="s">
        <v>55</v>
      </c>
      <c r="E48" s="40" t="s">
        <v>925</v>
      </c>
    </row>
    <row r="49" spans="1:5" ht="76.5">
      <c r="A49" t="s">
        <v>57</v>
      </c>
      <c r="E49" s="39" t="s">
        <v>953</v>
      </c>
    </row>
    <row r="50" spans="1:16" ht="12.75">
      <c r="A50" t="s">
        <v>49</v>
      </c>
      <c s="34" t="s">
        <v>105</v>
      </c>
      <c s="34" t="s">
        <v>954</v>
      </c>
      <c s="35" t="s">
        <v>5</v>
      </c>
      <c s="6" t="s">
        <v>955</v>
      </c>
      <c s="36" t="s">
        <v>154</v>
      </c>
      <c s="37">
        <v>4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53</v>
      </c>
      <c>
        <f>(M50*21)/100</f>
      </c>
      <c t="s">
        <v>28</v>
      </c>
    </row>
    <row r="51" spans="1:5" ht="12.75">
      <c r="A51" s="35" t="s">
        <v>54</v>
      </c>
      <c r="E51" s="39" t="s">
        <v>924</v>
      </c>
    </row>
    <row r="52" spans="1:5" ht="12.75">
      <c r="A52" s="35" t="s">
        <v>55</v>
      </c>
      <c r="E52" s="40" t="s">
        <v>925</v>
      </c>
    </row>
    <row r="53" spans="1:5" ht="12.75">
      <c r="A53" t="s">
        <v>57</v>
      </c>
      <c r="E53" s="39" t="s">
        <v>935</v>
      </c>
    </row>
    <row r="54" spans="1:16" ht="12.75">
      <c r="A54" t="s">
        <v>49</v>
      </c>
      <c s="34" t="s">
        <v>111</v>
      </c>
      <c s="34" t="s">
        <v>956</v>
      </c>
      <c s="35" t="s">
        <v>5</v>
      </c>
      <c s="6" t="s">
        <v>957</v>
      </c>
      <c s="36" t="s">
        <v>108</v>
      </c>
      <c s="37">
        <v>35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53</v>
      </c>
      <c>
        <f>(M54*21)/100</f>
      </c>
      <c t="s">
        <v>28</v>
      </c>
    </row>
    <row r="55" spans="1:5" ht="12.75">
      <c r="A55" s="35" t="s">
        <v>54</v>
      </c>
      <c r="E55" s="39" t="s">
        <v>924</v>
      </c>
    </row>
    <row r="56" spans="1:5" ht="12.75">
      <c r="A56" s="35" t="s">
        <v>55</v>
      </c>
      <c r="E56" s="40" t="s">
        <v>925</v>
      </c>
    </row>
    <row r="57" spans="1:5" ht="38.25">
      <c r="A57" t="s">
        <v>57</v>
      </c>
      <c r="E57" s="39" t="s">
        <v>958</v>
      </c>
    </row>
    <row r="58" spans="1:13" ht="12.75">
      <c r="A58" t="s">
        <v>47</v>
      </c>
      <c r="C58" s="31" t="s">
        <v>186</v>
      </c>
      <c r="E58" s="33" t="s">
        <v>959</v>
      </c>
      <c r="J58" s="32">
        <f>0</f>
      </c>
      <c s="32">
        <f>0</f>
      </c>
      <c s="32">
        <f>0+L59</f>
      </c>
      <c s="32">
        <f>0+M59</f>
      </c>
    </row>
    <row r="59" spans="1:16" ht="25.5">
      <c r="A59" t="s">
        <v>49</v>
      </c>
      <c s="34" t="s">
        <v>116</v>
      </c>
      <c s="34" t="s">
        <v>960</v>
      </c>
      <c s="35" t="s">
        <v>5</v>
      </c>
      <c s="6" t="s">
        <v>961</v>
      </c>
      <c s="36" t="s">
        <v>154</v>
      </c>
      <c s="37">
        <v>1</v>
      </c>
      <c s="36">
        <v>0</v>
      </c>
      <c s="36">
        <f>ROUND(G59*H59,6)</f>
      </c>
      <c r="L59" s="38">
        <v>0</v>
      </c>
      <c s="32">
        <f>ROUND(ROUND(L59,2)*ROUND(G59,1),2)</f>
      </c>
      <c s="36" t="s">
        <v>53</v>
      </c>
      <c>
        <f>(M59*21)/100</f>
      </c>
      <c t="s">
        <v>28</v>
      </c>
    </row>
    <row r="60" spans="1:5" ht="12.75">
      <c r="A60" s="35" t="s">
        <v>54</v>
      </c>
      <c r="E60" s="39" t="s">
        <v>924</v>
      </c>
    </row>
    <row r="61" spans="1:5" ht="12.75">
      <c r="A61" s="35" t="s">
        <v>55</v>
      </c>
      <c r="E61" s="40" t="s">
        <v>925</v>
      </c>
    </row>
    <row r="62" spans="1:5" ht="12.75">
      <c r="A62" t="s">
        <v>57</v>
      </c>
      <c r="E62" s="39" t="s">
        <v>935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917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917</v>
      </c>
      <c r="E4" s="26" t="s">
        <v>918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COUNTIFS(L8:L47,"=0",A8:A47,"P")+COUNTIFS(L8:L47,"",A8:A47,"P")+SUM(Q8:Q47)</f>
      </c>
    </row>
    <row r="8" spans="1:13" ht="12.75">
      <c r="A8" t="s">
        <v>45</v>
      </c>
      <c r="C8" s="28" t="s">
        <v>964</v>
      </c>
      <c r="E8" s="30" t="s">
        <v>963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47</v>
      </c>
      <c r="C9" s="31" t="s">
        <v>26</v>
      </c>
      <c r="E9" s="33" t="s">
        <v>48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26</v>
      </c>
      <c s="34" t="s">
        <v>932</v>
      </c>
      <c s="35" t="s">
        <v>5</v>
      </c>
      <c s="6" t="s">
        <v>933</v>
      </c>
      <c s="36" t="s">
        <v>52</v>
      </c>
      <c s="37">
        <v>28.1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924</v>
      </c>
    </row>
    <row r="12" spans="1:5" ht="12.75">
      <c r="A12" s="35" t="s">
        <v>55</v>
      </c>
      <c r="E12" s="40" t="s">
        <v>934</v>
      </c>
    </row>
    <row r="13" spans="1:5" ht="12.75">
      <c r="A13" t="s">
        <v>57</v>
      </c>
      <c r="E13" s="39" t="s">
        <v>935</v>
      </c>
    </row>
    <row r="14" spans="1:16" ht="12.75">
      <c r="A14" t="s">
        <v>49</v>
      </c>
      <c s="34" t="s">
        <v>28</v>
      </c>
      <c s="34" t="s">
        <v>936</v>
      </c>
      <c s="35" t="s">
        <v>5</v>
      </c>
      <c s="6" t="s">
        <v>937</v>
      </c>
      <c s="36" t="s">
        <v>52</v>
      </c>
      <c s="37">
        <v>28.1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53</v>
      </c>
      <c>
        <f>(M14*21)/100</f>
      </c>
      <c t="s">
        <v>28</v>
      </c>
    </row>
    <row r="15" spans="1:5" ht="12.75">
      <c r="A15" s="35" t="s">
        <v>54</v>
      </c>
      <c r="E15" s="39" t="s">
        <v>924</v>
      </c>
    </row>
    <row r="16" spans="1:5" ht="12.75">
      <c r="A16" s="35" t="s">
        <v>55</v>
      </c>
      <c r="E16" s="40" t="s">
        <v>934</v>
      </c>
    </row>
    <row r="17" spans="1:5" ht="12.75">
      <c r="A17" t="s">
        <v>57</v>
      </c>
      <c r="E17" s="39" t="s">
        <v>935</v>
      </c>
    </row>
    <row r="18" spans="1:16" ht="12.75">
      <c r="A18" t="s">
        <v>49</v>
      </c>
      <c s="34" t="s">
        <v>63</v>
      </c>
      <c s="34" t="s">
        <v>938</v>
      </c>
      <c s="35" t="s">
        <v>5</v>
      </c>
      <c s="6" t="s">
        <v>939</v>
      </c>
      <c s="36" t="s">
        <v>52</v>
      </c>
      <c s="37">
        <v>3.2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53</v>
      </c>
      <c>
        <f>(M18*21)/100</f>
      </c>
      <c t="s">
        <v>28</v>
      </c>
    </row>
    <row r="19" spans="1:5" ht="12.75">
      <c r="A19" s="35" t="s">
        <v>54</v>
      </c>
      <c r="E19" s="39" t="s">
        <v>940</v>
      </c>
    </row>
    <row r="20" spans="1:5" ht="12.75">
      <c r="A20" s="35" t="s">
        <v>55</v>
      </c>
      <c r="E20" s="40" t="s">
        <v>925</v>
      </c>
    </row>
    <row r="21" spans="1:5" ht="12.75">
      <c r="A21" t="s">
        <v>57</v>
      </c>
      <c r="E21" s="39" t="s">
        <v>935</v>
      </c>
    </row>
    <row r="22" spans="1:16" ht="12.75">
      <c r="A22" t="s">
        <v>49</v>
      </c>
      <c s="34" t="s">
        <v>68</v>
      </c>
      <c s="34" t="s">
        <v>941</v>
      </c>
      <c s="35" t="s">
        <v>5</v>
      </c>
      <c s="6" t="s">
        <v>942</v>
      </c>
      <c s="36" t="s">
        <v>108</v>
      </c>
      <c s="37">
        <v>31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53</v>
      </c>
      <c>
        <f>(M22*21)/100</f>
      </c>
      <c t="s">
        <v>28</v>
      </c>
    </row>
    <row r="23" spans="1:5" ht="12.75">
      <c r="A23" s="35" t="s">
        <v>54</v>
      </c>
      <c r="E23" s="39" t="s">
        <v>924</v>
      </c>
    </row>
    <row r="24" spans="1:5" ht="12.75">
      <c r="A24" s="35" t="s">
        <v>55</v>
      </c>
      <c r="E24" s="40" t="s">
        <v>925</v>
      </c>
    </row>
    <row r="25" spans="1:5" ht="102">
      <c r="A25" t="s">
        <v>57</v>
      </c>
      <c r="E25" s="39" t="s">
        <v>943</v>
      </c>
    </row>
    <row r="26" spans="1:16" ht="12.75">
      <c r="A26" t="s">
        <v>49</v>
      </c>
      <c s="34" t="s">
        <v>73</v>
      </c>
      <c s="34" t="s">
        <v>944</v>
      </c>
      <c s="35" t="s">
        <v>5</v>
      </c>
      <c s="6" t="s">
        <v>945</v>
      </c>
      <c s="36" t="s">
        <v>108</v>
      </c>
      <c s="37">
        <v>35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53</v>
      </c>
      <c>
        <f>(M26*21)/100</f>
      </c>
      <c t="s">
        <v>28</v>
      </c>
    </row>
    <row r="27" spans="1:5" ht="12.75">
      <c r="A27" s="35" t="s">
        <v>54</v>
      </c>
      <c r="E27" s="39" t="s">
        <v>924</v>
      </c>
    </row>
    <row r="28" spans="1:5" ht="12.75">
      <c r="A28" s="35" t="s">
        <v>55</v>
      </c>
      <c r="E28" s="40" t="s">
        <v>925</v>
      </c>
    </row>
    <row r="29" spans="1:5" ht="140.25">
      <c r="A29" t="s">
        <v>57</v>
      </c>
      <c r="E29" s="39" t="s">
        <v>946</v>
      </c>
    </row>
    <row r="30" spans="1:16" ht="25.5">
      <c r="A30" t="s">
        <v>49</v>
      </c>
      <c s="34" t="s">
        <v>27</v>
      </c>
      <c s="34" t="s">
        <v>947</v>
      </c>
      <c s="35" t="s">
        <v>5</v>
      </c>
      <c s="6" t="s">
        <v>948</v>
      </c>
      <c s="36" t="s">
        <v>108</v>
      </c>
      <c s="37">
        <v>45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53</v>
      </c>
      <c>
        <f>(M30*21)/100</f>
      </c>
      <c t="s">
        <v>28</v>
      </c>
    </row>
    <row r="31" spans="1:5" ht="12.75">
      <c r="A31" s="35" t="s">
        <v>54</v>
      </c>
      <c r="E31" s="39" t="s">
        <v>924</v>
      </c>
    </row>
    <row r="32" spans="1:5" ht="12.75">
      <c r="A32" s="35" t="s">
        <v>55</v>
      </c>
      <c r="E32" s="40" t="s">
        <v>925</v>
      </c>
    </row>
    <row r="33" spans="1:5" ht="140.25">
      <c r="A33" t="s">
        <v>57</v>
      </c>
      <c r="E33" s="39" t="s">
        <v>949</v>
      </c>
    </row>
    <row r="34" spans="1:16" ht="12.75">
      <c r="A34" t="s">
        <v>49</v>
      </c>
      <c s="34" t="s">
        <v>85</v>
      </c>
      <c s="34" t="s">
        <v>950</v>
      </c>
      <c s="35" t="s">
        <v>5</v>
      </c>
      <c s="6" t="s">
        <v>951</v>
      </c>
      <c s="36" t="s">
        <v>108</v>
      </c>
      <c s="37">
        <v>31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53</v>
      </c>
      <c>
        <f>(M34*21)/100</f>
      </c>
      <c t="s">
        <v>28</v>
      </c>
    </row>
    <row r="35" spans="1:5" ht="12.75">
      <c r="A35" s="35" t="s">
        <v>54</v>
      </c>
      <c r="E35" s="39" t="s">
        <v>952</v>
      </c>
    </row>
    <row r="36" spans="1:5" ht="12.75">
      <c r="A36" s="35" t="s">
        <v>55</v>
      </c>
      <c r="E36" s="40" t="s">
        <v>925</v>
      </c>
    </row>
    <row r="37" spans="1:5" ht="76.5">
      <c r="A37" t="s">
        <v>57</v>
      </c>
      <c r="E37" s="39" t="s">
        <v>953</v>
      </c>
    </row>
    <row r="38" spans="1:16" ht="12.75">
      <c r="A38" t="s">
        <v>49</v>
      </c>
      <c s="34" t="s">
        <v>90</v>
      </c>
      <c s="34" t="s">
        <v>954</v>
      </c>
      <c s="35" t="s">
        <v>5</v>
      </c>
      <c s="6" t="s">
        <v>955</v>
      </c>
      <c s="36" t="s">
        <v>154</v>
      </c>
      <c s="37">
        <v>8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53</v>
      </c>
      <c>
        <f>(M38*21)/100</f>
      </c>
      <c t="s">
        <v>28</v>
      </c>
    </row>
    <row r="39" spans="1:5" ht="12.75">
      <c r="A39" s="35" t="s">
        <v>54</v>
      </c>
      <c r="E39" s="39" t="s">
        <v>924</v>
      </c>
    </row>
    <row r="40" spans="1:5" ht="12.75">
      <c r="A40" s="35" t="s">
        <v>55</v>
      </c>
      <c r="E40" s="40" t="s">
        <v>925</v>
      </c>
    </row>
    <row r="41" spans="1:5" ht="12.75">
      <c r="A41" t="s">
        <v>57</v>
      </c>
      <c r="E41" s="39" t="s">
        <v>935</v>
      </c>
    </row>
    <row r="42" spans="1:16" ht="12.75">
      <c r="A42" t="s">
        <v>49</v>
      </c>
      <c s="34" t="s">
        <v>95</v>
      </c>
      <c s="34" t="s">
        <v>956</v>
      </c>
      <c s="35" t="s">
        <v>5</v>
      </c>
      <c s="6" t="s">
        <v>957</v>
      </c>
      <c s="36" t="s">
        <v>108</v>
      </c>
      <c s="37">
        <v>35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53</v>
      </c>
      <c>
        <f>(M42*21)/100</f>
      </c>
      <c t="s">
        <v>28</v>
      </c>
    </row>
    <row r="43" spans="1:5" ht="12.75">
      <c r="A43" s="35" t="s">
        <v>54</v>
      </c>
      <c r="E43" s="39" t="s">
        <v>924</v>
      </c>
    </row>
    <row r="44" spans="1:5" ht="12.75">
      <c r="A44" s="35" t="s">
        <v>55</v>
      </c>
      <c r="E44" s="40" t="s">
        <v>925</v>
      </c>
    </row>
    <row r="45" spans="1:5" ht="38.25">
      <c r="A45" t="s">
        <v>57</v>
      </c>
      <c r="E45" s="39" t="s">
        <v>958</v>
      </c>
    </row>
    <row r="46" spans="1:13" ht="12.75">
      <c r="A46" t="s">
        <v>47</v>
      </c>
      <c r="C46" s="31" t="s">
        <v>186</v>
      </c>
      <c r="E46" s="33" t="s">
        <v>959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49</v>
      </c>
      <c s="34" t="s">
        <v>100</v>
      </c>
      <c s="34" t="s">
        <v>960</v>
      </c>
      <c s="35" t="s">
        <v>5</v>
      </c>
      <c s="6" t="s">
        <v>961</v>
      </c>
      <c s="36" t="s">
        <v>154</v>
      </c>
      <c s="37">
        <v>1</v>
      </c>
      <c s="36">
        <v>0</v>
      </c>
      <c s="36">
        <f>ROUND(G47*H47,6)</f>
      </c>
      <c r="L47" s="38">
        <v>0</v>
      </c>
      <c s="32">
        <f>ROUND(ROUND(L47,2)*ROUND(G47,1),2)</f>
      </c>
      <c s="36" t="s">
        <v>53</v>
      </c>
      <c>
        <f>(M47*21)/100</f>
      </c>
      <c t="s">
        <v>28</v>
      </c>
    </row>
    <row r="48" spans="1:5" ht="12.75">
      <c r="A48" s="35" t="s">
        <v>54</v>
      </c>
      <c r="E48" s="39" t="s">
        <v>924</v>
      </c>
    </row>
    <row r="49" spans="1:5" ht="12.75">
      <c r="A49" s="35" t="s">
        <v>55</v>
      </c>
      <c r="E49" s="40" t="s">
        <v>925</v>
      </c>
    </row>
    <row r="50" spans="1:5" ht="12.75">
      <c r="A50" t="s">
        <v>57</v>
      </c>
      <c r="E50" s="39" t="s">
        <v>935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917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917</v>
      </c>
      <c r="E4" s="26" t="s">
        <v>918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COUNTIFS(L8:L40,"=0",A8:A40,"P")+COUNTIFS(L8:L40,"",A8:A40,"P")+SUM(Q8:Q40)</f>
      </c>
    </row>
    <row r="8" spans="1:13" ht="12.75">
      <c r="A8" t="s">
        <v>45</v>
      </c>
      <c r="C8" s="28" t="s">
        <v>967</v>
      </c>
      <c r="E8" s="30" t="s">
        <v>966</v>
      </c>
      <c r="J8" s="29">
        <f>0+J9+J34+J39</f>
      </c>
      <c s="29">
        <f>0+K9+K34+K39</f>
      </c>
      <c s="29">
        <f>0+L9+L34+L39</f>
      </c>
      <c s="29">
        <f>0+M9+M34+M39</f>
      </c>
    </row>
    <row r="9" spans="1:13" ht="12.75">
      <c r="A9" t="s">
        <v>47</v>
      </c>
      <c r="C9" s="31" t="s">
        <v>26</v>
      </c>
      <c r="E9" s="33" t="s">
        <v>48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26</v>
      </c>
      <c s="34" t="s">
        <v>932</v>
      </c>
      <c s="35" t="s">
        <v>5</v>
      </c>
      <c s="6" t="s">
        <v>933</v>
      </c>
      <c s="36" t="s">
        <v>52</v>
      </c>
      <c s="37">
        <v>131.7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924</v>
      </c>
    </row>
    <row r="12" spans="1:5" ht="12.75">
      <c r="A12" s="35" t="s">
        <v>55</v>
      </c>
      <c r="E12" s="40" t="s">
        <v>968</v>
      </c>
    </row>
    <row r="13" spans="1:5" ht="12.75">
      <c r="A13" t="s">
        <v>57</v>
      </c>
      <c r="E13" s="39" t="s">
        <v>935</v>
      </c>
    </row>
    <row r="14" spans="1:16" ht="12.75">
      <c r="A14" t="s">
        <v>49</v>
      </c>
      <c s="34" t="s">
        <v>28</v>
      </c>
      <c s="34" t="s">
        <v>936</v>
      </c>
      <c s="35" t="s">
        <v>5</v>
      </c>
      <c s="6" t="s">
        <v>937</v>
      </c>
      <c s="36" t="s">
        <v>52</v>
      </c>
      <c s="37">
        <v>131.7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53</v>
      </c>
      <c>
        <f>(M14*21)/100</f>
      </c>
      <c t="s">
        <v>28</v>
      </c>
    </row>
    <row r="15" spans="1:5" ht="12.75">
      <c r="A15" s="35" t="s">
        <v>54</v>
      </c>
      <c r="E15" s="39" t="s">
        <v>924</v>
      </c>
    </row>
    <row r="16" spans="1:5" ht="12.75">
      <c r="A16" s="35" t="s">
        <v>55</v>
      </c>
      <c r="E16" s="40" t="s">
        <v>968</v>
      </c>
    </row>
    <row r="17" spans="1:5" ht="12.75">
      <c r="A17" t="s">
        <v>57</v>
      </c>
      <c r="E17" s="39" t="s">
        <v>935</v>
      </c>
    </row>
    <row r="18" spans="1:16" ht="12.75">
      <c r="A18" t="s">
        <v>49</v>
      </c>
      <c s="34" t="s">
        <v>63</v>
      </c>
      <c s="34" t="s">
        <v>938</v>
      </c>
      <c s="35" t="s">
        <v>5</v>
      </c>
      <c s="6" t="s">
        <v>939</v>
      </c>
      <c s="36" t="s">
        <v>52</v>
      </c>
      <c s="37">
        <v>63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53</v>
      </c>
      <c>
        <f>(M18*21)/100</f>
      </c>
      <c t="s">
        <v>28</v>
      </c>
    </row>
    <row r="19" spans="1:5" ht="12.75">
      <c r="A19" s="35" t="s">
        <v>54</v>
      </c>
      <c r="E19" s="39" t="s">
        <v>969</v>
      </c>
    </row>
    <row r="20" spans="1:5" ht="12.75">
      <c r="A20" s="35" t="s">
        <v>55</v>
      </c>
      <c r="E20" s="40" t="s">
        <v>925</v>
      </c>
    </row>
    <row r="21" spans="1:5" ht="12.75">
      <c r="A21" t="s">
        <v>57</v>
      </c>
      <c r="E21" s="39" t="s">
        <v>935</v>
      </c>
    </row>
    <row r="22" spans="1:16" ht="12.75">
      <c r="A22" t="s">
        <v>49</v>
      </c>
      <c s="34" t="s">
        <v>68</v>
      </c>
      <c s="34" t="s">
        <v>950</v>
      </c>
      <c s="35" t="s">
        <v>5</v>
      </c>
      <c s="6" t="s">
        <v>951</v>
      </c>
      <c s="36" t="s">
        <v>108</v>
      </c>
      <c s="37">
        <v>210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53</v>
      </c>
      <c>
        <f>(M22*21)/100</f>
      </c>
      <c t="s">
        <v>28</v>
      </c>
    </row>
    <row r="23" spans="1:5" ht="12.75">
      <c r="A23" s="35" t="s">
        <v>54</v>
      </c>
      <c r="E23" s="39" t="s">
        <v>952</v>
      </c>
    </row>
    <row r="24" spans="1:5" ht="12.75">
      <c r="A24" s="35" t="s">
        <v>55</v>
      </c>
      <c r="E24" s="40" t="s">
        <v>925</v>
      </c>
    </row>
    <row r="25" spans="1:5" ht="76.5">
      <c r="A25" t="s">
        <v>57</v>
      </c>
      <c r="E25" s="39" t="s">
        <v>953</v>
      </c>
    </row>
    <row r="26" spans="1:16" ht="12.75">
      <c r="A26" t="s">
        <v>49</v>
      </c>
      <c s="34" t="s">
        <v>73</v>
      </c>
      <c s="34" t="s">
        <v>954</v>
      </c>
      <c s="35" t="s">
        <v>5</v>
      </c>
      <c s="6" t="s">
        <v>955</v>
      </c>
      <c s="36" t="s">
        <v>154</v>
      </c>
      <c s="37">
        <v>9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53</v>
      </c>
      <c>
        <f>(M26*21)/100</f>
      </c>
      <c t="s">
        <v>28</v>
      </c>
    </row>
    <row r="27" spans="1:5" ht="12.75">
      <c r="A27" s="35" t="s">
        <v>54</v>
      </c>
      <c r="E27" s="39" t="s">
        <v>924</v>
      </c>
    </row>
    <row r="28" spans="1:5" ht="12.75">
      <c r="A28" s="35" t="s">
        <v>55</v>
      </c>
      <c r="E28" s="40" t="s">
        <v>925</v>
      </c>
    </row>
    <row r="29" spans="1:5" ht="12.75">
      <c r="A29" t="s">
        <v>57</v>
      </c>
      <c r="E29" s="39" t="s">
        <v>935</v>
      </c>
    </row>
    <row r="30" spans="1:16" ht="12.75">
      <c r="A30" t="s">
        <v>49</v>
      </c>
      <c s="34" t="s">
        <v>27</v>
      </c>
      <c s="34" t="s">
        <v>956</v>
      </c>
      <c s="35" t="s">
        <v>5</v>
      </c>
      <c s="6" t="s">
        <v>957</v>
      </c>
      <c s="36" t="s">
        <v>108</v>
      </c>
      <c s="37">
        <v>210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53</v>
      </c>
      <c>
        <f>(M30*21)/100</f>
      </c>
      <c t="s">
        <v>28</v>
      </c>
    </row>
    <row r="31" spans="1:5" ht="12.75">
      <c r="A31" s="35" t="s">
        <v>54</v>
      </c>
      <c r="E31" s="39" t="s">
        <v>924</v>
      </c>
    </row>
    <row r="32" spans="1:5" ht="12.75">
      <c r="A32" s="35" t="s">
        <v>55</v>
      </c>
      <c r="E32" s="40" t="s">
        <v>925</v>
      </c>
    </row>
    <row r="33" spans="1:5" ht="38.25">
      <c r="A33" t="s">
        <v>57</v>
      </c>
      <c r="E33" s="39" t="s">
        <v>958</v>
      </c>
    </row>
    <row r="34" spans="1:13" ht="12.75">
      <c r="A34" t="s">
        <v>47</v>
      </c>
      <c r="C34" s="31" t="s">
        <v>142</v>
      </c>
      <c r="E34" s="33" t="s">
        <v>970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49</v>
      </c>
      <c s="34" t="s">
        <v>85</v>
      </c>
      <c s="34" t="s">
        <v>971</v>
      </c>
      <c s="35" t="s">
        <v>5</v>
      </c>
      <c s="6" t="s">
        <v>972</v>
      </c>
      <c s="36" t="s">
        <v>108</v>
      </c>
      <c s="37">
        <v>210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53</v>
      </c>
      <c>
        <f>(M35*21)/100</f>
      </c>
      <c t="s">
        <v>28</v>
      </c>
    </row>
    <row r="36" spans="1:5" ht="12.75">
      <c r="A36" s="35" t="s">
        <v>54</v>
      </c>
      <c r="E36" s="39" t="s">
        <v>924</v>
      </c>
    </row>
    <row r="37" spans="1:5" ht="12.75">
      <c r="A37" s="35" t="s">
        <v>55</v>
      </c>
      <c r="E37" s="40" t="s">
        <v>925</v>
      </c>
    </row>
    <row r="38" spans="1:5" ht="102">
      <c r="A38" t="s">
        <v>57</v>
      </c>
      <c r="E38" s="39" t="s">
        <v>973</v>
      </c>
    </row>
    <row r="39" spans="1:13" ht="12.75">
      <c r="A39" t="s">
        <v>47</v>
      </c>
      <c r="C39" s="31" t="s">
        <v>186</v>
      </c>
      <c r="E39" s="33" t="s">
        <v>959</v>
      </c>
      <c r="J39" s="32">
        <f>0</f>
      </c>
      <c s="32">
        <f>0</f>
      </c>
      <c s="32">
        <f>0+L40</f>
      </c>
      <c s="32">
        <f>0+M40</f>
      </c>
    </row>
    <row r="40" spans="1:16" ht="25.5">
      <c r="A40" t="s">
        <v>49</v>
      </c>
      <c s="34" t="s">
        <v>90</v>
      </c>
      <c s="34" t="s">
        <v>960</v>
      </c>
      <c s="35" t="s">
        <v>5</v>
      </c>
      <c s="6" t="s">
        <v>961</v>
      </c>
      <c s="36" t="s">
        <v>154</v>
      </c>
      <c s="37">
        <v>3</v>
      </c>
      <c s="36">
        <v>0</v>
      </c>
      <c s="36">
        <f>ROUND(G40*H40,6)</f>
      </c>
      <c r="L40" s="38">
        <v>0</v>
      </c>
      <c s="32">
        <f>ROUND(ROUND(L40,2)*ROUND(G40,1),2)</f>
      </c>
      <c s="36" t="s">
        <v>53</v>
      </c>
      <c>
        <f>(M40*21)/100</f>
      </c>
      <c t="s">
        <v>28</v>
      </c>
    </row>
    <row r="41" spans="1:5" ht="12.75">
      <c r="A41" s="35" t="s">
        <v>54</v>
      </c>
      <c r="E41" s="39" t="s">
        <v>924</v>
      </c>
    </row>
    <row r="42" spans="1:5" ht="12.75">
      <c r="A42" s="35" t="s">
        <v>55</v>
      </c>
      <c r="E42" s="40" t="s">
        <v>925</v>
      </c>
    </row>
    <row r="43" spans="1:5" ht="12.75">
      <c r="A43" t="s">
        <v>57</v>
      </c>
      <c r="E43" s="39" t="s">
        <v>935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917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917</v>
      </c>
      <c r="E4" s="26" t="s">
        <v>918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COUNTIFS(L8:L47,"=0",A8:A47,"P")+COUNTIFS(L8:L47,"",A8:A47,"P")+SUM(Q8:Q47)</f>
      </c>
    </row>
    <row r="8" spans="1:13" ht="12.75">
      <c r="A8" t="s">
        <v>45</v>
      </c>
      <c r="C8" s="28" t="s">
        <v>976</v>
      </c>
      <c r="E8" s="30" t="s">
        <v>975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47</v>
      </c>
      <c r="C9" s="31" t="s">
        <v>26</v>
      </c>
      <c r="E9" s="33" t="s">
        <v>48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26</v>
      </c>
      <c s="34" t="s">
        <v>932</v>
      </c>
      <c s="35" t="s">
        <v>5</v>
      </c>
      <c s="6" t="s">
        <v>933</v>
      </c>
      <c s="36" t="s">
        <v>52</v>
      </c>
      <c s="37">
        <v>50.2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924</v>
      </c>
    </row>
    <row r="12" spans="1:5" ht="12.75">
      <c r="A12" s="35" t="s">
        <v>55</v>
      </c>
      <c r="E12" s="40" t="s">
        <v>968</v>
      </c>
    </row>
    <row r="13" spans="1:5" ht="12.75">
      <c r="A13" t="s">
        <v>57</v>
      </c>
      <c r="E13" s="39" t="s">
        <v>935</v>
      </c>
    </row>
    <row r="14" spans="1:16" ht="12.75">
      <c r="A14" t="s">
        <v>49</v>
      </c>
      <c s="34" t="s">
        <v>28</v>
      </c>
      <c s="34" t="s">
        <v>936</v>
      </c>
      <c s="35" t="s">
        <v>5</v>
      </c>
      <c s="6" t="s">
        <v>937</v>
      </c>
      <c s="36" t="s">
        <v>52</v>
      </c>
      <c s="37">
        <v>50.2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53</v>
      </c>
      <c>
        <f>(M14*21)/100</f>
      </c>
      <c t="s">
        <v>28</v>
      </c>
    </row>
    <row r="15" spans="1:5" ht="12.75">
      <c r="A15" s="35" t="s">
        <v>54</v>
      </c>
      <c r="E15" s="39" t="s">
        <v>924</v>
      </c>
    </row>
    <row r="16" spans="1:5" ht="12.75">
      <c r="A16" s="35" t="s">
        <v>55</v>
      </c>
      <c r="E16" s="40" t="s">
        <v>968</v>
      </c>
    </row>
    <row r="17" spans="1:5" ht="12.75">
      <c r="A17" t="s">
        <v>57</v>
      </c>
      <c r="E17" s="39" t="s">
        <v>935</v>
      </c>
    </row>
    <row r="18" spans="1:16" ht="12.75">
      <c r="A18" t="s">
        <v>49</v>
      </c>
      <c s="34" t="s">
        <v>63</v>
      </c>
      <c s="34" t="s">
        <v>938</v>
      </c>
      <c s="35" t="s">
        <v>5</v>
      </c>
      <c s="6" t="s">
        <v>939</v>
      </c>
      <c s="36" t="s">
        <v>52</v>
      </c>
      <c s="37">
        <v>24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53</v>
      </c>
      <c>
        <f>(M18*21)/100</f>
      </c>
      <c t="s">
        <v>28</v>
      </c>
    </row>
    <row r="19" spans="1:5" ht="12.75">
      <c r="A19" s="35" t="s">
        <v>54</v>
      </c>
      <c r="E19" s="39" t="s">
        <v>969</v>
      </c>
    </row>
    <row r="20" spans="1:5" ht="12.75">
      <c r="A20" s="35" t="s">
        <v>55</v>
      </c>
      <c r="E20" s="40" t="s">
        <v>925</v>
      </c>
    </row>
    <row r="21" spans="1:5" ht="12.75">
      <c r="A21" t="s">
        <v>57</v>
      </c>
      <c r="E21" s="39" t="s">
        <v>935</v>
      </c>
    </row>
    <row r="22" spans="1:16" ht="12.75">
      <c r="A22" t="s">
        <v>49</v>
      </c>
      <c s="34" t="s">
        <v>68</v>
      </c>
      <c s="34" t="s">
        <v>971</v>
      </c>
      <c s="35" t="s">
        <v>5</v>
      </c>
      <c s="6" t="s">
        <v>972</v>
      </c>
      <c s="36" t="s">
        <v>108</v>
      </c>
      <c s="37">
        <v>80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53</v>
      </c>
      <c>
        <f>(M22*21)/100</f>
      </c>
      <c t="s">
        <v>28</v>
      </c>
    </row>
    <row r="23" spans="1:5" ht="12.75">
      <c r="A23" s="35" t="s">
        <v>54</v>
      </c>
      <c r="E23" s="39" t="s">
        <v>924</v>
      </c>
    </row>
    <row r="24" spans="1:5" ht="12.75">
      <c r="A24" s="35" t="s">
        <v>55</v>
      </c>
      <c r="E24" s="40" t="s">
        <v>925</v>
      </c>
    </row>
    <row r="25" spans="1:5" ht="102">
      <c r="A25" t="s">
        <v>57</v>
      </c>
      <c r="E25" s="39" t="s">
        <v>973</v>
      </c>
    </row>
    <row r="26" spans="1:16" ht="12.75">
      <c r="A26" t="s">
        <v>49</v>
      </c>
      <c s="34" t="s">
        <v>73</v>
      </c>
      <c s="34" t="s">
        <v>944</v>
      </c>
      <c s="35" t="s">
        <v>5</v>
      </c>
      <c s="6" t="s">
        <v>945</v>
      </c>
      <c s="36" t="s">
        <v>108</v>
      </c>
      <c s="37">
        <v>80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53</v>
      </c>
      <c>
        <f>(M26*21)/100</f>
      </c>
      <c t="s">
        <v>28</v>
      </c>
    </row>
    <row r="27" spans="1:5" ht="12.75">
      <c r="A27" s="35" t="s">
        <v>54</v>
      </c>
      <c r="E27" s="39" t="s">
        <v>924</v>
      </c>
    </row>
    <row r="28" spans="1:5" ht="12.75">
      <c r="A28" s="35" t="s">
        <v>55</v>
      </c>
      <c r="E28" s="40" t="s">
        <v>925</v>
      </c>
    </row>
    <row r="29" spans="1:5" ht="140.25">
      <c r="A29" t="s">
        <v>57</v>
      </c>
      <c r="E29" s="39" t="s">
        <v>946</v>
      </c>
    </row>
    <row r="30" spans="1:16" ht="25.5">
      <c r="A30" t="s">
        <v>49</v>
      </c>
      <c s="34" t="s">
        <v>27</v>
      </c>
      <c s="34" t="s">
        <v>947</v>
      </c>
      <c s="35" t="s">
        <v>5</v>
      </c>
      <c s="6" t="s">
        <v>948</v>
      </c>
      <c s="36" t="s">
        <v>108</v>
      </c>
      <c s="37">
        <v>80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53</v>
      </c>
      <c>
        <f>(M30*21)/100</f>
      </c>
      <c t="s">
        <v>28</v>
      </c>
    </row>
    <row r="31" spans="1:5" ht="12.75">
      <c r="A31" s="35" t="s">
        <v>54</v>
      </c>
      <c r="E31" s="39" t="s">
        <v>924</v>
      </c>
    </row>
    <row r="32" spans="1:5" ht="12.75">
      <c r="A32" s="35" t="s">
        <v>55</v>
      </c>
      <c r="E32" s="40" t="s">
        <v>925</v>
      </c>
    </row>
    <row r="33" spans="1:5" ht="140.25">
      <c r="A33" t="s">
        <v>57</v>
      </c>
      <c r="E33" s="39" t="s">
        <v>949</v>
      </c>
    </row>
    <row r="34" spans="1:16" ht="12.75">
      <c r="A34" t="s">
        <v>49</v>
      </c>
      <c s="34" t="s">
        <v>85</v>
      </c>
      <c s="34" t="s">
        <v>950</v>
      </c>
      <c s="35" t="s">
        <v>5</v>
      </c>
      <c s="6" t="s">
        <v>951</v>
      </c>
      <c s="36" t="s">
        <v>108</v>
      </c>
      <c s="37">
        <v>80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53</v>
      </c>
      <c>
        <f>(M34*21)/100</f>
      </c>
      <c t="s">
        <v>28</v>
      </c>
    </row>
    <row r="35" spans="1:5" ht="12.75">
      <c r="A35" s="35" t="s">
        <v>54</v>
      </c>
      <c r="E35" s="39" t="s">
        <v>952</v>
      </c>
    </row>
    <row r="36" spans="1:5" ht="12.75">
      <c r="A36" s="35" t="s">
        <v>55</v>
      </c>
      <c r="E36" s="40" t="s">
        <v>925</v>
      </c>
    </row>
    <row r="37" spans="1:5" ht="76.5">
      <c r="A37" t="s">
        <v>57</v>
      </c>
      <c r="E37" s="39" t="s">
        <v>953</v>
      </c>
    </row>
    <row r="38" spans="1:16" ht="12.75">
      <c r="A38" t="s">
        <v>49</v>
      </c>
      <c s="34" t="s">
        <v>90</v>
      </c>
      <c s="34" t="s">
        <v>954</v>
      </c>
      <c s="35" t="s">
        <v>5</v>
      </c>
      <c s="6" t="s">
        <v>955</v>
      </c>
      <c s="36" t="s">
        <v>154</v>
      </c>
      <c s="37">
        <v>4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53</v>
      </c>
      <c>
        <f>(M38*21)/100</f>
      </c>
      <c t="s">
        <v>28</v>
      </c>
    </row>
    <row r="39" spans="1:5" ht="12.75">
      <c r="A39" s="35" t="s">
        <v>54</v>
      </c>
      <c r="E39" s="39" t="s">
        <v>924</v>
      </c>
    </row>
    <row r="40" spans="1:5" ht="12.75">
      <c r="A40" s="35" t="s">
        <v>55</v>
      </c>
      <c r="E40" s="40" t="s">
        <v>925</v>
      </c>
    </row>
    <row r="41" spans="1:5" ht="12.75">
      <c r="A41" t="s">
        <v>57</v>
      </c>
      <c r="E41" s="39" t="s">
        <v>935</v>
      </c>
    </row>
    <row r="42" spans="1:16" ht="12.75">
      <c r="A42" t="s">
        <v>49</v>
      </c>
      <c s="34" t="s">
        <v>95</v>
      </c>
      <c s="34" t="s">
        <v>956</v>
      </c>
      <c s="35" t="s">
        <v>5</v>
      </c>
      <c s="6" t="s">
        <v>957</v>
      </c>
      <c s="36" t="s">
        <v>108</v>
      </c>
      <c s="37">
        <v>80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53</v>
      </c>
      <c>
        <f>(M42*21)/100</f>
      </c>
      <c t="s">
        <v>28</v>
      </c>
    </row>
    <row r="43" spans="1:5" ht="12.75">
      <c r="A43" s="35" t="s">
        <v>54</v>
      </c>
      <c r="E43" s="39" t="s">
        <v>924</v>
      </c>
    </row>
    <row r="44" spans="1:5" ht="12.75">
      <c r="A44" s="35" t="s">
        <v>55</v>
      </c>
      <c r="E44" s="40" t="s">
        <v>925</v>
      </c>
    </row>
    <row r="45" spans="1:5" ht="38.25">
      <c r="A45" t="s">
        <v>57</v>
      </c>
      <c r="E45" s="39" t="s">
        <v>958</v>
      </c>
    </row>
    <row r="46" spans="1:13" ht="12.75">
      <c r="A46" t="s">
        <v>47</v>
      </c>
      <c r="C46" s="31" t="s">
        <v>147</v>
      </c>
      <c r="E46" s="33" t="s">
        <v>977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49</v>
      </c>
      <c s="34" t="s">
        <v>100</v>
      </c>
      <c s="34" t="s">
        <v>960</v>
      </c>
      <c s="35" t="s">
        <v>5</v>
      </c>
      <c s="6" t="s">
        <v>961</v>
      </c>
      <c s="36" t="s">
        <v>154</v>
      </c>
      <c s="37">
        <v>1</v>
      </c>
      <c s="36">
        <v>0</v>
      </c>
      <c s="36">
        <f>ROUND(G47*H47,6)</f>
      </c>
      <c r="L47" s="38">
        <v>0</v>
      </c>
      <c s="32">
        <f>ROUND(ROUND(L47,2)*ROUND(G47,1),2)</f>
      </c>
      <c s="36" t="s">
        <v>53</v>
      </c>
      <c>
        <f>(M47*21)/100</f>
      </c>
      <c t="s">
        <v>28</v>
      </c>
    </row>
    <row r="48" spans="1:5" ht="12.75">
      <c r="A48" s="35" t="s">
        <v>54</v>
      </c>
      <c r="E48" s="39" t="s">
        <v>924</v>
      </c>
    </row>
    <row r="49" spans="1:5" ht="12.75">
      <c r="A49" s="35" t="s">
        <v>55</v>
      </c>
      <c r="E49" s="40" t="s">
        <v>925</v>
      </c>
    </row>
    <row r="50" spans="1:5" ht="12.75">
      <c r="A50" t="s">
        <v>57</v>
      </c>
      <c r="E50" s="39" t="s">
        <v>935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2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917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917</v>
      </c>
      <c r="E4" s="26" t="s">
        <v>918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COUNTIFS(L8:L272,"=0",A8:A272,"P")+COUNTIFS(L8:L272,"",A8:A272,"P")+SUM(Q8:Q272)</f>
      </c>
    </row>
    <row r="8" spans="1:13" ht="12.75">
      <c r="A8" t="s">
        <v>45</v>
      </c>
      <c r="C8" s="28" t="s">
        <v>980</v>
      </c>
      <c r="E8" s="30" t="s">
        <v>979</v>
      </c>
      <c r="J8" s="29">
        <f>0+J9+J110+J135</f>
      </c>
      <c s="29">
        <f>0+K9+K110+K135</f>
      </c>
      <c s="29">
        <f>0+L9+L110+L135</f>
      </c>
      <c s="29">
        <f>0+M9+M110+M135</f>
      </c>
    </row>
    <row r="9" spans="1:13" ht="12.75">
      <c r="A9" t="s">
        <v>47</v>
      </c>
      <c r="C9" s="31" t="s">
        <v>26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49</v>
      </c>
      <c s="34" t="s">
        <v>26</v>
      </c>
      <c s="34" t="s">
        <v>981</v>
      </c>
      <c s="35" t="s">
        <v>5</v>
      </c>
      <c s="6" t="s">
        <v>982</v>
      </c>
      <c s="36" t="s">
        <v>108</v>
      </c>
      <c s="37">
        <v>100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308</v>
      </c>
      <c>
        <f>(M10*21)/100</f>
      </c>
      <c t="s">
        <v>28</v>
      </c>
    </row>
    <row r="11" spans="1:5" ht="12.75">
      <c r="A11" s="35" t="s">
        <v>54</v>
      </c>
      <c r="E11" s="39" t="s">
        <v>983</v>
      </c>
    </row>
    <row r="12" spans="1:5" ht="12.75">
      <c r="A12" s="35" t="s">
        <v>55</v>
      </c>
      <c r="E12" s="40" t="s">
        <v>984</v>
      </c>
    </row>
    <row r="13" spans="1:5" ht="12.75">
      <c r="A13" t="s">
        <v>57</v>
      </c>
      <c r="E13" s="39" t="s">
        <v>985</v>
      </c>
    </row>
    <row r="14" spans="1:16" ht="12.75">
      <c r="A14" t="s">
        <v>49</v>
      </c>
      <c s="34" t="s">
        <v>28</v>
      </c>
      <c s="34" t="s">
        <v>986</v>
      </c>
      <c s="35" t="s">
        <v>5</v>
      </c>
      <c s="6" t="s">
        <v>987</v>
      </c>
      <c s="36" t="s">
        <v>720</v>
      </c>
      <c s="37">
        <v>10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308</v>
      </c>
      <c>
        <f>(M14*21)/100</f>
      </c>
      <c t="s">
        <v>28</v>
      </c>
    </row>
    <row r="15" spans="1:5" ht="12.75">
      <c r="A15" s="35" t="s">
        <v>54</v>
      </c>
      <c r="E15" s="39" t="s">
        <v>988</v>
      </c>
    </row>
    <row r="16" spans="1:5" ht="12.75">
      <c r="A16" s="35" t="s">
        <v>55</v>
      </c>
      <c r="E16" s="40" t="s">
        <v>989</v>
      </c>
    </row>
    <row r="17" spans="1:5" ht="12.75">
      <c r="A17" t="s">
        <v>57</v>
      </c>
      <c r="E17" s="39" t="s">
        <v>985</v>
      </c>
    </row>
    <row r="18" spans="1:16" ht="12.75">
      <c r="A18" t="s">
        <v>49</v>
      </c>
      <c s="34" t="s">
        <v>63</v>
      </c>
      <c s="34" t="s">
        <v>990</v>
      </c>
      <c s="35" t="s">
        <v>5</v>
      </c>
      <c s="6" t="s">
        <v>991</v>
      </c>
      <c s="36" t="s">
        <v>52</v>
      </c>
      <c s="37">
        <v>100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308</v>
      </c>
      <c>
        <f>(M18*21)/100</f>
      </c>
      <c t="s">
        <v>28</v>
      </c>
    </row>
    <row r="19" spans="1:5" ht="12.75">
      <c r="A19" s="35" t="s">
        <v>54</v>
      </c>
      <c r="E19" s="39" t="s">
        <v>992</v>
      </c>
    </row>
    <row r="20" spans="1:5" ht="12.75">
      <c r="A20" s="35" t="s">
        <v>55</v>
      </c>
      <c r="E20" s="40" t="s">
        <v>984</v>
      </c>
    </row>
    <row r="21" spans="1:5" ht="12.75">
      <c r="A21" t="s">
        <v>57</v>
      </c>
      <c r="E21" s="39" t="s">
        <v>985</v>
      </c>
    </row>
    <row r="22" spans="1:16" ht="12.75">
      <c r="A22" t="s">
        <v>49</v>
      </c>
      <c s="34" t="s">
        <v>68</v>
      </c>
      <c s="34" t="s">
        <v>993</v>
      </c>
      <c s="35" t="s">
        <v>5</v>
      </c>
      <c s="6" t="s">
        <v>994</v>
      </c>
      <c s="36" t="s">
        <v>108</v>
      </c>
      <c s="37">
        <v>30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308</v>
      </c>
      <c>
        <f>(M22*21)/100</f>
      </c>
      <c t="s">
        <v>28</v>
      </c>
    </row>
    <row r="23" spans="1:5" ht="12.75">
      <c r="A23" s="35" t="s">
        <v>54</v>
      </c>
      <c r="E23" s="39" t="s">
        <v>995</v>
      </c>
    </row>
    <row r="24" spans="1:5" ht="12.75">
      <c r="A24" s="35" t="s">
        <v>55</v>
      </c>
      <c r="E24" s="40" t="s">
        <v>996</v>
      </c>
    </row>
    <row r="25" spans="1:5" ht="12.75">
      <c r="A25" t="s">
        <v>57</v>
      </c>
      <c r="E25" s="39" t="s">
        <v>985</v>
      </c>
    </row>
    <row r="26" spans="1:16" ht="12.75">
      <c r="A26" t="s">
        <v>49</v>
      </c>
      <c s="34" t="s">
        <v>73</v>
      </c>
      <c s="34" t="s">
        <v>997</v>
      </c>
      <c s="35" t="s">
        <v>5</v>
      </c>
      <c s="6" t="s">
        <v>994</v>
      </c>
      <c s="36" t="s">
        <v>108</v>
      </c>
      <c s="37">
        <v>70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308</v>
      </c>
      <c>
        <f>(M26*21)/100</f>
      </c>
      <c t="s">
        <v>28</v>
      </c>
    </row>
    <row r="27" spans="1:5" ht="12.75">
      <c r="A27" s="35" t="s">
        <v>54</v>
      </c>
      <c r="E27" s="39" t="s">
        <v>998</v>
      </c>
    </row>
    <row r="28" spans="1:5" ht="12.75">
      <c r="A28" s="35" t="s">
        <v>55</v>
      </c>
      <c r="E28" s="40" t="s">
        <v>999</v>
      </c>
    </row>
    <row r="29" spans="1:5" ht="12.75">
      <c r="A29" t="s">
        <v>57</v>
      </c>
      <c r="E29" s="39" t="s">
        <v>985</v>
      </c>
    </row>
    <row r="30" spans="1:16" ht="12.75">
      <c r="A30" t="s">
        <v>49</v>
      </c>
      <c s="34" t="s">
        <v>27</v>
      </c>
      <c s="34" t="s">
        <v>1000</v>
      </c>
      <c s="35" t="s">
        <v>5</v>
      </c>
      <c s="6" t="s">
        <v>994</v>
      </c>
      <c s="36" t="s">
        <v>108</v>
      </c>
      <c s="37">
        <v>20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308</v>
      </c>
      <c>
        <f>(M30*21)/100</f>
      </c>
      <c t="s">
        <v>28</v>
      </c>
    </row>
    <row r="31" spans="1:5" ht="12.75">
      <c r="A31" s="35" t="s">
        <v>54</v>
      </c>
      <c r="E31" s="39" t="s">
        <v>1001</v>
      </c>
    </row>
    <row r="32" spans="1:5" ht="12.75">
      <c r="A32" s="35" t="s">
        <v>55</v>
      </c>
      <c r="E32" s="40" t="s">
        <v>1002</v>
      </c>
    </row>
    <row r="33" spans="1:5" ht="12.75">
      <c r="A33" t="s">
        <v>57</v>
      </c>
      <c r="E33" s="39" t="s">
        <v>985</v>
      </c>
    </row>
    <row r="34" spans="1:16" ht="12.75">
      <c r="A34" t="s">
        <v>49</v>
      </c>
      <c s="34" t="s">
        <v>85</v>
      </c>
      <c s="34" t="s">
        <v>1003</v>
      </c>
      <c s="35" t="s">
        <v>5</v>
      </c>
      <c s="6" t="s">
        <v>1004</v>
      </c>
      <c s="36" t="s">
        <v>52</v>
      </c>
      <c s="37">
        <v>12.1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308</v>
      </c>
      <c>
        <f>(M34*21)/100</f>
      </c>
      <c t="s">
        <v>28</v>
      </c>
    </row>
    <row r="35" spans="1:5" ht="12.75">
      <c r="A35" s="35" t="s">
        <v>54</v>
      </c>
      <c r="E35" s="39" t="s">
        <v>1005</v>
      </c>
    </row>
    <row r="36" spans="1:5" ht="12.75">
      <c r="A36" s="35" t="s">
        <v>55</v>
      </c>
      <c r="E36" s="40" t="s">
        <v>1006</v>
      </c>
    </row>
    <row r="37" spans="1:5" ht="12.75">
      <c r="A37" t="s">
        <v>57</v>
      </c>
      <c r="E37" s="39" t="s">
        <v>985</v>
      </c>
    </row>
    <row r="38" spans="1:16" ht="12.75">
      <c r="A38" t="s">
        <v>49</v>
      </c>
      <c s="34" t="s">
        <v>90</v>
      </c>
      <c s="34" t="s">
        <v>1007</v>
      </c>
      <c s="35" t="s">
        <v>5</v>
      </c>
      <c s="6" t="s">
        <v>1008</v>
      </c>
      <c s="36" t="s">
        <v>81</v>
      </c>
      <c s="37">
        <v>35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308</v>
      </c>
      <c>
        <f>(M38*21)/100</f>
      </c>
      <c t="s">
        <v>28</v>
      </c>
    </row>
    <row r="39" spans="1:5" ht="12.75">
      <c r="A39" s="35" t="s">
        <v>54</v>
      </c>
      <c r="E39" s="39" t="s">
        <v>1009</v>
      </c>
    </row>
    <row r="40" spans="1:5" ht="12.75">
      <c r="A40" s="35" t="s">
        <v>55</v>
      </c>
      <c r="E40" s="40" t="s">
        <v>1010</v>
      </c>
    </row>
    <row r="41" spans="1:5" ht="12.75">
      <c r="A41" t="s">
        <v>57</v>
      </c>
      <c r="E41" s="39" t="s">
        <v>985</v>
      </c>
    </row>
    <row r="42" spans="1:16" ht="12.75">
      <c r="A42" t="s">
        <v>49</v>
      </c>
      <c s="34" t="s">
        <v>95</v>
      </c>
      <c s="34" t="s">
        <v>1011</v>
      </c>
      <c s="35" t="s">
        <v>5</v>
      </c>
      <c s="6" t="s">
        <v>1012</v>
      </c>
      <c s="36" t="s">
        <v>81</v>
      </c>
      <c s="37">
        <v>35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308</v>
      </c>
      <c>
        <f>(M42*21)/100</f>
      </c>
      <c t="s">
        <v>28</v>
      </c>
    </row>
    <row r="43" spans="1:5" ht="12.75">
      <c r="A43" s="35" t="s">
        <v>54</v>
      </c>
      <c r="E43" s="39" t="s">
        <v>1013</v>
      </c>
    </row>
    <row r="44" spans="1:5" ht="12.75">
      <c r="A44" s="35" t="s">
        <v>55</v>
      </c>
      <c r="E44" s="40" t="s">
        <v>1010</v>
      </c>
    </row>
    <row r="45" spans="1:5" ht="12.75">
      <c r="A45" t="s">
        <v>57</v>
      </c>
      <c r="E45" s="39" t="s">
        <v>985</v>
      </c>
    </row>
    <row r="46" spans="1:16" ht="12.75">
      <c r="A46" t="s">
        <v>49</v>
      </c>
      <c s="34" t="s">
        <v>100</v>
      </c>
      <c s="34" t="s">
        <v>1014</v>
      </c>
      <c s="35" t="s">
        <v>5</v>
      </c>
      <c s="6" t="s">
        <v>1012</v>
      </c>
      <c s="36" t="s">
        <v>81</v>
      </c>
      <c s="37">
        <v>35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308</v>
      </c>
      <c>
        <f>(M46*21)/100</f>
      </c>
      <c t="s">
        <v>28</v>
      </c>
    </row>
    <row r="47" spans="1:5" ht="12.75">
      <c r="A47" s="35" t="s">
        <v>54</v>
      </c>
      <c r="E47" s="39" t="s">
        <v>1015</v>
      </c>
    </row>
    <row r="48" spans="1:5" ht="12.75">
      <c r="A48" s="35" t="s">
        <v>55</v>
      </c>
      <c r="E48" s="40" t="s">
        <v>1010</v>
      </c>
    </row>
    <row r="49" spans="1:5" ht="12.75">
      <c r="A49" t="s">
        <v>57</v>
      </c>
      <c r="E49" s="39" t="s">
        <v>985</v>
      </c>
    </row>
    <row r="50" spans="1:16" ht="12.75">
      <c r="A50" t="s">
        <v>49</v>
      </c>
      <c s="34" t="s">
        <v>105</v>
      </c>
      <c s="34" t="s">
        <v>1016</v>
      </c>
      <c s="35" t="s">
        <v>5</v>
      </c>
      <c s="6" t="s">
        <v>1012</v>
      </c>
      <c s="36" t="s">
        <v>81</v>
      </c>
      <c s="37">
        <v>35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308</v>
      </c>
      <c>
        <f>(M50*21)/100</f>
      </c>
      <c t="s">
        <v>28</v>
      </c>
    </row>
    <row r="51" spans="1:5" ht="12.75">
      <c r="A51" s="35" t="s">
        <v>54</v>
      </c>
      <c r="E51" s="39" t="s">
        <v>1017</v>
      </c>
    </row>
    <row r="52" spans="1:5" ht="12.75">
      <c r="A52" s="35" t="s">
        <v>55</v>
      </c>
      <c r="E52" s="40" t="s">
        <v>1010</v>
      </c>
    </row>
    <row r="53" spans="1:5" ht="12.75">
      <c r="A53" t="s">
        <v>57</v>
      </c>
      <c r="E53" s="39" t="s">
        <v>985</v>
      </c>
    </row>
    <row r="54" spans="1:16" ht="12.75">
      <c r="A54" t="s">
        <v>49</v>
      </c>
      <c s="34" t="s">
        <v>111</v>
      </c>
      <c s="34" t="s">
        <v>1018</v>
      </c>
      <c s="35" t="s">
        <v>5</v>
      </c>
      <c s="6" t="s">
        <v>1019</v>
      </c>
      <c s="36" t="s">
        <v>81</v>
      </c>
      <c s="37">
        <v>35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308</v>
      </c>
      <c>
        <f>(M54*21)/100</f>
      </c>
      <c t="s">
        <v>28</v>
      </c>
    </row>
    <row r="55" spans="1:5" ht="12.75">
      <c r="A55" s="35" t="s">
        <v>54</v>
      </c>
      <c r="E55" s="39" t="s">
        <v>1020</v>
      </c>
    </row>
    <row r="56" spans="1:5" ht="12.75">
      <c r="A56" s="35" t="s">
        <v>55</v>
      </c>
      <c r="E56" s="40" t="s">
        <v>1010</v>
      </c>
    </row>
    <row r="57" spans="1:5" ht="12.75">
      <c r="A57" t="s">
        <v>57</v>
      </c>
      <c r="E57" s="39" t="s">
        <v>985</v>
      </c>
    </row>
    <row r="58" spans="1:16" ht="12.75">
      <c r="A58" t="s">
        <v>49</v>
      </c>
      <c s="34" t="s">
        <v>116</v>
      </c>
      <c s="34" t="s">
        <v>1021</v>
      </c>
      <c s="35" t="s">
        <v>5</v>
      </c>
      <c s="6" t="s">
        <v>1022</v>
      </c>
      <c s="36" t="s">
        <v>720</v>
      </c>
      <c s="37">
        <v>1</v>
      </c>
      <c s="36">
        <v>0</v>
      </c>
      <c s="36">
        <f>ROUND(G58*H58,6)</f>
      </c>
      <c r="L58" s="38">
        <v>0</v>
      </c>
      <c s="32">
        <f>ROUND(ROUND(L58,2)*ROUND(G58,1),2)</f>
      </c>
      <c s="36" t="s">
        <v>308</v>
      </c>
      <c>
        <f>(M58*21)/100</f>
      </c>
      <c t="s">
        <v>28</v>
      </c>
    </row>
    <row r="59" spans="1:5" ht="12.75">
      <c r="A59" s="35" t="s">
        <v>54</v>
      </c>
      <c r="E59" s="39" t="s">
        <v>1023</v>
      </c>
    </row>
    <row r="60" spans="1:5" ht="12.75">
      <c r="A60" s="35" t="s">
        <v>55</v>
      </c>
      <c r="E60" s="40" t="s">
        <v>429</v>
      </c>
    </row>
    <row r="61" spans="1:5" ht="12.75">
      <c r="A61" t="s">
        <v>57</v>
      </c>
      <c r="E61" s="39" t="s">
        <v>985</v>
      </c>
    </row>
    <row r="62" spans="1:16" ht="12.75">
      <c r="A62" t="s">
        <v>49</v>
      </c>
      <c s="34" t="s">
        <v>120</v>
      </c>
      <c s="34" t="s">
        <v>1024</v>
      </c>
      <c s="35" t="s">
        <v>5</v>
      </c>
      <c s="6" t="s">
        <v>1025</v>
      </c>
      <c s="36" t="s">
        <v>720</v>
      </c>
      <c s="37">
        <v>1</v>
      </c>
      <c s="36">
        <v>0</v>
      </c>
      <c s="36">
        <f>ROUND(G62*H62,6)</f>
      </c>
      <c r="L62" s="38">
        <v>0</v>
      </c>
      <c s="32">
        <f>ROUND(ROUND(L62,2)*ROUND(G62,1),2)</f>
      </c>
      <c s="36" t="s">
        <v>308</v>
      </c>
      <c>
        <f>(M62*21)/100</f>
      </c>
      <c t="s">
        <v>28</v>
      </c>
    </row>
    <row r="63" spans="1:5" ht="12.75">
      <c r="A63" s="35" t="s">
        <v>54</v>
      </c>
      <c r="E63" s="39" t="s">
        <v>1023</v>
      </c>
    </row>
    <row r="64" spans="1:5" ht="12.75">
      <c r="A64" s="35" t="s">
        <v>55</v>
      </c>
      <c r="E64" s="40" t="s">
        <v>429</v>
      </c>
    </row>
    <row r="65" spans="1:5" ht="12.75">
      <c r="A65" t="s">
        <v>57</v>
      </c>
      <c r="E65" s="39" t="s">
        <v>985</v>
      </c>
    </row>
    <row r="66" spans="1:16" ht="12.75">
      <c r="A66" t="s">
        <v>49</v>
      </c>
      <c s="34" t="s">
        <v>122</v>
      </c>
      <c s="34" t="s">
        <v>1026</v>
      </c>
      <c s="35" t="s">
        <v>5</v>
      </c>
      <c s="6" t="s">
        <v>1027</v>
      </c>
      <c s="36" t="s">
        <v>1028</v>
      </c>
      <c s="37">
        <v>0.1</v>
      </c>
      <c s="36">
        <v>0</v>
      </c>
      <c s="36">
        <f>ROUND(G66*H66,6)</f>
      </c>
      <c r="L66" s="38">
        <v>0</v>
      </c>
      <c s="32">
        <f>ROUND(ROUND(L66,2)*ROUND(G66,1),2)</f>
      </c>
      <c s="36" t="s">
        <v>308</v>
      </c>
      <c>
        <f>(M66*21)/100</f>
      </c>
      <c t="s">
        <v>28</v>
      </c>
    </row>
    <row r="67" spans="1:5" ht="12.75">
      <c r="A67" s="35" t="s">
        <v>54</v>
      </c>
      <c r="E67" s="39" t="s">
        <v>1029</v>
      </c>
    </row>
    <row r="68" spans="1:5" ht="12.75">
      <c r="A68" s="35" t="s">
        <v>55</v>
      </c>
      <c r="E68" s="40" t="s">
        <v>1030</v>
      </c>
    </row>
    <row r="69" spans="1:5" ht="12.75">
      <c r="A69" t="s">
        <v>57</v>
      </c>
      <c r="E69" s="39" t="s">
        <v>985</v>
      </c>
    </row>
    <row r="70" spans="1:16" ht="12.75">
      <c r="A70" t="s">
        <v>49</v>
      </c>
      <c s="34" t="s">
        <v>127</v>
      </c>
      <c s="34" t="s">
        <v>1031</v>
      </c>
      <c s="35" t="s">
        <v>5</v>
      </c>
      <c s="6" t="s">
        <v>1032</v>
      </c>
      <c s="36" t="s">
        <v>81</v>
      </c>
      <c s="37">
        <v>35</v>
      </c>
      <c s="36">
        <v>0</v>
      </c>
      <c s="36">
        <f>ROUND(G70*H70,6)</f>
      </c>
      <c r="L70" s="38">
        <v>0</v>
      </c>
      <c s="32">
        <f>ROUND(ROUND(L70,2)*ROUND(G70,1),2)</f>
      </c>
      <c s="36" t="s">
        <v>308</v>
      </c>
      <c>
        <f>(M70*21)/100</f>
      </c>
      <c t="s">
        <v>28</v>
      </c>
    </row>
    <row r="71" spans="1:5" ht="12.75">
      <c r="A71" s="35" t="s">
        <v>54</v>
      </c>
      <c r="E71" s="39" t="s">
        <v>1033</v>
      </c>
    </row>
    <row r="72" spans="1:5" ht="12.75">
      <c r="A72" s="35" t="s">
        <v>55</v>
      </c>
      <c r="E72" s="40" t="s">
        <v>1010</v>
      </c>
    </row>
    <row r="73" spans="1:5" ht="12.75">
      <c r="A73" t="s">
        <v>57</v>
      </c>
      <c r="E73" s="39" t="s">
        <v>985</v>
      </c>
    </row>
    <row r="74" spans="1:16" ht="12.75">
      <c r="A74" t="s">
        <v>49</v>
      </c>
      <c s="34" t="s">
        <v>131</v>
      </c>
      <c s="34" t="s">
        <v>1034</v>
      </c>
      <c s="35" t="s">
        <v>5</v>
      </c>
      <c s="6" t="s">
        <v>1035</v>
      </c>
      <c s="36" t="s">
        <v>52</v>
      </c>
      <c s="37">
        <v>4</v>
      </c>
      <c s="36">
        <v>0</v>
      </c>
      <c s="36">
        <f>ROUND(G74*H74,6)</f>
      </c>
      <c r="L74" s="38">
        <v>0</v>
      </c>
      <c s="32">
        <f>ROUND(ROUND(L74,2)*ROUND(G74,1),2)</f>
      </c>
      <c s="36" t="s">
        <v>308</v>
      </c>
      <c>
        <f>(M74*21)/100</f>
      </c>
      <c t="s">
        <v>28</v>
      </c>
    </row>
    <row r="75" spans="1:5" ht="12.75">
      <c r="A75" s="35" t="s">
        <v>54</v>
      </c>
      <c r="E75" s="39" t="s">
        <v>1036</v>
      </c>
    </row>
    <row r="76" spans="1:5" ht="12.75">
      <c r="A76" s="35" t="s">
        <v>55</v>
      </c>
      <c r="E76" s="40" t="s">
        <v>709</v>
      </c>
    </row>
    <row r="77" spans="1:5" ht="12.75">
      <c r="A77" t="s">
        <v>57</v>
      </c>
      <c r="E77" s="39" t="s">
        <v>985</v>
      </c>
    </row>
    <row r="78" spans="1:16" ht="12.75">
      <c r="A78" t="s">
        <v>49</v>
      </c>
      <c s="34" t="s">
        <v>134</v>
      </c>
      <c s="34" t="s">
        <v>1037</v>
      </c>
      <c s="35" t="s">
        <v>5</v>
      </c>
      <c s="6" t="s">
        <v>1038</v>
      </c>
      <c s="36" t="s">
        <v>108</v>
      </c>
      <c s="37">
        <v>100</v>
      </c>
      <c s="36">
        <v>0</v>
      </c>
      <c s="36">
        <f>ROUND(G78*H78,6)</f>
      </c>
      <c r="L78" s="38">
        <v>0</v>
      </c>
      <c s="32">
        <f>ROUND(ROUND(L78,2)*ROUND(G78,1),2)</f>
      </c>
      <c s="36" t="s">
        <v>308</v>
      </c>
      <c>
        <f>(M78*21)/100</f>
      </c>
      <c t="s">
        <v>28</v>
      </c>
    </row>
    <row r="79" spans="1:5" ht="12.75">
      <c r="A79" s="35" t="s">
        <v>54</v>
      </c>
      <c r="E79" s="39" t="s">
        <v>1039</v>
      </c>
    </row>
    <row r="80" spans="1:5" ht="12.75">
      <c r="A80" s="35" t="s">
        <v>55</v>
      </c>
      <c r="E80" s="40" t="s">
        <v>984</v>
      </c>
    </row>
    <row r="81" spans="1:5" ht="12.75">
      <c r="A81" t="s">
        <v>57</v>
      </c>
      <c r="E81" s="39" t="s">
        <v>985</v>
      </c>
    </row>
    <row r="82" spans="1:16" ht="12.75">
      <c r="A82" t="s">
        <v>49</v>
      </c>
      <c s="34" t="s">
        <v>138</v>
      </c>
      <c s="34" t="s">
        <v>1040</v>
      </c>
      <c s="35" t="s">
        <v>5</v>
      </c>
      <c s="6" t="s">
        <v>1041</v>
      </c>
      <c s="36" t="s">
        <v>52</v>
      </c>
      <c s="37">
        <v>2</v>
      </c>
      <c s="36">
        <v>0</v>
      </c>
      <c s="36">
        <f>ROUND(G82*H82,6)</f>
      </c>
      <c r="L82" s="38">
        <v>0</v>
      </c>
      <c s="32">
        <f>ROUND(ROUND(L82,2)*ROUND(G82,1),2)</f>
      </c>
      <c s="36" t="s">
        <v>308</v>
      </c>
      <c>
        <f>(M82*21)/100</f>
      </c>
      <c t="s">
        <v>28</v>
      </c>
    </row>
    <row r="83" spans="1:5" ht="12.75">
      <c r="A83" s="35" t="s">
        <v>54</v>
      </c>
      <c r="E83" s="39" t="s">
        <v>1042</v>
      </c>
    </row>
    <row r="84" spans="1:5" ht="12.75">
      <c r="A84" s="35" t="s">
        <v>55</v>
      </c>
      <c r="E84" s="40" t="s">
        <v>1043</v>
      </c>
    </row>
    <row r="85" spans="1:5" ht="12.75">
      <c r="A85" t="s">
        <v>57</v>
      </c>
      <c r="E85" s="39" t="s">
        <v>985</v>
      </c>
    </row>
    <row r="86" spans="1:16" ht="12.75">
      <c r="A86" t="s">
        <v>49</v>
      </c>
      <c s="34" t="s">
        <v>142</v>
      </c>
      <c s="34" t="s">
        <v>1044</v>
      </c>
      <c s="35" t="s">
        <v>5</v>
      </c>
      <c s="6" t="s">
        <v>1045</v>
      </c>
      <c s="36" t="s">
        <v>52</v>
      </c>
      <c s="37">
        <v>3.9</v>
      </c>
      <c s="36">
        <v>0</v>
      </c>
      <c s="36">
        <f>ROUND(G86*H86,6)</f>
      </c>
      <c r="L86" s="38">
        <v>0</v>
      </c>
      <c s="32">
        <f>ROUND(ROUND(L86,2)*ROUND(G86,1),2)</f>
      </c>
      <c s="36" t="s">
        <v>308</v>
      </c>
      <c>
        <f>(M86*21)/100</f>
      </c>
      <c t="s">
        <v>28</v>
      </c>
    </row>
    <row r="87" spans="1:5" ht="12.75">
      <c r="A87" s="35" t="s">
        <v>54</v>
      </c>
      <c r="E87" s="39" t="s">
        <v>1046</v>
      </c>
    </row>
    <row r="88" spans="1:5" ht="12.75">
      <c r="A88" s="35" t="s">
        <v>55</v>
      </c>
      <c r="E88" s="40" t="s">
        <v>1047</v>
      </c>
    </row>
    <row r="89" spans="1:5" ht="12.75">
      <c r="A89" t="s">
        <v>57</v>
      </c>
      <c r="E89" s="39" t="s">
        <v>985</v>
      </c>
    </row>
    <row r="90" spans="1:16" ht="12.75">
      <c r="A90" t="s">
        <v>49</v>
      </c>
      <c s="34" t="s">
        <v>147</v>
      </c>
      <c s="34" t="s">
        <v>1048</v>
      </c>
      <c s="35" t="s">
        <v>5</v>
      </c>
      <c s="6" t="s">
        <v>1049</v>
      </c>
      <c s="36" t="s">
        <v>720</v>
      </c>
      <c s="37">
        <v>4</v>
      </c>
      <c s="36">
        <v>0</v>
      </c>
      <c s="36">
        <f>ROUND(G90*H90,6)</f>
      </c>
      <c r="L90" s="38">
        <v>0</v>
      </c>
      <c s="32">
        <f>ROUND(ROUND(L90,2)*ROUND(G90,1),2)</f>
      </c>
      <c s="36" t="s">
        <v>308</v>
      </c>
      <c>
        <f>(M90*21)/100</f>
      </c>
      <c t="s">
        <v>28</v>
      </c>
    </row>
    <row r="91" spans="1:5" ht="12.75">
      <c r="A91" s="35" t="s">
        <v>54</v>
      </c>
      <c r="E91" s="39" t="s">
        <v>1050</v>
      </c>
    </row>
    <row r="92" spans="1:5" ht="12.75">
      <c r="A92" s="35" t="s">
        <v>55</v>
      </c>
      <c r="E92" s="40" t="s">
        <v>709</v>
      </c>
    </row>
    <row r="93" spans="1:5" ht="12.75">
      <c r="A93" t="s">
        <v>57</v>
      </c>
      <c r="E93" s="39" t="s">
        <v>985</v>
      </c>
    </row>
    <row r="94" spans="1:16" ht="12.75">
      <c r="A94" t="s">
        <v>49</v>
      </c>
      <c s="34" t="s">
        <v>151</v>
      </c>
      <c s="34" t="s">
        <v>1051</v>
      </c>
      <c s="35" t="s">
        <v>5</v>
      </c>
      <c s="6" t="s">
        <v>1052</v>
      </c>
      <c s="36" t="s">
        <v>52</v>
      </c>
      <c s="37">
        <v>0.8</v>
      </c>
      <c s="36">
        <v>0</v>
      </c>
      <c s="36">
        <f>ROUND(G94*H94,6)</f>
      </c>
      <c r="L94" s="38">
        <v>0</v>
      </c>
      <c s="32">
        <f>ROUND(ROUND(L94,2)*ROUND(G94,1),2)</f>
      </c>
      <c s="36" t="s">
        <v>308</v>
      </c>
      <c>
        <f>(M94*21)/100</f>
      </c>
      <c t="s">
        <v>28</v>
      </c>
    </row>
    <row r="95" spans="1:5" ht="12.75">
      <c r="A95" s="35" t="s">
        <v>54</v>
      </c>
      <c r="E95" s="39" t="s">
        <v>1053</v>
      </c>
    </row>
    <row r="96" spans="1:5" ht="12.75">
      <c r="A96" s="35" t="s">
        <v>55</v>
      </c>
      <c r="E96" s="40" t="s">
        <v>1054</v>
      </c>
    </row>
    <row r="97" spans="1:5" ht="12.75">
      <c r="A97" t="s">
        <v>57</v>
      </c>
      <c r="E97" s="39" t="s">
        <v>985</v>
      </c>
    </row>
    <row r="98" spans="1:16" ht="12.75">
      <c r="A98" t="s">
        <v>49</v>
      </c>
      <c s="34" t="s">
        <v>156</v>
      </c>
      <c s="34" t="s">
        <v>1055</v>
      </c>
      <c s="35" t="s">
        <v>5</v>
      </c>
      <c s="6" t="s">
        <v>1056</v>
      </c>
      <c s="36" t="s">
        <v>108</v>
      </c>
      <c s="37">
        <v>30</v>
      </c>
      <c s="36">
        <v>0</v>
      </c>
      <c s="36">
        <f>ROUND(G98*H98,6)</f>
      </c>
      <c r="L98" s="38">
        <v>0</v>
      </c>
      <c s="32">
        <f>ROUND(ROUND(L98,2)*ROUND(G98,1),2)</f>
      </c>
      <c s="36" t="s">
        <v>308</v>
      </c>
      <c>
        <f>(M98*21)/100</f>
      </c>
      <c t="s">
        <v>28</v>
      </c>
    </row>
    <row r="99" spans="1:5" ht="12.75">
      <c r="A99" s="35" t="s">
        <v>54</v>
      </c>
      <c r="E99" s="39" t="s">
        <v>995</v>
      </c>
    </row>
    <row r="100" spans="1:5" ht="12.75">
      <c r="A100" s="35" t="s">
        <v>55</v>
      </c>
      <c r="E100" s="40" t="s">
        <v>996</v>
      </c>
    </row>
    <row r="101" spans="1:5" ht="12.75">
      <c r="A101" t="s">
        <v>57</v>
      </c>
      <c r="E101" s="39" t="s">
        <v>985</v>
      </c>
    </row>
    <row r="102" spans="1:16" ht="12.75">
      <c r="A102" t="s">
        <v>49</v>
      </c>
      <c s="34" t="s">
        <v>160</v>
      </c>
      <c s="34" t="s">
        <v>1057</v>
      </c>
      <c s="35" t="s">
        <v>5</v>
      </c>
      <c s="6" t="s">
        <v>1056</v>
      </c>
      <c s="36" t="s">
        <v>108</v>
      </c>
      <c s="37">
        <v>70</v>
      </c>
      <c s="36">
        <v>0</v>
      </c>
      <c s="36">
        <f>ROUND(G102*H102,6)</f>
      </c>
      <c r="L102" s="38">
        <v>0</v>
      </c>
      <c s="32">
        <f>ROUND(ROUND(L102,2)*ROUND(G102,1),2)</f>
      </c>
      <c s="36" t="s">
        <v>308</v>
      </c>
      <c>
        <f>(M102*21)/100</f>
      </c>
      <c t="s">
        <v>28</v>
      </c>
    </row>
    <row r="103" spans="1:5" ht="12.75">
      <c r="A103" s="35" t="s">
        <v>54</v>
      </c>
      <c r="E103" s="39" t="s">
        <v>998</v>
      </c>
    </row>
    <row r="104" spans="1:5" ht="12.75">
      <c r="A104" s="35" t="s">
        <v>55</v>
      </c>
      <c r="E104" s="40" t="s">
        <v>999</v>
      </c>
    </row>
    <row r="105" spans="1:5" ht="12.75">
      <c r="A105" t="s">
        <v>57</v>
      </c>
      <c r="E105" s="39" t="s">
        <v>985</v>
      </c>
    </row>
    <row r="106" spans="1:16" ht="12.75">
      <c r="A106" t="s">
        <v>49</v>
      </c>
      <c s="34" t="s">
        <v>163</v>
      </c>
      <c s="34" t="s">
        <v>1058</v>
      </c>
      <c s="35" t="s">
        <v>5</v>
      </c>
      <c s="6" t="s">
        <v>1056</v>
      </c>
      <c s="36" t="s">
        <v>108</v>
      </c>
      <c s="37">
        <v>20</v>
      </c>
      <c s="36">
        <v>0</v>
      </c>
      <c s="36">
        <f>ROUND(G106*H106,6)</f>
      </c>
      <c r="L106" s="38">
        <v>0</v>
      </c>
      <c s="32">
        <f>ROUND(ROUND(L106,2)*ROUND(G106,1),2)</f>
      </c>
      <c s="36" t="s">
        <v>308</v>
      </c>
      <c>
        <f>(M106*21)/100</f>
      </c>
      <c t="s">
        <v>28</v>
      </c>
    </row>
    <row r="107" spans="1:5" ht="12.75">
      <c r="A107" s="35" t="s">
        <v>54</v>
      </c>
      <c r="E107" s="39" t="s">
        <v>1001</v>
      </c>
    </row>
    <row r="108" spans="1:5" ht="12.75">
      <c r="A108" s="35" t="s">
        <v>55</v>
      </c>
      <c r="E108" s="40" t="s">
        <v>1002</v>
      </c>
    </row>
    <row r="109" spans="1:5" ht="12.75">
      <c r="A109" t="s">
        <v>57</v>
      </c>
      <c r="E109" s="39" t="s">
        <v>985</v>
      </c>
    </row>
    <row r="110" spans="1:13" ht="12.75">
      <c r="A110" t="s">
        <v>47</v>
      </c>
      <c r="C110" s="31" t="s">
        <v>1059</v>
      </c>
      <c r="E110" s="33" t="s">
        <v>1060</v>
      </c>
      <c r="J110" s="32">
        <f>0</f>
      </c>
      <c s="32">
        <f>0</f>
      </c>
      <c s="32">
        <f>0+L111+L115+L119+L123+L127+L131</f>
      </c>
      <c s="32">
        <f>0+M111+M115+M119+M123+M127+M131</f>
      </c>
    </row>
    <row r="111" spans="1:16" ht="12.75">
      <c r="A111" t="s">
        <v>49</v>
      </c>
      <c s="34" t="s">
        <v>168</v>
      </c>
      <c s="34" t="s">
        <v>1061</v>
      </c>
      <c s="35" t="s">
        <v>5</v>
      </c>
      <c s="6" t="s">
        <v>1062</v>
      </c>
      <c s="36" t="s">
        <v>720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ROUND(ROUND(L111,2)*ROUND(G111,1),2)</f>
      </c>
      <c s="36" t="s">
        <v>308</v>
      </c>
      <c>
        <f>(M111*21)/100</f>
      </c>
      <c t="s">
        <v>28</v>
      </c>
    </row>
    <row r="112" spans="1:5" ht="12.75">
      <c r="A112" s="35" t="s">
        <v>54</v>
      </c>
      <c r="E112" s="39" t="s">
        <v>1063</v>
      </c>
    </row>
    <row r="113" spans="1:5" ht="12.75">
      <c r="A113" s="35" t="s">
        <v>55</v>
      </c>
      <c r="E113" s="40" t="s">
        <v>429</v>
      </c>
    </row>
    <row r="114" spans="1:5" ht="12.75">
      <c r="A114" t="s">
        <v>57</v>
      </c>
      <c r="E114" s="39" t="s">
        <v>5</v>
      </c>
    </row>
    <row r="115" spans="1:16" ht="12.75">
      <c r="A115" t="s">
        <v>49</v>
      </c>
      <c s="34" t="s">
        <v>172</v>
      </c>
      <c s="34" t="s">
        <v>1064</v>
      </c>
      <c s="35" t="s">
        <v>5</v>
      </c>
      <c s="6" t="s">
        <v>1065</v>
      </c>
      <c s="36" t="s">
        <v>720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ROUND(ROUND(L115,2)*ROUND(G115,1),2)</f>
      </c>
      <c s="36" t="s">
        <v>308</v>
      </c>
      <c>
        <f>(M115*21)/100</f>
      </c>
      <c t="s">
        <v>28</v>
      </c>
    </row>
    <row r="116" spans="1:5" ht="12.75">
      <c r="A116" s="35" t="s">
        <v>54</v>
      </c>
      <c r="E116" s="39" t="s">
        <v>1066</v>
      </c>
    </row>
    <row r="117" spans="1:5" ht="12.75">
      <c r="A117" s="35" t="s">
        <v>55</v>
      </c>
      <c r="E117" s="40" t="s">
        <v>1043</v>
      </c>
    </row>
    <row r="118" spans="1:5" ht="12.75">
      <c r="A118" t="s">
        <v>57</v>
      </c>
      <c r="E118" s="39" t="s">
        <v>5</v>
      </c>
    </row>
    <row r="119" spans="1:16" ht="25.5">
      <c r="A119" t="s">
        <v>49</v>
      </c>
      <c s="34" t="s">
        <v>177</v>
      </c>
      <c s="34" t="s">
        <v>1067</v>
      </c>
      <c s="35" t="s">
        <v>5</v>
      </c>
      <c s="6" t="s">
        <v>1068</v>
      </c>
      <c s="36" t="s">
        <v>108</v>
      </c>
      <c s="37">
        <v>75</v>
      </c>
      <c s="36">
        <v>0</v>
      </c>
      <c s="36">
        <f>ROUND(G119*H119,6)</f>
      </c>
      <c r="L119" s="38">
        <v>0</v>
      </c>
      <c s="32">
        <f>ROUND(ROUND(L119,2)*ROUND(G119,1),2)</f>
      </c>
      <c s="36" t="s">
        <v>308</v>
      </c>
      <c>
        <f>(M119*21)/100</f>
      </c>
      <c t="s">
        <v>28</v>
      </c>
    </row>
    <row r="120" spans="1:5" ht="12.75">
      <c r="A120" s="35" t="s">
        <v>54</v>
      </c>
      <c r="E120" s="39" t="s">
        <v>1069</v>
      </c>
    </row>
    <row r="121" spans="1:5" ht="12.75">
      <c r="A121" s="35" t="s">
        <v>55</v>
      </c>
      <c r="E121" s="40" t="s">
        <v>1070</v>
      </c>
    </row>
    <row r="122" spans="1:5" ht="12.75">
      <c r="A122" t="s">
        <v>57</v>
      </c>
      <c r="E122" s="39" t="s">
        <v>5</v>
      </c>
    </row>
    <row r="123" spans="1:16" ht="12.75">
      <c r="A123" t="s">
        <v>49</v>
      </c>
      <c s="34" t="s">
        <v>182</v>
      </c>
      <c s="34" t="s">
        <v>1071</v>
      </c>
      <c s="35" t="s">
        <v>5</v>
      </c>
      <c s="6" t="s">
        <v>1072</v>
      </c>
      <c s="36" t="s">
        <v>450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ROUND(ROUND(L123,2)*ROUND(G123,1),2)</f>
      </c>
      <c s="36" t="s">
        <v>308</v>
      </c>
      <c>
        <f>(M123*21)/100</f>
      </c>
      <c t="s">
        <v>28</v>
      </c>
    </row>
    <row r="124" spans="1:5" ht="12.75">
      <c r="A124" s="35" t="s">
        <v>54</v>
      </c>
      <c r="E124" s="39" t="s">
        <v>1073</v>
      </c>
    </row>
    <row r="125" spans="1:5" ht="12.75">
      <c r="A125" s="35" t="s">
        <v>55</v>
      </c>
      <c r="E125" s="40" t="s">
        <v>1043</v>
      </c>
    </row>
    <row r="126" spans="1:5" ht="12.75">
      <c r="A126" t="s">
        <v>57</v>
      </c>
      <c r="E126" s="39" t="s">
        <v>5</v>
      </c>
    </row>
    <row r="127" spans="1:16" ht="12.75">
      <c r="A127" t="s">
        <v>49</v>
      </c>
      <c s="34" t="s">
        <v>186</v>
      </c>
      <c s="34" t="s">
        <v>1074</v>
      </c>
      <c s="35" t="s">
        <v>5</v>
      </c>
      <c s="6" t="s">
        <v>1072</v>
      </c>
      <c s="36" t="s">
        <v>450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ROUND(ROUND(L127,2)*ROUND(G127,1),2)</f>
      </c>
      <c s="36" t="s">
        <v>308</v>
      </c>
      <c>
        <f>(M127*21)/100</f>
      </c>
      <c t="s">
        <v>28</v>
      </c>
    </row>
    <row r="128" spans="1:5" ht="12.75">
      <c r="A128" s="35" t="s">
        <v>54</v>
      </c>
      <c r="E128" s="39" t="s">
        <v>1075</v>
      </c>
    </row>
    <row r="129" spans="1:5" ht="12.75">
      <c r="A129" s="35" t="s">
        <v>55</v>
      </c>
      <c r="E129" s="40" t="s">
        <v>1043</v>
      </c>
    </row>
    <row r="130" spans="1:5" ht="12.75">
      <c r="A130" t="s">
        <v>57</v>
      </c>
      <c r="E130" s="39" t="s">
        <v>5</v>
      </c>
    </row>
    <row r="131" spans="1:16" ht="12.75">
      <c r="A131" t="s">
        <v>49</v>
      </c>
      <c s="34" t="s">
        <v>190</v>
      </c>
      <c s="34" t="s">
        <v>1076</v>
      </c>
      <c s="35" t="s">
        <v>5</v>
      </c>
      <c s="6" t="s">
        <v>1077</v>
      </c>
      <c s="36" t="s">
        <v>720</v>
      </c>
      <c s="37">
        <v>17</v>
      </c>
      <c s="36">
        <v>0</v>
      </c>
      <c s="36">
        <f>ROUND(G131*H131,6)</f>
      </c>
      <c r="L131" s="38">
        <v>0</v>
      </c>
      <c s="32">
        <f>ROUND(ROUND(L131,2)*ROUND(G131,1),2)</f>
      </c>
      <c s="36" t="s">
        <v>308</v>
      </c>
      <c>
        <f>(M131*21)/100</f>
      </c>
      <c t="s">
        <v>28</v>
      </c>
    </row>
    <row r="132" spans="1:5" ht="12.75">
      <c r="A132" s="35" t="s">
        <v>54</v>
      </c>
      <c r="E132" s="39" t="s">
        <v>1078</v>
      </c>
    </row>
    <row r="133" spans="1:5" ht="12.75">
      <c r="A133" s="35" t="s">
        <v>55</v>
      </c>
      <c r="E133" s="40" t="s">
        <v>1079</v>
      </c>
    </row>
    <row r="134" spans="1:5" ht="12.75">
      <c r="A134" t="s">
        <v>57</v>
      </c>
      <c r="E134" s="39" t="s">
        <v>5</v>
      </c>
    </row>
    <row r="135" spans="1:13" ht="12.75">
      <c r="A135" t="s">
        <v>47</v>
      </c>
      <c r="C135" s="31" t="s">
        <v>1080</v>
      </c>
      <c r="E135" s="33" t="s">
        <v>1081</v>
      </c>
      <c r="J135" s="32">
        <f>0</f>
      </c>
      <c s="32">
        <f>0</f>
      </c>
      <c s="32">
        <f>0+L136+L140+L144+L148+L152+L156+L160+L164+L168+L172+L176+L180+L184+L188+L192+L196+L200+L204+L208+L212+L216+L220+L224+L228+L232+L236+L240+L244+L248+L252+L256+L260+L264+L268+L272</f>
      </c>
      <c s="32">
        <f>0+M136+M140+M144+M148+M152+M156+M160+M164+M168+M172+M176+M180+M184+M188+M192+M196+M200+M204+M208+M212+M216+M220+M224+M228+M232+M236+M240+M244+M248+M252+M256+M260+M264+M268+M272</f>
      </c>
    </row>
    <row r="136" spans="1:16" ht="12.75">
      <c r="A136" t="s">
        <v>49</v>
      </c>
      <c s="34" t="s">
        <v>194</v>
      </c>
      <c s="34" t="s">
        <v>1082</v>
      </c>
      <c s="35" t="s">
        <v>5</v>
      </c>
      <c s="6" t="s">
        <v>1083</v>
      </c>
      <c s="36" t="s">
        <v>427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ROUND(ROUND(L136,2)*ROUND(G136,1),2)</f>
      </c>
      <c s="36" t="s">
        <v>308</v>
      </c>
      <c>
        <f>(M136*21)/100</f>
      </c>
      <c t="s">
        <v>28</v>
      </c>
    </row>
    <row r="137" spans="1:5" ht="12.75">
      <c r="A137" s="35" t="s">
        <v>54</v>
      </c>
      <c r="E137" s="39" t="s">
        <v>5</v>
      </c>
    </row>
    <row r="138" spans="1:5" ht="12.75">
      <c r="A138" s="35" t="s">
        <v>55</v>
      </c>
      <c r="E138" s="40" t="s">
        <v>429</v>
      </c>
    </row>
    <row r="139" spans="1:5" ht="12.75">
      <c r="A139" t="s">
        <v>57</v>
      </c>
      <c r="E139" s="39" t="s">
        <v>985</v>
      </c>
    </row>
    <row r="140" spans="1:16" ht="12.75">
      <c r="A140" t="s">
        <v>49</v>
      </c>
      <c s="34" t="s">
        <v>198</v>
      </c>
      <c s="34" t="s">
        <v>1084</v>
      </c>
      <c s="35" t="s">
        <v>5</v>
      </c>
      <c s="6" t="s">
        <v>1085</v>
      </c>
      <c s="36" t="s">
        <v>720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ROUND(ROUND(L140,2)*ROUND(G140,1),2)</f>
      </c>
      <c s="36" t="s">
        <v>308</v>
      </c>
      <c>
        <f>(M140*21)/100</f>
      </c>
      <c t="s">
        <v>28</v>
      </c>
    </row>
    <row r="141" spans="1:5" ht="63.75">
      <c r="A141" s="35" t="s">
        <v>54</v>
      </c>
      <c r="E141" s="39" t="s">
        <v>1086</v>
      </c>
    </row>
    <row r="142" spans="1:5" ht="12.75">
      <c r="A142" s="35" t="s">
        <v>55</v>
      </c>
      <c r="E142" s="40" t="s">
        <v>1043</v>
      </c>
    </row>
    <row r="143" spans="1:5" ht="12.75">
      <c r="A143" t="s">
        <v>57</v>
      </c>
      <c r="E143" s="39" t="s">
        <v>985</v>
      </c>
    </row>
    <row r="144" spans="1:16" ht="12.75">
      <c r="A144" t="s">
        <v>49</v>
      </c>
      <c s="34" t="s">
        <v>202</v>
      </c>
      <c s="34" t="s">
        <v>1087</v>
      </c>
      <c s="35" t="s">
        <v>5</v>
      </c>
      <c s="6" t="s">
        <v>1085</v>
      </c>
      <c s="36" t="s">
        <v>720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ROUND(ROUND(L144,2)*ROUND(G144,1),2)</f>
      </c>
      <c s="36" t="s">
        <v>308</v>
      </c>
      <c>
        <f>(M144*21)/100</f>
      </c>
      <c t="s">
        <v>28</v>
      </c>
    </row>
    <row r="145" spans="1:5" ht="63.75">
      <c r="A145" s="35" t="s">
        <v>54</v>
      </c>
      <c r="E145" s="39" t="s">
        <v>1088</v>
      </c>
    </row>
    <row r="146" spans="1:5" ht="12.75">
      <c r="A146" s="35" t="s">
        <v>55</v>
      </c>
      <c r="E146" s="40" t="s">
        <v>1043</v>
      </c>
    </row>
    <row r="147" spans="1:5" ht="12.75">
      <c r="A147" t="s">
        <v>57</v>
      </c>
      <c r="E147" s="39" t="s">
        <v>985</v>
      </c>
    </row>
    <row r="148" spans="1:16" ht="12.75">
      <c r="A148" t="s">
        <v>49</v>
      </c>
      <c s="34" t="s">
        <v>206</v>
      </c>
      <c s="34" t="s">
        <v>1089</v>
      </c>
      <c s="35" t="s">
        <v>5</v>
      </c>
      <c s="6" t="s">
        <v>1085</v>
      </c>
      <c s="36" t="s">
        <v>720</v>
      </c>
      <c s="37">
        <v>24</v>
      </c>
      <c s="36">
        <v>0</v>
      </c>
      <c s="36">
        <f>ROUND(G148*H148,6)</f>
      </c>
      <c r="L148" s="38">
        <v>0</v>
      </c>
      <c s="32">
        <f>ROUND(ROUND(L148,2)*ROUND(G148,1),2)</f>
      </c>
      <c s="36" t="s">
        <v>308</v>
      </c>
      <c>
        <f>(M148*21)/100</f>
      </c>
      <c t="s">
        <v>28</v>
      </c>
    </row>
    <row r="149" spans="1:5" ht="63.75">
      <c r="A149" s="35" t="s">
        <v>54</v>
      </c>
      <c r="E149" s="39" t="s">
        <v>1090</v>
      </c>
    </row>
    <row r="150" spans="1:5" ht="12.75">
      <c r="A150" s="35" t="s">
        <v>55</v>
      </c>
      <c r="E150" s="40" t="s">
        <v>1091</v>
      </c>
    </row>
    <row r="151" spans="1:5" ht="12.75">
      <c r="A151" t="s">
        <v>57</v>
      </c>
      <c r="E151" s="39" t="s">
        <v>985</v>
      </c>
    </row>
    <row r="152" spans="1:16" ht="12.75">
      <c r="A152" t="s">
        <v>49</v>
      </c>
      <c s="34" t="s">
        <v>210</v>
      </c>
      <c s="34" t="s">
        <v>1092</v>
      </c>
      <c s="35" t="s">
        <v>5</v>
      </c>
      <c s="6" t="s">
        <v>1085</v>
      </c>
      <c s="36" t="s">
        <v>720</v>
      </c>
      <c s="37">
        <v>28</v>
      </c>
      <c s="36">
        <v>0</v>
      </c>
      <c s="36">
        <f>ROUND(G152*H152,6)</f>
      </c>
      <c r="L152" s="38">
        <v>0</v>
      </c>
      <c s="32">
        <f>ROUND(ROUND(L152,2)*ROUND(G152,1),2)</f>
      </c>
      <c s="36" t="s">
        <v>308</v>
      </c>
      <c>
        <f>(M152*21)/100</f>
      </c>
      <c t="s">
        <v>28</v>
      </c>
    </row>
    <row r="153" spans="1:5" ht="12.75">
      <c r="A153" s="35" t="s">
        <v>54</v>
      </c>
      <c r="E153" s="39" t="s">
        <v>1093</v>
      </c>
    </row>
    <row r="154" spans="1:5" ht="12.75">
      <c r="A154" s="35" t="s">
        <v>55</v>
      </c>
      <c r="E154" s="40" t="s">
        <v>1094</v>
      </c>
    </row>
    <row r="155" spans="1:5" ht="12.75">
      <c r="A155" t="s">
        <v>57</v>
      </c>
      <c r="E155" s="39" t="s">
        <v>985</v>
      </c>
    </row>
    <row r="156" spans="1:16" ht="12.75">
      <c r="A156" t="s">
        <v>49</v>
      </c>
      <c s="34" t="s">
        <v>211</v>
      </c>
      <c s="34" t="s">
        <v>1095</v>
      </c>
      <c s="35" t="s">
        <v>5</v>
      </c>
      <c s="6" t="s">
        <v>1096</v>
      </c>
      <c s="36" t="s">
        <v>720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ROUND(ROUND(L156,2)*ROUND(G156,1),2)</f>
      </c>
      <c s="36" t="s">
        <v>308</v>
      </c>
      <c>
        <f>(M156*21)/100</f>
      </c>
      <c t="s">
        <v>28</v>
      </c>
    </row>
    <row r="157" spans="1:5" ht="12.75">
      <c r="A157" s="35" t="s">
        <v>54</v>
      </c>
      <c r="E157" s="39" t="s">
        <v>1097</v>
      </c>
    </row>
    <row r="158" spans="1:5" ht="12.75">
      <c r="A158" s="35" t="s">
        <v>55</v>
      </c>
      <c r="E158" s="40" t="s">
        <v>709</v>
      </c>
    </row>
    <row r="159" spans="1:5" ht="12.75">
      <c r="A159" t="s">
        <v>57</v>
      </c>
      <c r="E159" s="39" t="s">
        <v>985</v>
      </c>
    </row>
    <row r="160" spans="1:16" ht="12.75">
      <c r="A160" t="s">
        <v>49</v>
      </c>
      <c s="34" t="s">
        <v>216</v>
      </c>
      <c s="34" t="s">
        <v>1098</v>
      </c>
      <c s="35" t="s">
        <v>5</v>
      </c>
      <c s="6" t="s">
        <v>1096</v>
      </c>
      <c s="36" t="s">
        <v>720</v>
      </c>
      <c s="37">
        <v>4</v>
      </c>
      <c s="36">
        <v>0</v>
      </c>
      <c s="36">
        <f>ROUND(G160*H160,6)</f>
      </c>
      <c r="L160" s="38">
        <v>0</v>
      </c>
      <c s="32">
        <f>ROUND(ROUND(L160,2)*ROUND(G160,1),2)</f>
      </c>
      <c s="36" t="s">
        <v>308</v>
      </c>
      <c>
        <f>(M160*21)/100</f>
      </c>
      <c t="s">
        <v>28</v>
      </c>
    </row>
    <row r="161" spans="1:5" ht="12.75">
      <c r="A161" s="35" t="s">
        <v>54</v>
      </c>
      <c r="E161" s="39" t="s">
        <v>1099</v>
      </c>
    </row>
    <row r="162" spans="1:5" ht="12.75">
      <c r="A162" s="35" t="s">
        <v>55</v>
      </c>
      <c r="E162" s="40" t="s">
        <v>709</v>
      </c>
    </row>
    <row r="163" spans="1:5" ht="12.75">
      <c r="A163" t="s">
        <v>57</v>
      </c>
      <c r="E163" s="39" t="s">
        <v>985</v>
      </c>
    </row>
    <row r="164" spans="1:16" ht="12.75">
      <c r="A164" t="s">
        <v>49</v>
      </c>
      <c s="34" t="s">
        <v>221</v>
      </c>
      <c s="34" t="s">
        <v>1100</v>
      </c>
      <c s="35" t="s">
        <v>5</v>
      </c>
      <c s="6" t="s">
        <v>1101</v>
      </c>
      <c s="36" t="s">
        <v>720</v>
      </c>
      <c s="37">
        <v>4</v>
      </c>
      <c s="36">
        <v>0</v>
      </c>
      <c s="36">
        <f>ROUND(G164*H164,6)</f>
      </c>
      <c r="L164" s="38">
        <v>0</v>
      </c>
      <c s="32">
        <f>ROUND(ROUND(L164,2)*ROUND(G164,1),2)</f>
      </c>
      <c s="36" t="s">
        <v>308</v>
      </c>
      <c>
        <f>(M164*21)/100</f>
      </c>
      <c t="s">
        <v>28</v>
      </c>
    </row>
    <row r="165" spans="1:5" ht="12.75">
      <c r="A165" s="35" t="s">
        <v>54</v>
      </c>
      <c r="E165" s="39" t="s">
        <v>1102</v>
      </c>
    </row>
    <row r="166" spans="1:5" ht="12.75">
      <c r="A166" s="35" t="s">
        <v>55</v>
      </c>
      <c r="E166" s="40" t="s">
        <v>709</v>
      </c>
    </row>
    <row r="167" spans="1:5" ht="12.75">
      <c r="A167" t="s">
        <v>57</v>
      </c>
      <c r="E167" s="39" t="s">
        <v>985</v>
      </c>
    </row>
    <row r="168" spans="1:16" ht="12.75">
      <c r="A168" t="s">
        <v>49</v>
      </c>
      <c s="34" t="s">
        <v>225</v>
      </c>
      <c s="34" t="s">
        <v>1103</v>
      </c>
      <c s="35" t="s">
        <v>5</v>
      </c>
      <c s="6" t="s">
        <v>1104</v>
      </c>
      <c s="36" t="s">
        <v>720</v>
      </c>
      <c s="37">
        <v>4</v>
      </c>
      <c s="36">
        <v>0</v>
      </c>
      <c s="36">
        <f>ROUND(G168*H168,6)</f>
      </c>
      <c r="L168" s="38">
        <v>0</v>
      </c>
      <c s="32">
        <f>ROUND(ROUND(L168,2)*ROUND(G168,1),2)</f>
      </c>
      <c s="36" t="s">
        <v>308</v>
      </c>
      <c>
        <f>(M168*21)/100</f>
      </c>
      <c t="s">
        <v>28</v>
      </c>
    </row>
    <row r="169" spans="1:5" ht="25.5">
      <c r="A169" s="35" t="s">
        <v>54</v>
      </c>
      <c r="E169" s="39" t="s">
        <v>1105</v>
      </c>
    </row>
    <row r="170" spans="1:5" ht="12.75">
      <c r="A170" s="35" t="s">
        <v>55</v>
      </c>
      <c r="E170" s="40" t="s">
        <v>709</v>
      </c>
    </row>
    <row r="171" spans="1:5" ht="12.75">
      <c r="A171" t="s">
        <v>57</v>
      </c>
      <c r="E171" s="39" t="s">
        <v>985</v>
      </c>
    </row>
    <row r="172" spans="1:16" ht="12.75">
      <c r="A172" t="s">
        <v>49</v>
      </c>
      <c s="34" t="s">
        <v>230</v>
      </c>
      <c s="34" t="s">
        <v>1106</v>
      </c>
      <c s="35" t="s">
        <v>5</v>
      </c>
      <c s="6" t="s">
        <v>1107</v>
      </c>
      <c s="36" t="s">
        <v>720</v>
      </c>
      <c s="37">
        <v>4</v>
      </c>
      <c s="36">
        <v>0</v>
      </c>
      <c s="36">
        <f>ROUND(G172*H172,6)</f>
      </c>
      <c r="L172" s="38">
        <v>0</v>
      </c>
      <c s="32">
        <f>ROUND(ROUND(L172,2)*ROUND(G172,1),2)</f>
      </c>
      <c s="36" t="s">
        <v>308</v>
      </c>
      <c>
        <f>(M172*21)/100</f>
      </c>
      <c t="s">
        <v>28</v>
      </c>
    </row>
    <row r="173" spans="1:5" ht="12.75">
      <c r="A173" s="35" t="s">
        <v>54</v>
      </c>
      <c r="E173" s="39" t="s">
        <v>1108</v>
      </c>
    </row>
    <row r="174" spans="1:5" ht="12.75">
      <c r="A174" s="35" t="s">
        <v>55</v>
      </c>
      <c r="E174" s="40" t="s">
        <v>709</v>
      </c>
    </row>
    <row r="175" spans="1:5" ht="12.75">
      <c r="A175" t="s">
        <v>57</v>
      </c>
      <c r="E175" s="39" t="s">
        <v>985</v>
      </c>
    </row>
    <row r="176" spans="1:16" ht="12.75">
      <c r="A176" t="s">
        <v>49</v>
      </c>
      <c s="34" t="s">
        <v>234</v>
      </c>
      <c s="34" t="s">
        <v>1109</v>
      </c>
      <c s="35" t="s">
        <v>5</v>
      </c>
      <c s="6" t="s">
        <v>1110</v>
      </c>
      <c s="36" t="s">
        <v>720</v>
      </c>
      <c s="37">
        <v>3</v>
      </c>
      <c s="36">
        <v>0</v>
      </c>
      <c s="36">
        <f>ROUND(G176*H176,6)</f>
      </c>
      <c r="L176" s="38">
        <v>0</v>
      </c>
      <c s="32">
        <f>ROUND(ROUND(L176,2)*ROUND(G176,1),2)</f>
      </c>
      <c s="36" t="s">
        <v>308</v>
      </c>
      <c>
        <f>(M176*21)/100</f>
      </c>
      <c t="s">
        <v>28</v>
      </c>
    </row>
    <row r="177" spans="1:5" ht="12.75">
      <c r="A177" s="35" t="s">
        <v>54</v>
      </c>
      <c r="E177" s="39" t="s">
        <v>1111</v>
      </c>
    </row>
    <row r="178" spans="1:5" ht="12.75">
      <c r="A178" s="35" t="s">
        <v>55</v>
      </c>
      <c r="E178" s="40" t="s">
        <v>1112</v>
      </c>
    </row>
    <row r="179" spans="1:5" ht="12.75">
      <c r="A179" t="s">
        <v>57</v>
      </c>
      <c r="E179" s="39" t="s">
        <v>985</v>
      </c>
    </row>
    <row r="180" spans="1:16" ht="12.75">
      <c r="A180" t="s">
        <v>49</v>
      </c>
      <c s="34" t="s">
        <v>238</v>
      </c>
      <c s="34" t="s">
        <v>1113</v>
      </c>
      <c s="35" t="s">
        <v>5</v>
      </c>
      <c s="6" t="s">
        <v>1110</v>
      </c>
      <c s="36" t="s">
        <v>108</v>
      </c>
      <c s="37">
        <v>35</v>
      </c>
      <c s="36">
        <v>0</v>
      </c>
      <c s="36">
        <f>ROUND(G180*H180,6)</f>
      </c>
      <c r="L180" s="38">
        <v>0</v>
      </c>
      <c s="32">
        <f>ROUND(ROUND(L180,2)*ROUND(G180,1),2)</f>
      </c>
      <c s="36" t="s">
        <v>308</v>
      </c>
      <c>
        <f>(M180*21)/100</f>
      </c>
      <c t="s">
        <v>28</v>
      </c>
    </row>
    <row r="181" spans="1:5" ht="12.75">
      <c r="A181" s="35" t="s">
        <v>54</v>
      </c>
      <c r="E181" s="39" t="s">
        <v>1114</v>
      </c>
    </row>
    <row r="182" spans="1:5" ht="12.75">
      <c r="A182" s="35" t="s">
        <v>55</v>
      </c>
      <c r="E182" s="40" t="s">
        <v>1010</v>
      </c>
    </row>
    <row r="183" spans="1:5" ht="12.75">
      <c r="A183" t="s">
        <v>57</v>
      </c>
      <c r="E183" s="39" t="s">
        <v>985</v>
      </c>
    </row>
    <row r="184" spans="1:16" ht="12.75">
      <c r="A184" t="s">
        <v>49</v>
      </c>
      <c s="34" t="s">
        <v>241</v>
      </c>
      <c s="34" t="s">
        <v>1115</v>
      </c>
      <c s="35" t="s">
        <v>5</v>
      </c>
      <c s="6" t="s">
        <v>1110</v>
      </c>
      <c s="36" t="s">
        <v>108</v>
      </c>
      <c s="37">
        <v>35</v>
      </c>
      <c s="36">
        <v>0</v>
      </c>
      <c s="36">
        <f>ROUND(G184*H184,6)</f>
      </c>
      <c r="L184" s="38">
        <v>0</v>
      </c>
      <c s="32">
        <f>ROUND(ROUND(L184,2)*ROUND(G184,1),2)</f>
      </c>
      <c s="36" t="s">
        <v>308</v>
      </c>
      <c>
        <f>(M184*21)/100</f>
      </c>
      <c t="s">
        <v>28</v>
      </c>
    </row>
    <row r="185" spans="1:5" ht="12.75">
      <c r="A185" s="35" t="s">
        <v>54</v>
      </c>
      <c r="E185" s="39" t="s">
        <v>1116</v>
      </c>
    </row>
    <row r="186" spans="1:5" ht="12.75">
      <c r="A186" s="35" t="s">
        <v>55</v>
      </c>
      <c r="E186" s="40" t="s">
        <v>1010</v>
      </c>
    </row>
    <row r="187" spans="1:5" ht="12.75">
      <c r="A187" t="s">
        <v>57</v>
      </c>
      <c r="E187" s="39" t="s">
        <v>985</v>
      </c>
    </row>
    <row r="188" spans="1:16" ht="12.75">
      <c r="A188" t="s">
        <v>49</v>
      </c>
      <c s="34" t="s">
        <v>244</v>
      </c>
      <c s="34" t="s">
        <v>1117</v>
      </c>
      <c s="35" t="s">
        <v>5</v>
      </c>
      <c s="6" t="s">
        <v>1110</v>
      </c>
      <c s="36" t="s">
        <v>108</v>
      </c>
      <c s="37">
        <v>40</v>
      </c>
      <c s="36">
        <v>0</v>
      </c>
      <c s="36">
        <f>ROUND(G188*H188,6)</f>
      </c>
      <c r="L188" s="38">
        <v>0</v>
      </c>
      <c s="32">
        <f>ROUND(ROUND(L188,2)*ROUND(G188,1),2)</f>
      </c>
      <c s="36" t="s">
        <v>308</v>
      </c>
      <c>
        <f>(M188*21)/100</f>
      </c>
      <c t="s">
        <v>28</v>
      </c>
    </row>
    <row r="189" spans="1:5" ht="12.75">
      <c r="A189" s="35" t="s">
        <v>54</v>
      </c>
      <c r="E189" s="39" t="s">
        <v>1118</v>
      </c>
    </row>
    <row r="190" spans="1:5" ht="12.75">
      <c r="A190" s="35" t="s">
        <v>55</v>
      </c>
      <c r="E190" s="40" t="s">
        <v>1119</v>
      </c>
    </row>
    <row r="191" spans="1:5" ht="12.75">
      <c r="A191" t="s">
        <v>57</v>
      </c>
      <c r="E191" s="39" t="s">
        <v>985</v>
      </c>
    </row>
    <row r="192" spans="1:16" ht="12.75">
      <c r="A192" t="s">
        <v>49</v>
      </c>
      <c s="34" t="s">
        <v>247</v>
      </c>
      <c s="34" t="s">
        <v>1120</v>
      </c>
      <c s="35" t="s">
        <v>5</v>
      </c>
      <c s="6" t="s">
        <v>1110</v>
      </c>
      <c s="36" t="s">
        <v>720</v>
      </c>
      <c s="37">
        <v>10</v>
      </c>
      <c s="36">
        <v>0</v>
      </c>
      <c s="36">
        <f>ROUND(G192*H192,6)</f>
      </c>
      <c r="L192" s="38">
        <v>0</v>
      </c>
      <c s="32">
        <f>ROUND(ROUND(L192,2)*ROUND(G192,1),2)</f>
      </c>
      <c s="36" t="s">
        <v>308</v>
      </c>
      <c>
        <f>(M192*21)/100</f>
      </c>
      <c t="s">
        <v>28</v>
      </c>
    </row>
    <row r="193" spans="1:5" ht="12.75">
      <c r="A193" s="35" t="s">
        <v>54</v>
      </c>
      <c r="E193" s="39" t="s">
        <v>1121</v>
      </c>
    </row>
    <row r="194" spans="1:5" ht="12.75">
      <c r="A194" s="35" t="s">
        <v>55</v>
      </c>
      <c r="E194" s="40" t="s">
        <v>989</v>
      </c>
    </row>
    <row r="195" spans="1:5" ht="12.75">
      <c r="A195" t="s">
        <v>57</v>
      </c>
      <c r="E195" s="39" t="s">
        <v>985</v>
      </c>
    </row>
    <row r="196" spans="1:16" ht="12.75">
      <c r="A196" t="s">
        <v>49</v>
      </c>
      <c s="34" t="s">
        <v>251</v>
      </c>
      <c s="34" t="s">
        <v>1122</v>
      </c>
      <c s="35" t="s">
        <v>5</v>
      </c>
      <c s="6" t="s">
        <v>1110</v>
      </c>
      <c s="36" t="s">
        <v>720</v>
      </c>
      <c s="37">
        <v>140</v>
      </c>
      <c s="36">
        <v>0</v>
      </c>
      <c s="36">
        <f>ROUND(G196*H196,6)</f>
      </c>
      <c r="L196" s="38">
        <v>0</v>
      </c>
      <c s="32">
        <f>ROUND(ROUND(L196,2)*ROUND(G196,1),2)</f>
      </c>
      <c s="36" t="s">
        <v>308</v>
      </c>
      <c>
        <f>(M196*21)/100</f>
      </c>
      <c t="s">
        <v>28</v>
      </c>
    </row>
    <row r="197" spans="1:5" ht="12.75">
      <c r="A197" s="35" t="s">
        <v>54</v>
      </c>
      <c r="E197" s="39" t="s">
        <v>1123</v>
      </c>
    </row>
    <row r="198" spans="1:5" ht="12.75">
      <c r="A198" s="35" t="s">
        <v>55</v>
      </c>
      <c r="E198" s="40" t="s">
        <v>1124</v>
      </c>
    </row>
    <row r="199" spans="1:5" ht="12.75">
      <c r="A199" t="s">
        <v>57</v>
      </c>
      <c r="E199" s="39" t="s">
        <v>985</v>
      </c>
    </row>
    <row r="200" spans="1:16" ht="12.75">
      <c r="A200" t="s">
        <v>49</v>
      </c>
      <c s="34" t="s">
        <v>255</v>
      </c>
      <c s="34" t="s">
        <v>1125</v>
      </c>
      <c s="35" t="s">
        <v>5</v>
      </c>
      <c s="6" t="s">
        <v>1110</v>
      </c>
      <c s="36" t="s">
        <v>108</v>
      </c>
      <c s="37">
        <v>70</v>
      </c>
      <c s="36">
        <v>0</v>
      </c>
      <c s="36">
        <f>ROUND(G200*H200,6)</f>
      </c>
      <c r="L200" s="38">
        <v>0</v>
      </c>
      <c s="32">
        <f>ROUND(ROUND(L200,2)*ROUND(G200,1),2)</f>
      </c>
      <c s="36" t="s">
        <v>308</v>
      </c>
      <c>
        <f>(M200*21)/100</f>
      </c>
      <c t="s">
        <v>28</v>
      </c>
    </row>
    <row r="201" spans="1:5" ht="12.75">
      <c r="A201" s="35" t="s">
        <v>54</v>
      </c>
      <c r="E201" s="39" t="s">
        <v>1126</v>
      </c>
    </row>
    <row r="202" spans="1:5" ht="12.75">
      <c r="A202" s="35" t="s">
        <v>55</v>
      </c>
      <c r="E202" s="40" t="s">
        <v>999</v>
      </c>
    </row>
    <row r="203" spans="1:5" ht="12.75">
      <c r="A203" t="s">
        <v>57</v>
      </c>
      <c r="E203" s="39" t="s">
        <v>985</v>
      </c>
    </row>
    <row r="204" spans="1:16" ht="12.75">
      <c r="A204" t="s">
        <v>49</v>
      </c>
      <c s="34" t="s">
        <v>260</v>
      </c>
      <c s="34" t="s">
        <v>1127</v>
      </c>
      <c s="35" t="s">
        <v>5</v>
      </c>
      <c s="6" t="s">
        <v>1128</v>
      </c>
      <c s="36" t="s">
        <v>720</v>
      </c>
      <c s="37">
        <v>4</v>
      </c>
      <c s="36">
        <v>0</v>
      </c>
      <c s="36">
        <f>ROUND(G204*H204,6)</f>
      </c>
      <c r="L204" s="38">
        <v>0</v>
      </c>
      <c s="32">
        <f>ROUND(ROUND(L204,2)*ROUND(G204,1),2)</f>
      </c>
      <c s="36" t="s">
        <v>308</v>
      </c>
      <c>
        <f>(M204*21)/100</f>
      </c>
      <c t="s">
        <v>28</v>
      </c>
    </row>
    <row r="205" spans="1:5" ht="12.75">
      <c r="A205" s="35" t="s">
        <v>54</v>
      </c>
      <c r="E205" s="39" t="s">
        <v>1129</v>
      </c>
    </row>
    <row r="206" spans="1:5" ht="12.75">
      <c r="A206" s="35" t="s">
        <v>55</v>
      </c>
      <c r="E206" s="40" t="s">
        <v>709</v>
      </c>
    </row>
    <row r="207" spans="1:5" ht="12.75">
      <c r="A207" t="s">
        <v>57</v>
      </c>
      <c r="E207" s="39" t="s">
        <v>985</v>
      </c>
    </row>
    <row r="208" spans="1:16" ht="12.75">
      <c r="A208" t="s">
        <v>49</v>
      </c>
      <c s="34" t="s">
        <v>265</v>
      </c>
      <c s="34" t="s">
        <v>1130</v>
      </c>
      <c s="35" t="s">
        <v>5</v>
      </c>
      <c s="6" t="s">
        <v>1131</v>
      </c>
      <c s="36" t="s">
        <v>108</v>
      </c>
      <c s="37">
        <v>152.8</v>
      </c>
      <c s="36">
        <v>0</v>
      </c>
      <c s="36">
        <f>ROUND(G208*H208,6)</f>
      </c>
      <c r="L208" s="38">
        <v>0</v>
      </c>
      <c s="32">
        <f>ROUND(ROUND(L208,2)*ROUND(G208,1),2)</f>
      </c>
      <c s="36" t="s">
        <v>308</v>
      </c>
      <c>
        <f>(M208*21)/100</f>
      </c>
      <c t="s">
        <v>28</v>
      </c>
    </row>
    <row r="209" spans="1:5" ht="12.75">
      <c r="A209" s="35" t="s">
        <v>54</v>
      </c>
      <c r="E209" s="39" t="s">
        <v>1132</v>
      </c>
    </row>
    <row r="210" spans="1:5" ht="12.75">
      <c r="A210" s="35" t="s">
        <v>55</v>
      </c>
      <c r="E210" s="40" t="s">
        <v>1133</v>
      </c>
    </row>
    <row r="211" spans="1:5" ht="12.75">
      <c r="A211" t="s">
        <v>57</v>
      </c>
      <c r="E211" s="39" t="s">
        <v>985</v>
      </c>
    </row>
    <row r="212" spans="1:16" ht="12.75">
      <c r="A212" t="s">
        <v>49</v>
      </c>
      <c s="34" t="s">
        <v>270</v>
      </c>
      <c s="34" t="s">
        <v>1134</v>
      </c>
      <c s="35" t="s">
        <v>5</v>
      </c>
      <c s="6" t="s">
        <v>1135</v>
      </c>
      <c s="36" t="s">
        <v>720</v>
      </c>
      <c s="37">
        <v>8</v>
      </c>
      <c s="36">
        <v>0</v>
      </c>
      <c s="36">
        <f>ROUND(G212*H212,6)</f>
      </c>
      <c r="L212" s="38">
        <v>0</v>
      </c>
      <c s="32">
        <f>ROUND(ROUND(L212,2)*ROUND(G212,1),2)</f>
      </c>
      <c s="36" t="s">
        <v>308</v>
      </c>
      <c>
        <f>(M212*21)/100</f>
      </c>
      <c t="s">
        <v>28</v>
      </c>
    </row>
    <row r="213" spans="1:5" ht="12.75">
      <c r="A213" s="35" t="s">
        <v>54</v>
      </c>
      <c r="E213" s="39" t="s">
        <v>1136</v>
      </c>
    </row>
    <row r="214" spans="1:5" ht="12.75">
      <c r="A214" s="35" t="s">
        <v>55</v>
      </c>
      <c r="E214" s="40" t="s">
        <v>1137</v>
      </c>
    </row>
    <row r="215" spans="1:5" ht="12.75">
      <c r="A215" t="s">
        <v>57</v>
      </c>
      <c r="E215" s="39" t="s">
        <v>985</v>
      </c>
    </row>
    <row r="216" spans="1:16" ht="12.75">
      <c r="A216" t="s">
        <v>49</v>
      </c>
      <c s="34" t="s">
        <v>276</v>
      </c>
      <c s="34" t="s">
        <v>1138</v>
      </c>
      <c s="35" t="s">
        <v>5</v>
      </c>
      <c s="6" t="s">
        <v>1135</v>
      </c>
      <c s="36" t="s">
        <v>720</v>
      </c>
      <c s="37">
        <v>4</v>
      </c>
      <c s="36">
        <v>0</v>
      </c>
      <c s="36">
        <f>ROUND(G216*H216,6)</f>
      </c>
      <c r="L216" s="38">
        <v>0</v>
      </c>
      <c s="32">
        <f>ROUND(ROUND(L216,2)*ROUND(G216,1),2)</f>
      </c>
      <c s="36" t="s">
        <v>308</v>
      </c>
      <c>
        <f>(M216*21)/100</f>
      </c>
      <c t="s">
        <v>28</v>
      </c>
    </row>
    <row r="217" spans="1:5" ht="12.75">
      <c r="A217" s="35" t="s">
        <v>54</v>
      </c>
      <c r="E217" s="39" t="s">
        <v>1139</v>
      </c>
    </row>
    <row r="218" spans="1:5" ht="12.75">
      <c r="A218" s="35" t="s">
        <v>55</v>
      </c>
      <c r="E218" s="40" t="s">
        <v>709</v>
      </c>
    </row>
    <row r="219" spans="1:5" ht="12.75">
      <c r="A219" t="s">
        <v>57</v>
      </c>
      <c r="E219" s="39" t="s">
        <v>985</v>
      </c>
    </row>
    <row r="220" spans="1:16" ht="12.75">
      <c r="A220" t="s">
        <v>49</v>
      </c>
      <c s="34" t="s">
        <v>281</v>
      </c>
      <c s="34" t="s">
        <v>1140</v>
      </c>
      <c s="35" t="s">
        <v>5</v>
      </c>
      <c s="6" t="s">
        <v>1141</v>
      </c>
      <c s="36" t="s">
        <v>108</v>
      </c>
      <c s="37">
        <v>190</v>
      </c>
      <c s="36">
        <v>0</v>
      </c>
      <c s="36">
        <f>ROUND(G220*H220,6)</f>
      </c>
      <c r="L220" s="38">
        <v>0</v>
      </c>
      <c s="32">
        <f>ROUND(ROUND(L220,2)*ROUND(G220,1),2)</f>
      </c>
      <c s="36" t="s">
        <v>308</v>
      </c>
      <c>
        <f>(M220*21)/100</f>
      </c>
      <c t="s">
        <v>28</v>
      </c>
    </row>
    <row r="221" spans="1:5" ht="12.75">
      <c r="A221" s="35" t="s">
        <v>54</v>
      </c>
      <c r="E221" s="39" t="s">
        <v>1142</v>
      </c>
    </row>
    <row r="222" spans="1:5" ht="12.75">
      <c r="A222" s="35" t="s">
        <v>55</v>
      </c>
      <c r="E222" s="40" t="s">
        <v>1143</v>
      </c>
    </row>
    <row r="223" spans="1:5" ht="12.75">
      <c r="A223" t="s">
        <v>57</v>
      </c>
      <c r="E223" s="39" t="s">
        <v>985</v>
      </c>
    </row>
    <row r="224" spans="1:16" ht="12.75">
      <c r="A224" t="s">
        <v>49</v>
      </c>
      <c s="34" t="s">
        <v>285</v>
      </c>
      <c s="34" t="s">
        <v>1144</v>
      </c>
      <c s="35" t="s">
        <v>5</v>
      </c>
      <c s="6" t="s">
        <v>1145</v>
      </c>
      <c s="36" t="s">
        <v>108</v>
      </c>
      <c s="37">
        <v>25</v>
      </c>
      <c s="36">
        <v>0</v>
      </c>
      <c s="36">
        <f>ROUND(G224*H224,6)</f>
      </c>
      <c r="L224" s="38">
        <v>0</v>
      </c>
      <c s="32">
        <f>ROUND(ROUND(L224,2)*ROUND(G224,1),2)</f>
      </c>
      <c s="36" t="s">
        <v>308</v>
      </c>
      <c>
        <f>(M224*21)/100</f>
      </c>
      <c t="s">
        <v>28</v>
      </c>
    </row>
    <row r="225" spans="1:5" ht="12.75">
      <c r="A225" s="35" t="s">
        <v>54</v>
      </c>
      <c r="E225" s="39" t="s">
        <v>1146</v>
      </c>
    </row>
    <row r="226" spans="1:5" ht="12.75">
      <c r="A226" s="35" t="s">
        <v>55</v>
      </c>
      <c r="E226" s="40" t="s">
        <v>1147</v>
      </c>
    </row>
    <row r="227" spans="1:5" ht="12.75">
      <c r="A227" t="s">
        <v>57</v>
      </c>
      <c r="E227" s="39" t="s">
        <v>985</v>
      </c>
    </row>
    <row r="228" spans="1:16" ht="12.75">
      <c r="A228" t="s">
        <v>49</v>
      </c>
      <c s="34" t="s">
        <v>289</v>
      </c>
      <c s="34" t="s">
        <v>1148</v>
      </c>
      <c s="35" t="s">
        <v>5</v>
      </c>
      <c s="6" t="s">
        <v>1145</v>
      </c>
      <c s="36" t="s">
        <v>108</v>
      </c>
      <c s="37">
        <v>330</v>
      </c>
      <c s="36">
        <v>0</v>
      </c>
      <c s="36">
        <f>ROUND(G228*H228,6)</f>
      </c>
      <c r="L228" s="38">
        <v>0</v>
      </c>
      <c s="32">
        <f>ROUND(ROUND(L228,2)*ROUND(G228,1),2)</f>
      </c>
      <c s="36" t="s">
        <v>308</v>
      </c>
      <c>
        <f>(M228*21)/100</f>
      </c>
      <c t="s">
        <v>28</v>
      </c>
    </row>
    <row r="229" spans="1:5" ht="12.75">
      <c r="A229" s="35" t="s">
        <v>54</v>
      </c>
      <c r="E229" s="39" t="s">
        <v>1149</v>
      </c>
    </row>
    <row r="230" spans="1:5" ht="12.75">
      <c r="A230" s="35" t="s">
        <v>55</v>
      </c>
      <c r="E230" s="40" t="s">
        <v>1150</v>
      </c>
    </row>
    <row r="231" spans="1:5" ht="12.75">
      <c r="A231" t="s">
        <v>57</v>
      </c>
      <c r="E231" s="39" t="s">
        <v>985</v>
      </c>
    </row>
    <row r="232" spans="1:16" ht="12.75">
      <c r="A232" t="s">
        <v>49</v>
      </c>
      <c s="34" t="s">
        <v>292</v>
      </c>
      <c s="34" t="s">
        <v>1151</v>
      </c>
      <c s="35" t="s">
        <v>5</v>
      </c>
      <c s="6" t="s">
        <v>1152</v>
      </c>
      <c s="36" t="s">
        <v>108</v>
      </c>
      <c s="37">
        <v>125</v>
      </c>
      <c s="36">
        <v>0</v>
      </c>
      <c s="36">
        <f>ROUND(G232*H232,6)</f>
      </c>
      <c r="L232" s="38">
        <v>0</v>
      </c>
      <c s="32">
        <f>ROUND(ROUND(L232,2)*ROUND(G232,1),2)</f>
      </c>
      <c s="36" t="s">
        <v>308</v>
      </c>
      <c>
        <f>(M232*21)/100</f>
      </c>
      <c t="s">
        <v>28</v>
      </c>
    </row>
    <row r="233" spans="1:5" ht="12.75">
      <c r="A233" s="35" t="s">
        <v>54</v>
      </c>
      <c r="E233" s="39" t="s">
        <v>1153</v>
      </c>
    </row>
    <row r="234" spans="1:5" ht="12.75">
      <c r="A234" s="35" t="s">
        <v>55</v>
      </c>
      <c r="E234" s="40" t="s">
        <v>1154</v>
      </c>
    </row>
    <row r="235" spans="1:5" ht="12.75">
      <c r="A235" t="s">
        <v>57</v>
      </c>
      <c r="E235" s="39" t="s">
        <v>985</v>
      </c>
    </row>
    <row r="236" spans="1:16" ht="12.75">
      <c r="A236" t="s">
        <v>49</v>
      </c>
      <c s="34" t="s">
        <v>297</v>
      </c>
      <c s="34" t="s">
        <v>1155</v>
      </c>
      <c s="35" t="s">
        <v>5</v>
      </c>
      <c s="6" t="s">
        <v>1072</v>
      </c>
      <c s="36" t="s">
        <v>450</v>
      </c>
      <c s="37">
        <v>4</v>
      </c>
      <c s="36">
        <v>0</v>
      </c>
      <c s="36">
        <f>ROUND(G236*H236,6)</f>
      </c>
      <c r="L236" s="38">
        <v>0</v>
      </c>
      <c s="32">
        <f>ROUND(ROUND(L236,2)*ROUND(G236,1),2)</f>
      </c>
      <c s="36" t="s">
        <v>308</v>
      </c>
      <c>
        <f>(M236*21)/100</f>
      </c>
      <c t="s">
        <v>28</v>
      </c>
    </row>
    <row r="237" spans="1:5" ht="12.75">
      <c r="A237" s="35" t="s">
        <v>54</v>
      </c>
      <c r="E237" s="39" t="s">
        <v>1156</v>
      </c>
    </row>
    <row r="238" spans="1:5" ht="12.75">
      <c r="A238" s="35" t="s">
        <v>55</v>
      </c>
      <c r="E238" s="40" t="s">
        <v>709</v>
      </c>
    </row>
    <row r="239" spans="1:5" ht="12.75">
      <c r="A239" t="s">
        <v>57</v>
      </c>
      <c r="E239" s="39" t="s">
        <v>985</v>
      </c>
    </row>
    <row r="240" spans="1:16" ht="12.75">
      <c r="A240" t="s">
        <v>49</v>
      </c>
      <c s="34" t="s">
        <v>303</v>
      </c>
      <c s="34" t="s">
        <v>1157</v>
      </c>
      <c s="35" t="s">
        <v>5</v>
      </c>
      <c s="6" t="s">
        <v>1072</v>
      </c>
      <c s="36" t="s">
        <v>450</v>
      </c>
      <c s="37">
        <v>16</v>
      </c>
      <c s="36">
        <v>0</v>
      </c>
      <c s="36">
        <f>ROUND(G240*H240,6)</f>
      </c>
      <c r="L240" s="38">
        <v>0</v>
      </c>
      <c s="32">
        <f>ROUND(ROUND(L240,2)*ROUND(G240,1),2)</f>
      </c>
      <c s="36" t="s">
        <v>308</v>
      </c>
      <c>
        <f>(M240*21)/100</f>
      </c>
      <c t="s">
        <v>28</v>
      </c>
    </row>
    <row r="241" spans="1:5" ht="12.75">
      <c r="A241" s="35" t="s">
        <v>54</v>
      </c>
      <c r="E241" s="39" t="s">
        <v>1075</v>
      </c>
    </row>
    <row r="242" spans="1:5" ht="12.75">
      <c r="A242" s="35" t="s">
        <v>55</v>
      </c>
      <c r="E242" s="40" t="s">
        <v>1158</v>
      </c>
    </row>
    <row r="243" spans="1:5" ht="12.75">
      <c r="A243" t="s">
        <v>57</v>
      </c>
      <c r="E243" s="39" t="s">
        <v>985</v>
      </c>
    </row>
    <row r="244" spans="1:16" ht="12.75">
      <c r="A244" t="s">
        <v>49</v>
      </c>
      <c s="34" t="s">
        <v>312</v>
      </c>
      <c s="34" t="s">
        <v>1159</v>
      </c>
      <c s="35" t="s">
        <v>5</v>
      </c>
      <c s="6" t="s">
        <v>1072</v>
      </c>
      <c s="36" t="s">
        <v>450</v>
      </c>
      <c s="37">
        <v>6</v>
      </c>
      <c s="36">
        <v>0</v>
      </c>
      <c s="36">
        <f>ROUND(G244*H244,6)</f>
      </c>
      <c r="L244" s="38">
        <v>0</v>
      </c>
      <c s="32">
        <f>ROUND(ROUND(L244,2)*ROUND(G244,1),2)</f>
      </c>
      <c s="36" t="s">
        <v>308</v>
      </c>
      <c>
        <f>(M244*21)/100</f>
      </c>
      <c t="s">
        <v>28</v>
      </c>
    </row>
    <row r="245" spans="1:5" ht="12.75">
      <c r="A245" s="35" t="s">
        <v>54</v>
      </c>
      <c r="E245" s="39" t="s">
        <v>1160</v>
      </c>
    </row>
    <row r="246" spans="1:5" ht="12.75">
      <c r="A246" s="35" t="s">
        <v>55</v>
      </c>
      <c r="E246" s="40" t="s">
        <v>1161</v>
      </c>
    </row>
    <row r="247" spans="1:5" ht="12.75">
      <c r="A247" t="s">
        <v>57</v>
      </c>
      <c r="E247" s="39" t="s">
        <v>985</v>
      </c>
    </row>
    <row r="248" spans="1:16" ht="12.75">
      <c r="A248" t="s">
        <v>49</v>
      </c>
      <c s="34" t="s">
        <v>317</v>
      </c>
      <c s="34" t="s">
        <v>1162</v>
      </c>
      <c s="35" t="s">
        <v>5</v>
      </c>
      <c s="6" t="s">
        <v>1072</v>
      </c>
      <c s="36" t="s">
        <v>450</v>
      </c>
      <c s="37">
        <v>8</v>
      </c>
      <c s="36">
        <v>0</v>
      </c>
      <c s="36">
        <f>ROUND(G248*H248,6)</f>
      </c>
      <c r="L248" s="38">
        <v>0</v>
      </c>
      <c s="32">
        <f>ROUND(ROUND(L248,2)*ROUND(G248,1),2)</f>
      </c>
      <c s="36" t="s">
        <v>308</v>
      </c>
      <c>
        <f>(M248*21)/100</f>
      </c>
      <c t="s">
        <v>28</v>
      </c>
    </row>
    <row r="249" spans="1:5" ht="12.75">
      <c r="A249" s="35" t="s">
        <v>54</v>
      </c>
      <c r="E249" s="39" t="s">
        <v>1163</v>
      </c>
    </row>
    <row r="250" spans="1:5" ht="12.75">
      <c r="A250" s="35" t="s">
        <v>55</v>
      </c>
      <c r="E250" s="40" t="s">
        <v>1137</v>
      </c>
    </row>
    <row r="251" spans="1:5" ht="12.75">
      <c r="A251" t="s">
        <v>57</v>
      </c>
      <c r="E251" s="39" t="s">
        <v>985</v>
      </c>
    </row>
    <row r="252" spans="1:16" ht="12.75">
      <c r="A252" t="s">
        <v>49</v>
      </c>
      <c s="34" t="s">
        <v>323</v>
      </c>
      <c s="34" t="s">
        <v>1164</v>
      </c>
      <c s="35" t="s">
        <v>5</v>
      </c>
      <c s="6" t="s">
        <v>1072</v>
      </c>
      <c s="36" t="s">
        <v>450</v>
      </c>
      <c s="37">
        <v>12</v>
      </c>
      <c s="36">
        <v>0</v>
      </c>
      <c s="36">
        <f>ROUND(G252*H252,6)</f>
      </c>
      <c r="L252" s="38">
        <v>0</v>
      </c>
      <c s="32">
        <f>ROUND(ROUND(L252,2)*ROUND(G252,1),2)</f>
      </c>
      <c s="36" t="s">
        <v>308</v>
      </c>
      <c>
        <f>(M252*21)/100</f>
      </c>
      <c t="s">
        <v>28</v>
      </c>
    </row>
    <row r="253" spans="1:5" ht="12.75">
      <c r="A253" s="35" t="s">
        <v>54</v>
      </c>
      <c r="E253" s="39" t="s">
        <v>1165</v>
      </c>
    </row>
    <row r="254" spans="1:5" ht="12.75">
      <c r="A254" s="35" t="s">
        <v>55</v>
      </c>
      <c r="E254" s="40" t="s">
        <v>1166</v>
      </c>
    </row>
    <row r="255" spans="1:5" ht="12.75">
      <c r="A255" t="s">
        <v>57</v>
      </c>
      <c r="E255" s="39" t="s">
        <v>985</v>
      </c>
    </row>
    <row r="256" spans="1:16" ht="12.75">
      <c r="A256" t="s">
        <v>49</v>
      </c>
      <c s="34" t="s">
        <v>328</v>
      </c>
      <c s="34" t="s">
        <v>1167</v>
      </c>
      <c s="35" t="s">
        <v>5</v>
      </c>
      <c s="6" t="s">
        <v>1168</v>
      </c>
      <c s="36" t="s">
        <v>450</v>
      </c>
      <c s="37">
        <v>16</v>
      </c>
      <c s="36">
        <v>0</v>
      </c>
      <c s="36">
        <f>ROUND(G256*H256,6)</f>
      </c>
      <c r="L256" s="38">
        <v>0</v>
      </c>
      <c s="32">
        <f>ROUND(ROUND(L256,2)*ROUND(G256,1),2)</f>
      </c>
      <c s="36" t="s">
        <v>308</v>
      </c>
      <c>
        <f>(M256*21)/100</f>
      </c>
      <c t="s">
        <v>28</v>
      </c>
    </row>
    <row r="257" spans="1:5" ht="12.75">
      <c r="A257" s="35" t="s">
        <v>54</v>
      </c>
      <c r="E257" s="39" t="s">
        <v>1169</v>
      </c>
    </row>
    <row r="258" spans="1:5" ht="12.75">
      <c r="A258" s="35" t="s">
        <v>55</v>
      </c>
      <c r="E258" s="40" t="s">
        <v>1158</v>
      </c>
    </row>
    <row r="259" spans="1:5" ht="12.75">
      <c r="A259" t="s">
        <v>57</v>
      </c>
      <c r="E259" s="39" t="s">
        <v>985</v>
      </c>
    </row>
    <row r="260" spans="1:16" ht="12.75">
      <c r="A260" t="s">
        <v>49</v>
      </c>
      <c s="34" t="s">
        <v>332</v>
      </c>
      <c s="34" t="s">
        <v>1170</v>
      </c>
      <c s="35" t="s">
        <v>5</v>
      </c>
      <c s="6" t="s">
        <v>1171</v>
      </c>
      <c s="36" t="s">
        <v>427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ROUND(ROUND(L260,2)*ROUND(G260,1),2)</f>
      </c>
      <c s="36" t="s">
        <v>308</v>
      </c>
      <c>
        <f>(M260*21)/100</f>
      </c>
      <c t="s">
        <v>28</v>
      </c>
    </row>
    <row r="261" spans="1:5" ht="12.75">
      <c r="A261" s="35" t="s">
        <v>54</v>
      </c>
      <c r="E261" s="39" t="s">
        <v>1172</v>
      </c>
    </row>
    <row r="262" spans="1:5" ht="12.75">
      <c r="A262" s="35" t="s">
        <v>55</v>
      </c>
      <c r="E262" s="40" t="s">
        <v>429</v>
      </c>
    </row>
    <row r="263" spans="1:5" ht="12.75">
      <c r="A263" t="s">
        <v>57</v>
      </c>
      <c r="E263" s="39" t="s">
        <v>985</v>
      </c>
    </row>
    <row r="264" spans="1:16" ht="12.75">
      <c r="A264" t="s">
        <v>49</v>
      </c>
      <c s="34" t="s">
        <v>689</v>
      </c>
      <c s="34" t="s">
        <v>1173</v>
      </c>
      <c s="35" t="s">
        <v>5</v>
      </c>
      <c s="6" t="s">
        <v>1174</v>
      </c>
      <c s="36" t="s">
        <v>450</v>
      </c>
      <c s="37">
        <v>16</v>
      </c>
      <c s="36">
        <v>0</v>
      </c>
      <c s="36">
        <f>ROUND(G264*H264,6)</f>
      </c>
      <c r="L264" s="38">
        <v>0</v>
      </c>
      <c s="32">
        <f>ROUND(ROUND(L264,2)*ROUND(G264,1),2)</f>
      </c>
      <c s="36" t="s">
        <v>308</v>
      </c>
      <c>
        <f>(M264*21)/100</f>
      </c>
      <c t="s">
        <v>28</v>
      </c>
    </row>
    <row r="265" spans="1:5" ht="12.75">
      <c r="A265" s="35" t="s">
        <v>54</v>
      </c>
      <c r="E265" s="39" t="s">
        <v>1175</v>
      </c>
    </row>
    <row r="266" spans="1:5" ht="12.75">
      <c r="A266" s="35" t="s">
        <v>55</v>
      </c>
      <c r="E266" s="40" t="s">
        <v>1158</v>
      </c>
    </row>
    <row r="267" spans="1:5" ht="12.75">
      <c r="A267" t="s">
        <v>57</v>
      </c>
      <c r="E267" s="39" t="s">
        <v>985</v>
      </c>
    </row>
    <row r="268" spans="1:16" ht="12.75">
      <c r="A268" t="s">
        <v>49</v>
      </c>
      <c s="34" t="s">
        <v>695</v>
      </c>
      <c s="34" t="s">
        <v>1176</v>
      </c>
      <c s="35" t="s">
        <v>5</v>
      </c>
      <c s="6" t="s">
        <v>1174</v>
      </c>
      <c s="36" t="s">
        <v>450</v>
      </c>
      <c s="37">
        <v>8</v>
      </c>
      <c s="36">
        <v>0</v>
      </c>
      <c s="36">
        <f>ROUND(G268*H268,6)</f>
      </c>
      <c r="L268" s="38">
        <v>0</v>
      </c>
      <c s="32">
        <f>ROUND(ROUND(L268,2)*ROUND(G268,1),2)</f>
      </c>
      <c s="36" t="s">
        <v>308</v>
      </c>
      <c>
        <f>(M268*21)/100</f>
      </c>
      <c t="s">
        <v>28</v>
      </c>
    </row>
    <row r="269" spans="1:5" ht="12.75">
      <c r="A269" s="35" t="s">
        <v>54</v>
      </c>
      <c r="E269" s="39" t="s">
        <v>1177</v>
      </c>
    </row>
    <row r="270" spans="1:5" ht="12.75">
      <c r="A270" s="35" t="s">
        <v>55</v>
      </c>
      <c r="E270" s="40" t="s">
        <v>1137</v>
      </c>
    </row>
    <row r="271" spans="1:5" ht="12.75">
      <c r="A271" t="s">
        <v>57</v>
      </c>
      <c r="E271" s="39" t="s">
        <v>985</v>
      </c>
    </row>
    <row r="272" spans="1:16" ht="12.75">
      <c r="A272" t="s">
        <v>49</v>
      </c>
      <c s="34" t="s">
        <v>700</v>
      </c>
      <c s="34" t="s">
        <v>1178</v>
      </c>
      <c s="35" t="s">
        <v>5</v>
      </c>
      <c s="6" t="s">
        <v>1077</v>
      </c>
      <c s="36" t="s">
        <v>720</v>
      </c>
      <c s="37">
        <v>68</v>
      </c>
      <c s="36">
        <v>0</v>
      </c>
      <c s="36">
        <f>ROUND(G272*H272,6)</f>
      </c>
      <c r="L272" s="38">
        <v>0</v>
      </c>
      <c s="32">
        <f>ROUND(ROUND(L272,2)*ROUND(G272,1),2)</f>
      </c>
      <c s="36" t="s">
        <v>308</v>
      </c>
      <c>
        <f>(M272*21)/100</f>
      </c>
      <c t="s">
        <v>28</v>
      </c>
    </row>
    <row r="273" spans="1:5" ht="12.75">
      <c r="A273" s="35" t="s">
        <v>54</v>
      </c>
      <c r="E273" s="39" t="s">
        <v>1078</v>
      </c>
    </row>
    <row r="274" spans="1:5" ht="12.75">
      <c r="A274" s="35" t="s">
        <v>55</v>
      </c>
      <c r="E274" s="40" t="s">
        <v>1179</v>
      </c>
    </row>
    <row r="275" spans="1:5" ht="12.75">
      <c r="A275" t="s">
        <v>57</v>
      </c>
      <c r="E275" s="39" t="s">
        <v>985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1180</v>
      </c>
      <c s="41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1180</v>
      </c>
      <c r="E4" s="26" t="s">
        <v>1181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COUNTIFS(L8:L186,"=0",A8:A186,"P")+COUNTIFS(L8:L186,"",A8:A186,"P")+SUM(Q8:Q186)</f>
      </c>
    </row>
    <row r="8" spans="1:13" ht="12.75">
      <c r="A8" t="s">
        <v>45</v>
      </c>
      <c r="C8" s="28" t="s">
        <v>1184</v>
      </c>
      <c r="E8" s="30" t="s">
        <v>1183</v>
      </c>
      <c r="J8" s="29">
        <f>0+J9+J70+J159+J164+J181</f>
      </c>
      <c s="29">
        <f>0+K9+K70+K159+K164+K181</f>
      </c>
      <c s="29">
        <f>0+L9+L70+L159+L164+L181</f>
      </c>
      <c s="29">
        <f>0+M9+M70+M159+M164+M181</f>
      </c>
    </row>
    <row r="9" spans="1:13" ht="12.75">
      <c r="A9" t="s">
        <v>47</v>
      </c>
      <c r="C9" s="31" t="s">
        <v>26</v>
      </c>
      <c r="E9" s="33" t="s">
        <v>48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49</v>
      </c>
      <c s="34" t="s">
        <v>26</v>
      </c>
      <c s="34" t="s">
        <v>1185</v>
      </c>
      <c s="35" t="s">
        <v>5</v>
      </c>
      <c s="6" t="s">
        <v>1186</v>
      </c>
      <c s="36" t="s">
        <v>81</v>
      </c>
      <c s="37">
        <v>82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308</v>
      </c>
      <c>
        <f>(M10*21)/100</f>
      </c>
      <c t="s">
        <v>28</v>
      </c>
    </row>
    <row r="11" spans="1:5" ht="12.75">
      <c r="A11" s="35" t="s">
        <v>54</v>
      </c>
      <c r="E11" s="39" t="s">
        <v>5</v>
      </c>
    </row>
    <row r="12" spans="1:5" ht="38.25">
      <c r="A12" s="35" t="s">
        <v>55</v>
      </c>
      <c r="E12" s="40" t="s">
        <v>1187</v>
      </c>
    </row>
    <row r="13" spans="1:5" ht="12.75">
      <c r="A13" t="s">
        <v>57</v>
      </c>
      <c r="E13" s="39" t="s">
        <v>5</v>
      </c>
    </row>
    <row r="14" spans="1:16" ht="12.75">
      <c r="A14" t="s">
        <v>49</v>
      </c>
      <c s="34" t="s">
        <v>28</v>
      </c>
      <c s="34" t="s">
        <v>1188</v>
      </c>
      <c s="35" t="s">
        <v>5</v>
      </c>
      <c s="6" t="s">
        <v>1189</v>
      </c>
      <c s="36" t="s">
        <v>450</v>
      </c>
      <c s="37">
        <v>48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308</v>
      </c>
      <c>
        <f>(M14*21)/100</f>
      </c>
      <c t="s">
        <v>28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1190</v>
      </c>
    </row>
    <row r="17" spans="1:5" ht="12.75">
      <c r="A17" t="s">
        <v>57</v>
      </c>
      <c r="E17" s="39" t="s">
        <v>5</v>
      </c>
    </row>
    <row r="18" spans="1:16" ht="12.75">
      <c r="A18" t="s">
        <v>49</v>
      </c>
      <c s="34" t="s">
        <v>63</v>
      </c>
      <c s="34" t="s">
        <v>1191</v>
      </c>
      <c s="35" t="s">
        <v>5</v>
      </c>
      <c s="6" t="s">
        <v>1192</v>
      </c>
      <c s="36" t="s">
        <v>1193</v>
      </c>
      <c s="37">
        <v>16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308</v>
      </c>
      <c>
        <f>(M18*21)/100</f>
      </c>
      <c t="s">
        <v>28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1194</v>
      </c>
    </row>
    <row r="21" spans="1:5" ht="12.75">
      <c r="A21" t="s">
        <v>57</v>
      </c>
      <c r="E21" s="39" t="s">
        <v>5</v>
      </c>
    </row>
    <row r="22" spans="1:16" ht="25.5">
      <c r="A22" t="s">
        <v>49</v>
      </c>
      <c s="34" t="s">
        <v>68</v>
      </c>
      <c s="34" t="s">
        <v>1195</v>
      </c>
      <c s="35" t="s">
        <v>5</v>
      </c>
      <c s="6" t="s">
        <v>1196</v>
      </c>
      <c s="36" t="s">
        <v>108</v>
      </c>
      <c s="37">
        <v>82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308</v>
      </c>
      <c>
        <f>(M22*21)/100</f>
      </c>
      <c t="s">
        <v>28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1197</v>
      </c>
    </row>
    <row r="25" spans="1:5" ht="12.75">
      <c r="A25" t="s">
        <v>57</v>
      </c>
      <c r="E25" s="39" t="s">
        <v>5</v>
      </c>
    </row>
    <row r="26" spans="1:16" ht="25.5">
      <c r="A26" t="s">
        <v>49</v>
      </c>
      <c s="34" t="s">
        <v>73</v>
      </c>
      <c s="34" t="s">
        <v>1198</v>
      </c>
      <c s="35" t="s">
        <v>5</v>
      </c>
      <c s="6" t="s">
        <v>1199</v>
      </c>
      <c s="36" t="s">
        <v>108</v>
      </c>
      <c s="37">
        <v>82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308</v>
      </c>
      <c>
        <f>(M26*21)/100</f>
      </c>
      <c t="s">
        <v>28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.75">
      <c r="A29" t="s">
        <v>57</v>
      </c>
      <c r="E29" s="39" t="s">
        <v>5</v>
      </c>
    </row>
    <row r="30" spans="1:16" ht="25.5">
      <c r="A30" t="s">
        <v>49</v>
      </c>
      <c s="34" t="s">
        <v>27</v>
      </c>
      <c s="34" t="s">
        <v>1200</v>
      </c>
      <c s="35" t="s">
        <v>5</v>
      </c>
      <c s="6" t="s">
        <v>1201</v>
      </c>
      <c s="36" t="s">
        <v>52</v>
      </c>
      <c s="37">
        <v>332.7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308</v>
      </c>
      <c>
        <f>(M30*21)/100</f>
      </c>
      <c t="s">
        <v>28</v>
      </c>
    </row>
    <row r="31" spans="1:5" ht="12.75">
      <c r="A31" s="35" t="s">
        <v>54</v>
      </c>
      <c r="E31" s="39" t="s">
        <v>5</v>
      </c>
    </row>
    <row r="32" spans="1:5" ht="38.25">
      <c r="A32" s="35" t="s">
        <v>55</v>
      </c>
      <c r="E32" s="40" t="s">
        <v>1202</v>
      </c>
    </row>
    <row r="33" spans="1:5" ht="12.75">
      <c r="A33" t="s">
        <v>57</v>
      </c>
      <c r="E33" s="39" t="s">
        <v>5</v>
      </c>
    </row>
    <row r="34" spans="1:16" ht="25.5">
      <c r="A34" t="s">
        <v>49</v>
      </c>
      <c s="34" t="s">
        <v>85</v>
      </c>
      <c s="34" t="s">
        <v>1203</v>
      </c>
      <c s="35" t="s">
        <v>5</v>
      </c>
      <c s="6" t="s">
        <v>1204</v>
      </c>
      <c s="36" t="s">
        <v>52</v>
      </c>
      <c s="37">
        <v>114.8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308</v>
      </c>
      <c>
        <f>(M34*21)/100</f>
      </c>
      <c t="s">
        <v>28</v>
      </c>
    </row>
    <row r="35" spans="1:5" ht="12.75">
      <c r="A35" s="35" t="s">
        <v>54</v>
      </c>
      <c r="E35" s="39" t="s">
        <v>5</v>
      </c>
    </row>
    <row r="36" spans="1:5" ht="38.25">
      <c r="A36" s="35" t="s">
        <v>55</v>
      </c>
      <c r="E36" s="40" t="s">
        <v>1205</v>
      </c>
    </row>
    <row r="37" spans="1:5" ht="12.75">
      <c r="A37" t="s">
        <v>57</v>
      </c>
      <c r="E37" s="39" t="s">
        <v>5</v>
      </c>
    </row>
    <row r="38" spans="1:16" ht="12.75">
      <c r="A38" t="s">
        <v>49</v>
      </c>
      <c s="34" t="s">
        <v>90</v>
      </c>
      <c s="34" t="s">
        <v>1206</v>
      </c>
      <c s="35" t="s">
        <v>5</v>
      </c>
      <c s="6" t="s">
        <v>1207</v>
      </c>
      <c s="36" t="s">
        <v>81</v>
      </c>
      <c s="37">
        <v>232.6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308</v>
      </c>
      <c>
        <f>(M38*21)/100</f>
      </c>
      <c t="s">
        <v>28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5</v>
      </c>
    </row>
    <row r="41" spans="1:5" ht="12.75">
      <c r="A41" t="s">
        <v>57</v>
      </c>
      <c r="E41" s="39" t="s">
        <v>5</v>
      </c>
    </row>
    <row r="42" spans="1:16" ht="12.75">
      <c r="A42" t="s">
        <v>49</v>
      </c>
      <c s="34" t="s">
        <v>95</v>
      </c>
      <c s="34" t="s">
        <v>1208</v>
      </c>
      <c s="35" t="s">
        <v>5</v>
      </c>
      <c s="6" t="s">
        <v>1209</v>
      </c>
      <c s="36" t="s">
        <v>81</v>
      </c>
      <c s="37">
        <v>232.6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308</v>
      </c>
      <c>
        <f>(M42*21)/100</f>
      </c>
      <c t="s">
        <v>28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5</v>
      </c>
    </row>
    <row r="45" spans="1:5" ht="12.75">
      <c r="A45" t="s">
        <v>57</v>
      </c>
      <c r="E45" s="39" t="s">
        <v>5</v>
      </c>
    </row>
    <row r="46" spans="1:16" ht="25.5">
      <c r="A46" t="s">
        <v>49</v>
      </c>
      <c s="34" t="s">
        <v>100</v>
      </c>
      <c s="34" t="s">
        <v>1210</v>
      </c>
      <c s="35" t="s">
        <v>5</v>
      </c>
      <c s="6" t="s">
        <v>1211</v>
      </c>
      <c s="36" t="s">
        <v>52</v>
      </c>
      <c s="37">
        <v>45.5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308</v>
      </c>
      <c>
        <f>(M46*21)/100</f>
      </c>
      <c t="s">
        <v>28</v>
      </c>
    </row>
    <row r="47" spans="1:5" ht="12.75">
      <c r="A47" s="35" t="s">
        <v>54</v>
      </c>
      <c r="E47" s="39" t="s">
        <v>5</v>
      </c>
    </row>
    <row r="48" spans="1:5" ht="38.25">
      <c r="A48" s="35" t="s">
        <v>55</v>
      </c>
      <c r="E48" s="40" t="s">
        <v>1212</v>
      </c>
    </row>
    <row r="49" spans="1:5" ht="12.75">
      <c r="A49" t="s">
        <v>57</v>
      </c>
      <c r="E49" s="39" t="s">
        <v>5</v>
      </c>
    </row>
    <row r="50" spans="1:16" ht="25.5">
      <c r="A50" t="s">
        <v>49</v>
      </c>
      <c s="34" t="s">
        <v>105</v>
      </c>
      <c s="34" t="s">
        <v>1213</v>
      </c>
      <c s="35" t="s">
        <v>5</v>
      </c>
      <c s="6" t="s">
        <v>1214</v>
      </c>
      <c s="36" t="s">
        <v>52</v>
      </c>
      <c s="37">
        <v>455.4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308</v>
      </c>
      <c>
        <f>(M50*21)/100</f>
      </c>
      <c t="s">
        <v>28</v>
      </c>
    </row>
    <row r="51" spans="1:5" ht="12.75">
      <c r="A51" s="35" t="s">
        <v>54</v>
      </c>
      <c r="E51" s="39" t="s">
        <v>5</v>
      </c>
    </row>
    <row r="52" spans="1:5" ht="25.5">
      <c r="A52" s="35" t="s">
        <v>55</v>
      </c>
      <c r="E52" s="40" t="s">
        <v>1215</v>
      </c>
    </row>
    <row r="53" spans="1:5" ht="12.75">
      <c r="A53" t="s">
        <v>57</v>
      </c>
      <c r="E53" s="39" t="s">
        <v>5</v>
      </c>
    </row>
    <row r="54" spans="1:16" ht="12.75">
      <c r="A54" t="s">
        <v>49</v>
      </c>
      <c s="34" t="s">
        <v>111</v>
      </c>
      <c s="34" t="s">
        <v>1216</v>
      </c>
      <c s="35" t="s">
        <v>5</v>
      </c>
      <c s="6" t="s">
        <v>1217</v>
      </c>
      <c s="36" t="s">
        <v>52</v>
      </c>
      <c s="37">
        <v>402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308</v>
      </c>
      <c>
        <f>(M54*21)/100</f>
      </c>
      <c t="s">
        <v>28</v>
      </c>
    </row>
    <row r="55" spans="1:5" ht="12.75">
      <c r="A55" s="35" t="s">
        <v>54</v>
      </c>
      <c r="E55" s="39" t="s">
        <v>5</v>
      </c>
    </row>
    <row r="56" spans="1:5" ht="51">
      <c r="A56" s="35" t="s">
        <v>55</v>
      </c>
      <c r="E56" s="40" t="s">
        <v>1218</v>
      </c>
    </row>
    <row r="57" spans="1:5" ht="12.75">
      <c r="A57" t="s">
        <v>57</v>
      </c>
      <c r="E57" s="39" t="s">
        <v>5</v>
      </c>
    </row>
    <row r="58" spans="1:16" ht="12.75">
      <c r="A58" t="s">
        <v>49</v>
      </c>
      <c s="34" t="s">
        <v>116</v>
      </c>
      <c s="34" t="s">
        <v>1219</v>
      </c>
      <c s="35" t="s">
        <v>5</v>
      </c>
      <c s="6" t="s">
        <v>1220</v>
      </c>
      <c s="36" t="s">
        <v>52</v>
      </c>
      <c s="37">
        <v>35.7</v>
      </c>
      <c s="36">
        <v>0</v>
      </c>
      <c s="36">
        <f>ROUND(G58*H58,6)</f>
      </c>
      <c r="L58" s="38">
        <v>0</v>
      </c>
      <c s="32">
        <f>ROUND(ROUND(L58,2)*ROUND(G58,1),2)</f>
      </c>
      <c s="36" t="s">
        <v>308</v>
      </c>
      <c>
        <f>(M58*21)/100</f>
      </c>
      <c t="s">
        <v>28</v>
      </c>
    </row>
    <row r="59" spans="1:5" ht="12.75">
      <c r="A59" s="35" t="s">
        <v>54</v>
      </c>
      <c r="E59" s="39" t="s">
        <v>5</v>
      </c>
    </row>
    <row r="60" spans="1:5" ht="38.25">
      <c r="A60" s="35" t="s">
        <v>55</v>
      </c>
      <c r="E60" s="40" t="s">
        <v>1221</v>
      </c>
    </row>
    <row r="61" spans="1:5" ht="12.75">
      <c r="A61" t="s">
        <v>57</v>
      </c>
      <c r="E61" s="39" t="s">
        <v>5</v>
      </c>
    </row>
    <row r="62" spans="1:16" ht="12.75">
      <c r="A62" t="s">
        <v>49</v>
      </c>
      <c s="34" t="s">
        <v>120</v>
      </c>
      <c s="34" t="s">
        <v>1222</v>
      </c>
      <c s="35" t="s">
        <v>5</v>
      </c>
      <c s="6" t="s">
        <v>1223</v>
      </c>
      <c s="36" t="s">
        <v>307</v>
      </c>
      <c s="37">
        <v>60.6</v>
      </c>
      <c s="36">
        <v>0</v>
      </c>
      <c s="36">
        <f>ROUND(G62*H62,6)</f>
      </c>
      <c r="L62" s="38">
        <v>0</v>
      </c>
      <c s="32">
        <f>ROUND(ROUND(L62,2)*ROUND(G62,1),2)</f>
      </c>
      <c s="36" t="s">
        <v>308</v>
      </c>
      <c>
        <f>(M62*21)/100</f>
      </c>
      <c t="s">
        <v>28</v>
      </c>
    </row>
    <row r="63" spans="1:5" ht="12.75">
      <c r="A63" s="35" t="s">
        <v>54</v>
      </c>
      <c r="E63" s="39" t="s">
        <v>5</v>
      </c>
    </row>
    <row r="64" spans="1:5" ht="25.5">
      <c r="A64" s="35" t="s">
        <v>55</v>
      </c>
      <c r="E64" s="40" t="s">
        <v>1224</v>
      </c>
    </row>
    <row r="65" spans="1:5" ht="12.75">
      <c r="A65" t="s">
        <v>57</v>
      </c>
      <c r="E65" s="39" t="s">
        <v>5</v>
      </c>
    </row>
    <row r="66" spans="1:16" ht="12.75">
      <c r="A66" t="s">
        <v>49</v>
      </c>
      <c s="34" t="s">
        <v>122</v>
      </c>
      <c s="34" t="s">
        <v>1225</v>
      </c>
      <c s="35" t="s">
        <v>5</v>
      </c>
      <c s="6" t="s">
        <v>1226</v>
      </c>
      <c s="36" t="s">
        <v>720</v>
      </c>
      <c s="37">
        <v>2</v>
      </c>
      <c s="36">
        <v>0</v>
      </c>
      <c s="36">
        <f>ROUND(G66*H66,6)</f>
      </c>
      <c r="L66" s="38">
        <v>0</v>
      </c>
      <c s="32">
        <f>ROUND(ROUND(L66,2)*ROUND(G66,1),2)</f>
      </c>
      <c s="36" t="s">
        <v>308</v>
      </c>
      <c>
        <f>(M66*21)/100</f>
      </c>
      <c t="s">
        <v>28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5</v>
      </c>
    </row>
    <row r="69" spans="1:5" ht="12.75">
      <c r="A69" t="s">
        <v>57</v>
      </c>
      <c r="E69" s="39" t="s">
        <v>5</v>
      </c>
    </row>
    <row r="70" spans="1:13" ht="12.75">
      <c r="A70" t="s">
        <v>47</v>
      </c>
      <c r="C70" s="31" t="s">
        <v>1227</v>
      </c>
      <c r="E70" s="33" t="s">
        <v>1228</v>
      </c>
      <c r="J70" s="32">
        <f>0</f>
      </c>
      <c s="32">
        <f>0</f>
      </c>
      <c s="32">
        <f>0+L71+L75+L79+L83+L87+L91+L95+L99+L103+L107+L111+L115+L119+L123+L127+L131+L135+L139+L143+L147+L151+L155</f>
      </c>
      <c s="32">
        <f>0+M71+M75+M79+M83+M87+M91+M95+M99+M103+M107+M111+M115+M119+M123+M127+M131+M135+M139+M143+M147+M151+M155</f>
      </c>
    </row>
    <row r="71" spans="1:16" ht="12.75">
      <c r="A71" t="s">
        <v>49</v>
      </c>
      <c s="34" t="s">
        <v>127</v>
      </c>
      <c s="34" t="s">
        <v>1229</v>
      </c>
      <c s="35" t="s">
        <v>5</v>
      </c>
      <c s="6" t="s">
        <v>1230</v>
      </c>
      <c s="36" t="s">
        <v>108</v>
      </c>
      <c s="37">
        <v>137</v>
      </c>
      <c s="36">
        <v>0</v>
      </c>
      <c s="36">
        <f>ROUND(G71*H71,6)</f>
      </c>
      <c r="L71" s="38">
        <v>0</v>
      </c>
      <c s="32">
        <f>ROUND(ROUND(L71,2)*ROUND(G71,1),2)</f>
      </c>
      <c s="36" t="s">
        <v>308</v>
      </c>
      <c>
        <f>(M71*21)/100</f>
      </c>
      <c t="s">
        <v>28</v>
      </c>
    </row>
    <row r="72" spans="1:5" ht="12.75">
      <c r="A72" s="35" t="s">
        <v>54</v>
      </c>
      <c r="E72" s="39" t="s">
        <v>5</v>
      </c>
    </row>
    <row r="73" spans="1:5" ht="38.25">
      <c r="A73" s="35" t="s">
        <v>55</v>
      </c>
      <c r="E73" s="40" t="s">
        <v>1231</v>
      </c>
    </row>
    <row r="74" spans="1:5" ht="12.75">
      <c r="A74" t="s">
        <v>57</v>
      </c>
      <c r="E74" s="39" t="s">
        <v>5</v>
      </c>
    </row>
    <row r="75" spans="1:16" ht="12.75">
      <c r="A75" t="s">
        <v>49</v>
      </c>
      <c s="34" t="s">
        <v>131</v>
      </c>
      <c s="34" t="s">
        <v>1232</v>
      </c>
      <c s="35" t="s">
        <v>5</v>
      </c>
      <c s="6" t="s">
        <v>1233</v>
      </c>
      <c s="36" t="s">
        <v>108</v>
      </c>
      <c s="37">
        <v>41</v>
      </c>
      <c s="36">
        <v>0</v>
      </c>
      <c s="36">
        <f>ROUND(G75*H75,6)</f>
      </c>
      <c r="L75" s="38">
        <v>0</v>
      </c>
      <c s="32">
        <f>ROUND(ROUND(L75,2)*ROUND(G75,1),2)</f>
      </c>
      <c s="36" t="s">
        <v>308</v>
      </c>
      <c>
        <f>(M75*21)/100</f>
      </c>
      <c t="s">
        <v>28</v>
      </c>
    </row>
    <row r="76" spans="1:5" ht="12.75">
      <c r="A76" s="35" t="s">
        <v>54</v>
      </c>
      <c r="E76" s="39" t="s">
        <v>5</v>
      </c>
    </row>
    <row r="77" spans="1:5" ht="12.75">
      <c r="A77" s="35" t="s">
        <v>55</v>
      </c>
      <c r="E77" s="40" t="s">
        <v>5</v>
      </c>
    </row>
    <row r="78" spans="1:5" ht="12.75">
      <c r="A78" t="s">
        <v>57</v>
      </c>
      <c r="E78" s="39" t="s">
        <v>5</v>
      </c>
    </row>
    <row r="79" spans="1:16" ht="12.75">
      <c r="A79" t="s">
        <v>49</v>
      </c>
      <c s="34" t="s">
        <v>134</v>
      </c>
      <c s="34" t="s">
        <v>1234</v>
      </c>
      <c s="35" t="s">
        <v>5</v>
      </c>
      <c s="6" t="s">
        <v>1235</v>
      </c>
      <c s="36" t="s">
        <v>1236</v>
      </c>
      <c s="37">
        <v>2</v>
      </c>
      <c s="36">
        <v>0</v>
      </c>
      <c s="36">
        <f>ROUND(G79*H79,6)</f>
      </c>
      <c r="L79" s="38">
        <v>0</v>
      </c>
      <c s="32">
        <f>ROUND(ROUND(L79,2)*ROUND(G79,1),2)</f>
      </c>
      <c s="36" t="s">
        <v>308</v>
      </c>
      <c>
        <f>(M79*21)/100</f>
      </c>
      <c t="s">
        <v>28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5</v>
      </c>
    </row>
    <row r="82" spans="1:5" ht="12.75">
      <c r="A82" t="s">
        <v>57</v>
      </c>
      <c r="E82" s="39" t="s">
        <v>5</v>
      </c>
    </row>
    <row r="83" spans="1:16" ht="12.75">
      <c r="A83" t="s">
        <v>49</v>
      </c>
      <c s="34" t="s">
        <v>138</v>
      </c>
      <c s="34" t="s">
        <v>1237</v>
      </c>
      <c s="35" t="s">
        <v>5</v>
      </c>
      <c s="6" t="s">
        <v>1238</v>
      </c>
      <c s="36" t="s">
        <v>108</v>
      </c>
      <c s="37">
        <v>137</v>
      </c>
      <c s="36">
        <v>0</v>
      </c>
      <c s="36">
        <f>ROUND(G83*H83,6)</f>
      </c>
      <c r="L83" s="38">
        <v>0</v>
      </c>
      <c s="32">
        <f>ROUND(ROUND(L83,2)*ROUND(G83,1),2)</f>
      </c>
      <c s="36" t="s">
        <v>308</v>
      </c>
      <c>
        <f>(M83*21)/100</f>
      </c>
      <c t="s">
        <v>28</v>
      </c>
    </row>
    <row r="84" spans="1:5" ht="12.75">
      <c r="A84" s="35" t="s">
        <v>54</v>
      </c>
      <c r="E84" s="39" t="s">
        <v>5</v>
      </c>
    </row>
    <row r="85" spans="1:5" ht="38.25">
      <c r="A85" s="35" t="s">
        <v>55</v>
      </c>
      <c r="E85" s="40" t="s">
        <v>1231</v>
      </c>
    </row>
    <row r="86" spans="1:5" ht="12.75">
      <c r="A86" t="s">
        <v>57</v>
      </c>
      <c r="E86" s="39" t="s">
        <v>5</v>
      </c>
    </row>
    <row r="87" spans="1:16" ht="12.75">
      <c r="A87" t="s">
        <v>49</v>
      </c>
      <c s="34" t="s">
        <v>142</v>
      </c>
      <c s="34" t="s">
        <v>1239</v>
      </c>
      <c s="35" t="s">
        <v>5</v>
      </c>
      <c s="6" t="s">
        <v>1240</v>
      </c>
      <c s="36" t="s">
        <v>154</v>
      </c>
      <c s="37">
        <v>4</v>
      </c>
      <c s="36">
        <v>0</v>
      </c>
      <c s="36">
        <f>ROUND(G87*H87,6)</f>
      </c>
      <c r="L87" s="38">
        <v>0</v>
      </c>
      <c s="32">
        <f>ROUND(ROUND(L87,2)*ROUND(G87,1),2)</f>
      </c>
      <c s="36" t="s">
        <v>308</v>
      </c>
      <c>
        <f>(M87*21)/100</f>
      </c>
      <c t="s">
        <v>28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5</v>
      </c>
    </row>
    <row r="90" spans="1:5" ht="12.75">
      <c r="A90" t="s">
        <v>57</v>
      </c>
      <c r="E90" s="39" t="s">
        <v>5</v>
      </c>
    </row>
    <row r="91" spans="1:16" ht="25.5">
      <c r="A91" t="s">
        <v>49</v>
      </c>
      <c s="34" t="s">
        <v>147</v>
      </c>
      <c s="34" t="s">
        <v>1241</v>
      </c>
      <c s="35" t="s">
        <v>5</v>
      </c>
      <c s="6" t="s">
        <v>1242</v>
      </c>
      <c s="36" t="s">
        <v>108</v>
      </c>
      <c s="37">
        <v>137</v>
      </c>
      <c s="36">
        <v>0</v>
      </c>
      <c s="36">
        <f>ROUND(G91*H91,6)</f>
      </c>
      <c r="L91" s="38">
        <v>0</v>
      </c>
      <c s="32">
        <f>ROUND(ROUND(L91,2)*ROUND(G91,1),2)</f>
      </c>
      <c s="36" t="s">
        <v>308</v>
      </c>
      <c>
        <f>(M91*21)/100</f>
      </c>
      <c t="s">
        <v>28</v>
      </c>
    </row>
    <row r="92" spans="1:5" ht="12.75">
      <c r="A92" s="35" t="s">
        <v>54</v>
      </c>
      <c r="E92" s="39" t="s">
        <v>5</v>
      </c>
    </row>
    <row r="93" spans="1:5" ht="38.25">
      <c r="A93" s="35" t="s">
        <v>55</v>
      </c>
      <c r="E93" s="40" t="s">
        <v>1243</v>
      </c>
    </row>
    <row r="94" spans="1:5" ht="12.75">
      <c r="A94" t="s">
        <v>57</v>
      </c>
      <c r="E94" s="39" t="s">
        <v>5</v>
      </c>
    </row>
    <row r="95" spans="1:16" ht="25.5">
      <c r="A95" t="s">
        <v>49</v>
      </c>
      <c s="34" t="s">
        <v>151</v>
      </c>
      <c s="34" t="s">
        <v>1244</v>
      </c>
      <c s="35" t="s">
        <v>5</v>
      </c>
      <c s="6" t="s">
        <v>1245</v>
      </c>
      <c s="36" t="s">
        <v>108</v>
      </c>
      <c s="37">
        <v>36.7</v>
      </c>
      <c s="36">
        <v>0</v>
      </c>
      <c s="36">
        <f>ROUND(G95*H95,6)</f>
      </c>
      <c r="L95" s="38">
        <v>0</v>
      </c>
      <c s="32">
        <f>ROUND(ROUND(L95,2)*ROUND(G95,1),2)</f>
      </c>
      <c s="36" t="s">
        <v>308</v>
      </c>
      <c>
        <f>(M95*21)/100</f>
      </c>
      <c t="s">
        <v>28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5</v>
      </c>
    </row>
    <row r="98" spans="1:5" ht="12.75">
      <c r="A98" t="s">
        <v>57</v>
      </c>
      <c r="E98" s="39" t="s">
        <v>5</v>
      </c>
    </row>
    <row r="99" spans="1:16" ht="12.75">
      <c r="A99" t="s">
        <v>49</v>
      </c>
      <c s="34" t="s">
        <v>156</v>
      </c>
      <c s="34" t="s">
        <v>1246</v>
      </c>
      <c s="35" t="s">
        <v>5</v>
      </c>
      <c s="6" t="s">
        <v>1247</v>
      </c>
      <c s="36" t="s">
        <v>108</v>
      </c>
      <c s="37">
        <v>41</v>
      </c>
      <c s="36">
        <v>0</v>
      </c>
      <c s="36">
        <f>ROUND(G99*H99,6)</f>
      </c>
      <c r="L99" s="38">
        <v>0</v>
      </c>
      <c s="32">
        <f>ROUND(ROUND(L99,2)*ROUND(G99,1),2)</f>
      </c>
      <c s="36" t="s">
        <v>308</v>
      </c>
      <c>
        <f>(M99*21)/100</f>
      </c>
      <c t="s">
        <v>28</v>
      </c>
    </row>
    <row r="100" spans="1:5" ht="12.75">
      <c r="A100" s="35" t="s">
        <v>54</v>
      </c>
      <c r="E100" s="39" t="s">
        <v>5</v>
      </c>
    </row>
    <row r="101" spans="1:5" ht="12.75">
      <c r="A101" s="35" t="s">
        <v>55</v>
      </c>
      <c r="E101" s="40" t="s">
        <v>5</v>
      </c>
    </row>
    <row r="102" spans="1:5" ht="12.75">
      <c r="A102" t="s">
        <v>57</v>
      </c>
      <c r="E102" s="39" t="s">
        <v>5</v>
      </c>
    </row>
    <row r="103" spans="1:16" ht="12.75">
      <c r="A103" t="s">
        <v>49</v>
      </c>
      <c s="34" t="s">
        <v>160</v>
      </c>
      <c s="34" t="s">
        <v>1248</v>
      </c>
      <c s="35" t="s">
        <v>5</v>
      </c>
      <c s="6" t="s">
        <v>1249</v>
      </c>
      <c s="36" t="s">
        <v>154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ROUND(ROUND(L103,2)*ROUND(G103,1),2)</f>
      </c>
      <c s="36" t="s">
        <v>308</v>
      </c>
      <c>
        <f>(M103*21)/100</f>
      </c>
      <c t="s">
        <v>28</v>
      </c>
    </row>
    <row r="104" spans="1:5" ht="12.75">
      <c r="A104" s="35" t="s">
        <v>54</v>
      </c>
      <c r="E104" s="39" t="s">
        <v>5</v>
      </c>
    </row>
    <row r="105" spans="1:5" ht="12.75">
      <c r="A105" s="35" t="s">
        <v>55</v>
      </c>
      <c r="E105" s="40" t="s">
        <v>1250</v>
      </c>
    </row>
    <row r="106" spans="1:5" ht="12.75">
      <c r="A106" t="s">
        <v>57</v>
      </c>
      <c r="E106" s="39" t="s">
        <v>5</v>
      </c>
    </row>
    <row r="107" spans="1:16" ht="12.75">
      <c r="A107" t="s">
        <v>49</v>
      </c>
      <c s="34" t="s">
        <v>163</v>
      </c>
      <c s="34" t="s">
        <v>1251</v>
      </c>
      <c s="35" t="s">
        <v>5</v>
      </c>
      <c s="6" t="s">
        <v>1252</v>
      </c>
      <c s="36" t="s">
        <v>154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ROUND(ROUND(L107,2)*ROUND(G107,1),2)</f>
      </c>
      <c s="36" t="s">
        <v>308</v>
      </c>
      <c>
        <f>(M107*21)/100</f>
      </c>
      <c t="s">
        <v>28</v>
      </c>
    </row>
    <row r="108" spans="1:5" ht="12.75">
      <c r="A108" s="35" t="s">
        <v>54</v>
      </c>
      <c r="E108" s="39" t="s">
        <v>5</v>
      </c>
    </row>
    <row r="109" spans="1:5" ht="12.75">
      <c r="A109" s="35" t="s">
        <v>55</v>
      </c>
      <c r="E109" s="40" t="s">
        <v>5</v>
      </c>
    </row>
    <row r="110" spans="1:5" ht="12.75">
      <c r="A110" t="s">
        <v>57</v>
      </c>
      <c r="E110" s="39" t="s">
        <v>5</v>
      </c>
    </row>
    <row r="111" spans="1:16" ht="12.75">
      <c r="A111" t="s">
        <v>49</v>
      </c>
      <c s="34" t="s">
        <v>168</v>
      </c>
      <c s="34" t="s">
        <v>1253</v>
      </c>
      <c s="35" t="s">
        <v>5</v>
      </c>
      <c s="6" t="s">
        <v>1254</v>
      </c>
      <c s="36" t="s">
        <v>108</v>
      </c>
      <c s="37">
        <v>143.9</v>
      </c>
      <c s="36">
        <v>0</v>
      </c>
      <c s="36">
        <f>ROUND(G111*H111,6)</f>
      </c>
      <c r="L111" s="38">
        <v>0</v>
      </c>
      <c s="32">
        <f>ROUND(ROUND(L111,2)*ROUND(G111,1),2)</f>
      </c>
      <c s="36" t="s">
        <v>308</v>
      </c>
      <c>
        <f>(M111*21)/100</f>
      </c>
      <c t="s">
        <v>28</v>
      </c>
    </row>
    <row r="112" spans="1:5" ht="12.75">
      <c r="A112" s="35" t="s">
        <v>54</v>
      </c>
      <c r="E112" s="39" t="s">
        <v>5</v>
      </c>
    </row>
    <row r="113" spans="1:5" ht="25.5">
      <c r="A113" s="35" t="s">
        <v>55</v>
      </c>
      <c r="E113" s="40" t="s">
        <v>1255</v>
      </c>
    </row>
    <row r="114" spans="1:5" ht="12.75">
      <c r="A114" t="s">
        <v>57</v>
      </c>
      <c r="E114" s="39" t="s">
        <v>5</v>
      </c>
    </row>
    <row r="115" spans="1:16" ht="12.75">
      <c r="A115" t="s">
        <v>49</v>
      </c>
      <c s="34" t="s">
        <v>172</v>
      </c>
      <c s="34" t="s">
        <v>1256</v>
      </c>
      <c s="35" t="s">
        <v>5</v>
      </c>
      <c s="6" t="s">
        <v>1257</v>
      </c>
      <c s="36" t="s">
        <v>720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ROUND(ROUND(L115,2)*ROUND(G115,1),2)</f>
      </c>
      <c s="36" t="s">
        <v>308</v>
      </c>
      <c>
        <f>(M115*21)/100</f>
      </c>
      <c t="s">
        <v>28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</v>
      </c>
    </row>
    <row r="118" spans="1:5" ht="12.75">
      <c r="A118" t="s">
        <v>57</v>
      </c>
      <c r="E118" s="39" t="s">
        <v>5</v>
      </c>
    </row>
    <row r="119" spans="1:16" ht="12.75">
      <c r="A119" t="s">
        <v>49</v>
      </c>
      <c s="34" t="s">
        <v>177</v>
      </c>
      <c s="34" t="s">
        <v>1258</v>
      </c>
      <c s="35" t="s">
        <v>5</v>
      </c>
      <c s="6" t="s">
        <v>1259</v>
      </c>
      <c s="36" t="s">
        <v>720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ROUND(ROUND(L119,2)*ROUND(G119,1),2)</f>
      </c>
      <c s="36" t="s">
        <v>308</v>
      </c>
      <c>
        <f>(M119*21)/100</f>
      </c>
      <c t="s">
        <v>28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</v>
      </c>
    </row>
    <row r="122" spans="1:5" ht="12.75">
      <c r="A122" t="s">
        <v>57</v>
      </c>
      <c r="E122" s="39" t="s">
        <v>5</v>
      </c>
    </row>
    <row r="123" spans="1:16" ht="12.75">
      <c r="A123" t="s">
        <v>49</v>
      </c>
      <c s="34" t="s">
        <v>182</v>
      </c>
      <c s="34" t="s">
        <v>1260</v>
      </c>
      <c s="35" t="s">
        <v>5</v>
      </c>
      <c s="6" t="s">
        <v>1261</v>
      </c>
      <c s="36" t="s">
        <v>108</v>
      </c>
      <c s="37">
        <v>36.7</v>
      </c>
      <c s="36">
        <v>0</v>
      </c>
      <c s="36">
        <f>ROUND(G123*H123,6)</f>
      </c>
      <c r="L123" s="38">
        <v>0</v>
      </c>
      <c s="32">
        <f>ROUND(ROUND(L123,2)*ROUND(G123,1),2)</f>
      </c>
      <c s="36" t="s">
        <v>308</v>
      </c>
      <c>
        <f>(M123*21)/100</f>
      </c>
      <c t="s">
        <v>28</v>
      </c>
    </row>
    <row r="124" spans="1:5" ht="12.75">
      <c r="A124" s="35" t="s">
        <v>54</v>
      </c>
      <c r="E124" s="39" t="s">
        <v>5</v>
      </c>
    </row>
    <row r="125" spans="1:5" ht="12.75">
      <c r="A125" s="35" t="s">
        <v>55</v>
      </c>
      <c r="E125" s="40" t="s">
        <v>5</v>
      </c>
    </row>
    <row r="126" spans="1:5" ht="12.75">
      <c r="A126" t="s">
        <v>57</v>
      </c>
      <c r="E126" s="39" t="s">
        <v>5</v>
      </c>
    </row>
    <row r="127" spans="1:16" ht="25.5">
      <c r="A127" t="s">
        <v>49</v>
      </c>
      <c s="34" t="s">
        <v>186</v>
      </c>
      <c s="34" t="s">
        <v>1262</v>
      </c>
      <c s="35" t="s">
        <v>5</v>
      </c>
      <c s="6" t="s">
        <v>1263</v>
      </c>
      <c s="36" t="s">
        <v>427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ROUND(ROUND(L127,2)*ROUND(G127,1),2)</f>
      </c>
      <c s="36" t="s">
        <v>308</v>
      </c>
      <c>
        <f>(M127*21)/100</f>
      </c>
      <c t="s">
        <v>28</v>
      </c>
    </row>
    <row r="128" spans="1:5" ht="12.75">
      <c r="A128" s="35" t="s">
        <v>54</v>
      </c>
      <c r="E128" s="39" t="s">
        <v>5</v>
      </c>
    </row>
    <row r="129" spans="1:5" ht="12.75">
      <c r="A129" s="35" t="s">
        <v>55</v>
      </c>
      <c r="E129" s="40" t="s">
        <v>5</v>
      </c>
    </row>
    <row r="130" spans="1:5" ht="12.75">
      <c r="A130" t="s">
        <v>57</v>
      </c>
      <c r="E130" s="39" t="s">
        <v>5</v>
      </c>
    </row>
    <row r="131" spans="1:16" ht="25.5">
      <c r="A131" t="s">
        <v>49</v>
      </c>
      <c s="34" t="s">
        <v>190</v>
      </c>
      <c s="34" t="s">
        <v>1264</v>
      </c>
      <c s="35" t="s">
        <v>5</v>
      </c>
      <c s="6" t="s">
        <v>1265</v>
      </c>
      <c s="36" t="s">
        <v>720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ROUND(ROUND(L131,2)*ROUND(G131,1),2)</f>
      </c>
      <c s="36" t="s">
        <v>308</v>
      </c>
      <c>
        <f>(M131*21)/100</f>
      </c>
      <c t="s">
        <v>28</v>
      </c>
    </row>
    <row r="132" spans="1:5" ht="12.75">
      <c r="A132" s="35" t="s">
        <v>54</v>
      </c>
      <c r="E132" s="39" t="s">
        <v>5</v>
      </c>
    </row>
    <row r="133" spans="1:5" ht="12.75">
      <c r="A133" s="35" t="s">
        <v>55</v>
      </c>
      <c r="E133" s="40" t="s">
        <v>5</v>
      </c>
    </row>
    <row r="134" spans="1:5" ht="12.75">
      <c r="A134" t="s">
        <v>57</v>
      </c>
      <c r="E134" s="39" t="s">
        <v>5</v>
      </c>
    </row>
    <row r="135" spans="1:16" ht="12.75">
      <c r="A135" t="s">
        <v>49</v>
      </c>
      <c s="34" t="s">
        <v>194</v>
      </c>
      <c s="34" t="s">
        <v>1266</v>
      </c>
      <c s="35" t="s">
        <v>5</v>
      </c>
      <c s="6" t="s">
        <v>1267</v>
      </c>
      <c s="36" t="s">
        <v>720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ROUND(ROUND(L135,2)*ROUND(G135,1),2)</f>
      </c>
      <c s="36" t="s">
        <v>308</v>
      </c>
      <c>
        <f>(M135*21)/100</f>
      </c>
      <c t="s">
        <v>28</v>
      </c>
    </row>
    <row r="136" spans="1:5" ht="12.75">
      <c r="A136" s="35" t="s">
        <v>54</v>
      </c>
      <c r="E136" s="39" t="s">
        <v>5</v>
      </c>
    </row>
    <row r="137" spans="1:5" ht="12.75">
      <c r="A137" s="35" t="s">
        <v>55</v>
      </c>
      <c r="E137" s="40" t="s">
        <v>5</v>
      </c>
    </row>
    <row r="138" spans="1:5" ht="12.75">
      <c r="A138" t="s">
        <v>57</v>
      </c>
      <c r="E138" s="39" t="s">
        <v>5</v>
      </c>
    </row>
    <row r="139" spans="1:16" ht="12.75">
      <c r="A139" t="s">
        <v>49</v>
      </c>
      <c s="34" t="s">
        <v>198</v>
      </c>
      <c s="34" t="s">
        <v>1268</v>
      </c>
      <c s="35" t="s">
        <v>5</v>
      </c>
      <c s="6" t="s">
        <v>1269</v>
      </c>
      <c s="36" t="s">
        <v>450</v>
      </c>
      <c s="37">
        <v>30</v>
      </c>
      <c s="36">
        <v>0</v>
      </c>
      <c s="36">
        <f>ROUND(G139*H139,6)</f>
      </c>
      <c r="L139" s="38">
        <v>0</v>
      </c>
      <c s="32">
        <f>ROUND(ROUND(L139,2)*ROUND(G139,1),2)</f>
      </c>
      <c s="36" t="s">
        <v>308</v>
      </c>
      <c>
        <f>(M139*21)/100</f>
      </c>
      <c t="s">
        <v>28</v>
      </c>
    </row>
    <row r="140" spans="1:5" ht="12.75">
      <c r="A140" s="35" t="s">
        <v>54</v>
      </c>
      <c r="E140" s="39" t="s">
        <v>5</v>
      </c>
    </row>
    <row r="141" spans="1:5" ht="12.75">
      <c r="A141" s="35" t="s">
        <v>55</v>
      </c>
      <c r="E141" s="40" t="s">
        <v>5</v>
      </c>
    </row>
    <row r="142" spans="1:5" ht="12.75">
      <c r="A142" t="s">
        <v>57</v>
      </c>
      <c r="E142" s="39" t="s">
        <v>5</v>
      </c>
    </row>
    <row r="143" spans="1:16" ht="12.75">
      <c r="A143" t="s">
        <v>49</v>
      </c>
      <c s="34" t="s">
        <v>202</v>
      </c>
      <c s="34" t="s">
        <v>1270</v>
      </c>
      <c s="35" t="s">
        <v>5</v>
      </c>
      <c s="6" t="s">
        <v>1271</v>
      </c>
      <c s="36" t="s">
        <v>108</v>
      </c>
      <c s="37">
        <v>36.7</v>
      </c>
      <c s="36">
        <v>0</v>
      </c>
      <c s="36">
        <f>ROUND(G143*H143,6)</f>
      </c>
      <c r="L143" s="38">
        <v>0</v>
      </c>
      <c s="32">
        <f>ROUND(ROUND(L143,2)*ROUND(G143,1),2)</f>
      </c>
      <c s="36" t="s">
        <v>308</v>
      </c>
      <c>
        <f>(M143*21)/100</f>
      </c>
      <c t="s">
        <v>28</v>
      </c>
    </row>
    <row r="144" spans="1:5" ht="12.75">
      <c r="A144" s="35" t="s">
        <v>54</v>
      </c>
      <c r="E144" s="39" t="s">
        <v>5</v>
      </c>
    </row>
    <row r="145" spans="1:5" ht="12.75">
      <c r="A145" s="35" t="s">
        <v>55</v>
      </c>
      <c r="E145" s="40" t="s">
        <v>5</v>
      </c>
    </row>
    <row r="146" spans="1:5" ht="12.75">
      <c r="A146" t="s">
        <v>57</v>
      </c>
      <c r="E146" s="39" t="s">
        <v>5</v>
      </c>
    </row>
    <row r="147" spans="1:16" ht="12.75">
      <c r="A147" t="s">
        <v>49</v>
      </c>
      <c s="34" t="s">
        <v>206</v>
      </c>
      <c s="34" t="s">
        <v>1272</v>
      </c>
      <c s="35" t="s">
        <v>5</v>
      </c>
      <c s="6" t="s">
        <v>1273</v>
      </c>
      <c s="36" t="s">
        <v>154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ROUND(ROUND(L147,2)*ROUND(G147,1),2)</f>
      </c>
      <c s="36" t="s">
        <v>308</v>
      </c>
      <c>
        <f>(M147*21)/100</f>
      </c>
      <c t="s">
        <v>28</v>
      </c>
    </row>
    <row r="148" spans="1:5" ht="12.75">
      <c r="A148" s="35" t="s">
        <v>54</v>
      </c>
      <c r="E148" s="39" t="s">
        <v>5</v>
      </c>
    </row>
    <row r="149" spans="1:5" ht="12.75">
      <c r="A149" s="35" t="s">
        <v>55</v>
      </c>
      <c r="E149" s="40" t="s">
        <v>5</v>
      </c>
    </row>
    <row r="150" spans="1:5" ht="12.75">
      <c r="A150" t="s">
        <v>57</v>
      </c>
      <c r="E150" s="39" t="s">
        <v>5</v>
      </c>
    </row>
    <row r="151" spans="1:16" ht="12.75">
      <c r="A151" t="s">
        <v>49</v>
      </c>
      <c s="34" t="s">
        <v>210</v>
      </c>
      <c s="34" t="s">
        <v>1274</v>
      </c>
      <c s="35" t="s">
        <v>5</v>
      </c>
      <c s="6" t="s">
        <v>1275</v>
      </c>
      <c s="36" t="s">
        <v>154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ROUND(ROUND(L151,2)*ROUND(G151,1),2)</f>
      </c>
      <c s="36" t="s">
        <v>308</v>
      </c>
      <c>
        <f>(M151*21)/100</f>
      </c>
      <c t="s">
        <v>28</v>
      </c>
    </row>
    <row r="152" spans="1:5" ht="12.75">
      <c r="A152" s="35" t="s">
        <v>54</v>
      </c>
      <c r="E152" s="39" t="s">
        <v>5</v>
      </c>
    </row>
    <row r="153" spans="1:5" ht="12.75">
      <c r="A153" s="35" t="s">
        <v>55</v>
      </c>
      <c r="E153" s="40" t="s">
        <v>5</v>
      </c>
    </row>
    <row r="154" spans="1:5" ht="12.75">
      <c r="A154" t="s">
        <v>57</v>
      </c>
      <c r="E154" s="39" t="s">
        <v>5</v>
      </c>
    </row>
    <row r="155" spans="1:16" ht="12.75">
      <c r="A155" t="s">
        <v>49</v>
      </c>
      <c s="34" t="s">
        <v>211</v>
      </c>
      <c s="34" t="s">
        <v>1276</v>
      </c>
      <c s="35" t="s">
        <v>5</v>
      </c>
      <c s="6" t="s">
        <v>1277</v>
      </c>
      <c s="36" t="s">
        <v>720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ROUND(ROUND(L155,2)*ROUND(G155,1),2)</f>
      </c>
      <c s="36" t="s">
        <v>308</v>
      </c>
      <c>
        <f>(M155*21)/100</f>
      </c>
      <c t="s">
        <v>28</v>
      </c>
    </row>
    <row r="156" spans="1:5" ht="12.75">
      <c r="A156" s="35" t="s">
        <v>54</v>
      </c>
      <c r="E156" s="39" t="s">
        <v>5</v>
      </c>
    </row>
    <row r="157" spans="1:5" ht="12.75">
      <c r="A157" s="35" t="s">
        <v>55</v>
      </c>
      <c r="E157" s="40" t="s">
        <v>5</v>
      </c>
    </row>
    <row r="158" spans="1:5" ht="12.75">
      <c r="A158" t="s">
        <v>57</v>
      </c>
      <c r="E158" s="39" t="s">
        <v>5</v>
      </c>
    </row>
    <row r="159" spans="1:13" ht="12.75">
      <c r="A159" t="s">
        <v>47</v>
      </c>
      <c r="C159" s="31" t="s">
        <v>68</v>
      </c>
      <c r="E159" s="33" t="s">
        <v>84</v>
      </c>
      <c r="J159" s="32">
        <f>0</f>
      </c>
      <c s="32">
        <f>0</f>
      </c>
      <c s="32">
        <f>0+L160</f>
      </c>
      <c s="32">
        <f>0+M160</f>
      </c>
    </row>
    <row r="160" spans="1:16" ht="12.75">
      <c r="A160" t="s">
        <v>49</v>
      </c>
      <c s="34" t="s">
        <v>216</v>
      </c>
      <c s="34" t="s">
        <v>1278</v>
      </c>
      <c s="35" t="s">
        <v>5</v>
      </c>
      <c s="6" t="s">
        <v>1279</v>
      </c>
      <c s="36" t="s">
        <v>52</v>
      </c>
      <c s="37">
        <v>9.9</v>
      </c>
      <c s="36">
        <v>0</v>
      </c>
      <c s="36">
        <f>ROUND(G160*H160,6)</f>
      </c>
      <c r="L160" s="38">
        <v>0</v>
      </c>
      <c s="32">
        <f>ROUND(ROUND(L160,2)*ROUND(G160,1),2)</f>
      </c>
      <c s="36" t="s">
        <v>308</v>
      </c>
      <c>
        <f>(M160*21)/100</f>
      </c>
      <c t="s">
        <v>28</v>
      </c>
    </row>
    <row r="161" spans="1:5" ht="12.75">
      <c r="A161" s="35" t="s">
        <v>54</v>
      </c>
      <c r="E161" s="39" t="s">
        <v>5</v>
      </c>
    </row>
    <row r="162" spans="1:5" ht="38.25">
      <c r="A162" s="35" t="s">
        <v>55</v>
      </c>
      <c r="E162" s="40" t="s">
        <v>1280</v>
      </c>
    </row>
    <row r="163" spans="1:5" ht="12.75">
      <c r="A163" t="s">
        <v>57</v>
      </c>
      <c r="E163" s="39" t="s">
        <v>5</v>
      </c>
    </row>
    <row r="164" spans="1:13" ht="12.75">
      <c r="A164" t="s">
        <v>47</v>
      </c>
      <c r="C164" s="31" t="s">
        <v>90</v>
      </c>
      <c r="E164" s="33" t="s">
        <v>1281</v>
      </c>
      <c r="J164" s="32">
        <f>0</f>
      </c>
      <c s="32">
        <f>0</f>
      </c>
      <c s="32">
        <f>0+L165+L169+L173+L177</f>
      </c>
      <c s="32">
        <f>0+M165+M169+M173+M177</f>
      </c>
    </row>
    <row r="165" spans="1:16" ht="12.75">
      <c r="A165" t="s">
        <v>49</v>
      </c>
      <c s="34" t="s">
        <v>221</v>
      </c>
      <c s="34" t="s">
        <v>1282</v>
      </c>
      <c s="35" t="s">
        <v>5</v>
      </c>
      <c s="6" t="s">
        <v>1283</v>
      </c>
      <c s="36" t="s">
        <v>108</v>
      </c>
      <c s="37">
        <v>41</v>
      </c>
      <c s="36">
        <v>0</v>
      </c>
      <c s="36">
        <f>ROUND(G165*H165,6)</f>
      </c>
      <c r="L165" s="38">
        <v>0</v>
      </c>
      <c s="32">
        <f>ROUND(ROUND(L165,2)*ROUND(G165,1),2)</f>
      </c>
      <c s="36" t="s">
        <v>308</v>
      </c>
      <c>
        <f>(M165*21)/100</f>
      </c>
      <c t="s">
        <v>28</v>
      </c>
    </row>
    <row r="166" spans="1:5" ht="12.75">
      <c r="A166" s="35" t="s">
        <v>54</v>
      </c>
      <c r="E166" s="39" t="s">
        <v>5</v>
      </c>
    </row>
    <row r="167" spans="1:5" ht="12.75">
      <c r="A167" s="35" t="s">
        <v>55</v>
      </c>
      <c r="E167" s="40" t="s">
        <v>5</v>
      </c>
    </row>
    <row r="168" spans="1:5" ht="12.75">
      <c r="A168" t="s">
        <v>57</v>
      </c>
      <c r="E168" s="39" t="s">
        <v>5</v>
      </c>
    </row>
    <row r="169" spans="1:16" ht="12.75">
      <c r="A169" t="s">
        <v>49</v>
      </c>
      <c s="34" t="s">
        <v>225</v>
      </c>
      <c s="34" t="s">
        <v>1284</v>
      </c>
      <c s="35" t="s">
        <v>5</v>
      </c>
      <c s="6" t="s">
        <v>1285</v>
      </c>
      <c s="36" t="s">
        <v>108</v>
      </c>
      <c s="37">
        <v>41</v>
      </c>
      <c s="36">
        <v>0</v>
      </c>
      <c s="36">
        <f>ROUND(G169*H169,6)</f>
      </c>
      <c r="L169" s="38">
        <v>0</v>
      </c>
      <c s="32">
        <f>ROUND(ROUND(L169,2)*ROUND(G169,1),2)</f>
      </c>
      <c s="36" t="s">
        <v>308</v>
      </c>
      <c>
        <f>(M169*21)/100</f>
      </c>
      <c t="s">
        <v>28</v>
      </c>
    </row>
    <row r="170" spans="1:5" ht="12.75">
      <c r="A170" s="35" t="s">
        <v>54</v>
      </c>
      <c r="E170" s="39" t="s">
        <v>5</v>
      </c>
    </row>
    <row r="171" spans="1:5" ht="12.75">
      <c r="A171" s="35" t="s">
        <v>55</v>
      </c>
      <c r="E171" s="40" t="s">
        <v>5</v>
      </c>
    </row>
    <row r="172" spans="1:5" ht="12.75">
      <c r="A172" t="s">
        <v>57</v>
      </c>
      <c r="E172" s="39" t="s">
        <v>5</v>
      </c>
    </row>
    <row r="173" spans="1:16" ht="12.75">
      <c r="A173" t="s">
        <v>49</v>
      </c>
      <c s="34" t="s">
        <v>230</v>
      </c>
      <c s="34" t="s">
        <v>1286</v>
      </c>
      <c s="35" t="s">
        <v>5</v>
      </c>
      <c s="6" t="s">
        <v>1287</v>
      </c>
      <c s="36" t="s">
        <v>720</v>
      </c>
      <c s="37">
        <v>2</v>
      </c>
      <c s="36">
        <v>0</v>
      </c>
      <c s="36">
        <f>ROUND(G173*H173,6)</f>
      </c>
      <c r="L173" s="38">
        <v>0</v>
      </c>
      <c s="32">
        <f>ROUND(ROUND(L173,2)*ROUND(G173,1),2)</f>
      </c>
      <c s="36" t="s">
        <v>308</v>
      </c>
      <c>
        <f>(M173*21)/100</f>
      </c>
      <c t="s">
        <v>28</v>
      </c>
    </row>
    <row r="174" spans="1:5" ht="12.75">
      <c r="A174" s="35" t="s">
        <v>54</v>
      </c>
      <c r="E174" s="39" t="s">
        <v>5</v>
      </c>
    </row>
    <row r="175" spans="1:5" ht="12.75">
      <c r="A175" s="35" t="s">
        <v>55</v>
      </c>
      <c r="E175" s="40" t="s">
        <v>5</v>
      </c>
    </row>
    <row r="176" spans="1:5" ht="12.75">
      <c r="A176" t="s">
        <v>57</v>
      </c>
      <c r="E176" s="39" t="s">
        <v>5</v>
      </c>
    </row>
    <row r="177" spans="1:16" ht="12.75">
      <c r="A177" t="s">
        <v>49</v>
      </c>
      <c s="34" t="s">
        <v>234</v>
      </c>
      <c s="34" t="s">
        <v>1288</v>
      </c>
      <c s="35" t="s">
        <v>5</v>
      </c>
      <c s="6" t="s">
        <v>1289</v>
      </c>
      <c s="36" t="s">
        <v>108</v>
      </c>
      <c s="37">
        <v>96</v>
      </c>
      <c s="36">
        <v>0</v>
      </c>
      <c s="36">
        <f>ROUND(G177*H177,6)</f>
      </c>
      <c r="L177" s="38">
        <v>0</v>
      </c>
      <c s="32">
        <f>ROUND(ROUND(L177,2)*ROUND(G177,1),2)</f>
      </c>
      <c s="36" t="s">
        <v>308</v>
      </c>
      <c>
        <f>(M177*21)/100</f>
      </c>
      <c t="s">
        <v>28</v>
      </c>
    </row>
    <row r="178" spans="1:5" ht="12.75">
      <c r="A178" s="35" t="s">
        <v>54</v>
      </c>
      <c r="E178" s="39" t="s">
        <v>5</v>
      </c>
    </row>
    <row r="179" spans="1:5" ht="12.75">
      <c r="A179" s="35" t="s">
        <v>55</v>
      </c>
      <c r="E179" s="40" t="s">
        <v>5</v>
      </c>
    </row>
    <row r="180" spans="1:5" ht="12.75">
      <c r="A180" t="s">
        <v>57</v>
      </c>
      <c r="E180" s="39" t="s">
        <v>5</v>
      </c>
    </row>
    <row r="181" spans="1:13" ht="12.75">
      <c r="A181" t="s">
        <v>47</v>
      </c>
      <c r="C181" s="31" t="s">
        <v>301</v>
      </c>
      <c r="E181" s="33" t="s">
        <v>302</v>
      </c>
      <c r="J181" s="32">
        <f>0</f>
      </c>
      <c s="32">
        <f>0</f>
      </c>
      <c s="32">
        <f>0+L182+L186</f>
      </c>
      <c s="32">
        <f>0+M182+M186</f>
      </c>
    </row>
    <row r="182" spans="1:16" ht="25.5">
      <c r="A182" t="s">
        <v>49</v>
      </c>
      <c s="34" t="s">
        <v>238</v>
      </c>
      <c s="34" t="s">
        <v>304</v>
      </c>
      <c s="35" t="s">
        <v>305</v>
      </c>
      <c s="6" t="s">
        <v>1290</v>
      </c>
      <c s="36" t="s">
        <v>307</v>
      </c>
      <c s="37">
        <v>77.4</v>
      </c>
      <c s="36">
        <v>0</v>
      </c>
      <c s="36">
        <f>ROUND(G182*H182,6)</f>
      </c>
      <c r="L182" s="38">
        <v>0</v>
      </c>
      <c s="32">
        <f>ROUND(ROUND(L182,2)*ROUND(G182,1),2)</f>
      </c>
      <c s="36" t="s">
        <v>308</v>
      </c>
      <c>
        <f>(M182*0)/100</f>
      </c>
      <c t="s">
        <v>423</v>
      </c>
    </row>
    <row r="183" spans="1:5" ht="12.75">
      <c r="A183" s="35" t="s">
        <v>54</v>
      </c>
      <c r="E183" s="39" t="s">
        <v>5</v>
      </c>
    </row>
    <row r="184" spans="1:5" ht="12.75">
      <c r="A184" s="35" t="s">
        <v>55</v>
      </c>
      <c r="E184" s="40" t="s">
        <v>1291</v>
      </c>
    </row>
    <row r="185" spans="1:5" ht="25.5">
      <c r="A185" t="s">
        <v>57</v>
      </c>
      <c r="E185" s="39" t="s">
        <v>916</v>
      </c>
    </row>
    <row r="186" spans="1:16" ht="25.5">
      <c r="A186" t="s">
        <v>49</v>
      </c>
      <c s="34" t="s">
        <v>241</v>
      </c>
      <c s="34" t="s">
        <v>742</v>
      </c>
      <c s="35" t="s">
        <v>743</v>
      </c>
      <c s="6" t="s">
        <v>821</v>
      </c>
      <c s="36" t="s">
        <v>307</v>
      </c>
      <c s="37">
        <v>18.9</v>
      </c>
      <c s="36">
        <v>0</v>
      </c>
      <c s="36">
        <f>ROUND(G186*H186,6)</f>
      </c>
      <c r="L186" s="38">
        <v>0</v>
      </c>
      <c s="32">
        <f>ROUND(ROUND(L186,2)*ROUND(G186,1),2)</f>
      </c>
      <c s="36" t="s">
        <v>308</v>
      </c>
      <c>
        <f>(M186*21)/100</f>
      </c>
      <c t="s">
        <v>28</v>
      </c>
    </row>
    <row r="187" spans="1:5" ht="12.75">
      <c r="A187" s="35" t="s">
        <v>54</v>
      </c>
      <c r="E187" s="39" t="s">
        <v>5</v>
      </c>
    </row>
    <row r="188" spans="1:5" ht="12.75">
      <c r="A188" s="35" t="s">
        <v>55</v>
      </c>
      <c r="E188" s="40" t="s">
        <v>1292</v>
      </c>
    </row>
    <row r="189" spans="1:5" ht="25.5">
      <c r="A189" t="s">
        <v>57</v>
      </c>
      <c r="E189" s="39" t="s">
        <v>916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1180</v>
      </c>
      <c s="41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1180</v>
      </c>
      <c r="E4" s="26" t="s">
        <v>1181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COUNTIFS(L8:L59,"=0",A8:A59,"P")+COUNTIFS(L8:L59,"",A8:A59,"P")+SUM(Q8:Q59)</f>
      </c>
    </row>
    <row r="8" spans="1:13" ht="12.75">
      <c r="A8" t="s">
        <v>45</v>
      </c>
      <c r="C8" s="28" t="s">
        <v>1295</v>
      </c>
      <c r="E8" s="30" t="s">
        <v>1294</v>
      </c>
      <c r="J8" s="29">
        <f>0+J9+J14+J19+J40+J45+J58</f>
      </c>
      <c s="29">
        <f>0+K9+K14+K19+K40+K45+K58</f>
      </c>
      <c s="29">
        <f>0+L9+L14+L19+L40+L45+L58</f>
      </c>
      <c s="29">
        <f>0+M9+M14+M19+M40+M45+M58</f>
      </c>
    </row>
    <row r="9" spans="1:13" ht="12.75">
      <c r="A9" t="s">
        <v>47</v>
      </c>
      <c r="C9" s="31" t="s">
        <v>423</v>
      </c>
      <c r="E9" s="33" t="s">
        <v>424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1296</v>
      </c>
      <c s="35" t="s">
        <v>5</v>
      </c>
      <c s="6" t="s">
        <v>1297</v>
      </c>
      <c s="36" t="s">
        <v>427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308</v>
      </c>
      <c>
        <f>(M10*21)/100</f>
      </c>
      <c t="s">
        <v>28</v>
      </c>
    </row>
    <row r="11" spans="1:5" ht="12.75">
      <c r="A11" s="35" t="s">
        <v>54</v>
      </c>
      <c r="E11" s="39" t="s">
        <v>1298</v>
      </c>
    </row>
    <row r="12" spans="1:5" ht="38.25">
      <c r="A12" s="35" t="s">
        <v>55</v>
      </c>
      <c r="E12" s="40" t="s">
        <v>1299</v>
      </c>
    </row>
    <row r="13" spans="1:5" ht="12.75">
      <c r="A13" t="s">
        <v>57</v>
      </c>
      <c r="E13" s="39" t="s">
        <v>1300</v>
      </c>
    </row>
    <row r="14" spans="1:13" ht="12.75">
      <c r="A14" t="s">
        <v>47</v>
      </c>
      <c r="C14" s="31" t="s">
        <v>1301</v>
      </c>
      <c r="E14" s="33" t="s">
        <v>1302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28</v>
      </c>
      <c s="34" t="s">
        <v>1303</v>
      </c>
      <c s="35" t="s">
        <v>5</v>
      </c>
      <c s="6" t="s">
        <v>1304</v>
      </c>
      <c s="36" t="s">
        <v>108</v>
      </c>
      <c s="37">
        <v>68</v>
      </c>
      <c s="36">
        <v>0</v>
      </c>
      <c s="36">
        <f>ROUND(G15*H15,6)</f>
      </c>
      <c r="L15" s="38">
        <v>0</v>
      </c>
      <c s="32">
        <f>ROUND(ROUND(L15,2)*ROUND(G15,1),2)</f>
      </c>
      <c s="36" t="s">
        <v>308</v>
      </c>
      <c>
        <f>(M15*21)/100</f>
      </c>
      <c t="s">
        <v>28</v>
      </c>
    </row>
    <row r="16" spans="1:5" ht="38.25">
      <c r="A16" s="35" t="s">
        <v>54</v>
      </c>
      <c r="E16" s="39" t="s">
        <v>1305</v>
      </c>
    </row>
    <row r="17" spans="1:5" ht="63.75">
      <c r="A17" s="35" t="s">
        <v>55</v>
      </c>
      <c r="E17" s="40" t="s">
        <v>1306</v>
      </c>
    </row>
    <row r="18" spans="1:5" ht="63.75">
      <c r="A18" t="s">
        <v>57</v>
      </c>
      <c r="E18" s="39" t="s">
        <v>1307</v>
      </c>
    </row>
    <row r="19" spans="1:13" ht="12.75">
      <c r="A19" t="s">
        <v>47</v>
      </c>
      <c r="C19" s="31" t="s">
        <v>1308</v>
      </c>
      <c r="E19" s="33" t="s">
        <v>1309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63</v>
      </c>
      <c s="34" t="s">
        <v>1310</v>
      </c>
      <c s="35" t="s">
        <v>5</v>
      </c>
      <c s="6" t="s">
        <v>1311</v>
      </c>
      <c s="36" t="s">
        <v>154</v>
      </c>
      <c s="37">
        <v>2</v>
      </c>
      <c s="36">
        <v>0</v>
      </c>
      <c s="36">
        <f>ROUND(G20*H20,6)</f>
      </c>
      <c r="L20" s="38">
        <v>0</v>
      </c>
      <c s="32">
        <f>ROUND(ROUND(L20,2)*ROUND(G20,1),2)</f>
      </c>
      <c s="36" t="s">
        <v>308</v>
      </c>
      <c>
        <f>(M20*21)/100</f>
      </c>
      <c t="s">
        <v>28</v>
      </c>
    </row>
    <row r="21" spans="1:5" ht="12.75">
      <c r="A21" s="35" t="s">
        <v>54</v>
      </c>
      <c r="E21" s="39" t="s">
        <v>1312</v>
      </c>
    </row>
    <row r="22" spans="1:5" ht="38.25">
      <c r="A22" s="35" t="s">
        <v>55</v>
      </c>
      <c r="E22" s="40" t="s">
        <v>1313</v>
      </c>
    </row>
    <row r="23" spans="1:5" ht="153">
      <c r="A23" t="s">
        <v>57</v>
      </c>
      <c r="E23" s="39" t="s">
        <v>1314</v>
      </c>
    </row>
    <row r="24" spans="1:16" ht="12.75">
      <c r="A24" t="s">
        <v>49</v>
      </c>
      <c s="34" t="s">
        <v>68</v>
      </c>
      <c s="34" t="s">
        <v>1315</v>
      </c>
      <c s="35" t="s">
        <v>5</v>
      </c>
      <c s="6" t="s">
        <v>1316</v>
      </c>
      <c s="36" t="s">
        <v>154</v>
      </c>
      <c s="37">
        <v>2</v>
      </c>
      <c s="36">
        <v>0</v>
      </c>
      <c s="36">
        <f>ROUND(G24*H24,6)</f>
      </c>
      <c r="L24" s="38">
        <v>0</v>
      </c>
      <c s="32">
        <f>ROUND(ROUND(L24,2)*ROUND(G24,1),2)</f>
      </c>
      <c s="36" t="s">
        <v>308</v>
      </c>
      <c>
        <f>(M24*21)/100</f>
      </c>
      <c t="s">
        <v>28</v>
      </c>
    </row>
    <row r="25" spans="1:5" ht="12.75">
      <c r="A25" s="35" t="s">
        <v>54</v>
      </c>
      <c r="E25" s="39" t="s">
        <v>1317</v>
      </c>
    </row>
    <row r="26" spans="1:5" ht="38.25">
      <c r="A26" s="35" t="s">
        <v>55</v>
      </c>
      <c r="E26" s="40" t="s">
        <v>1318</v>
      </c>
    </row>
    <row r="27" spans="1:5" ht="153">
      <c r="A27" t="s">
        <v>57</v>
      </c>
      <c r="E27" s="39" t="s">
        <v>1314</v>
      </c>
    </row>
    <row r="28" spans="1:16" ht="12.75">
      <c r="A28" t="s">
        <v>49</v>
      </c>
      <c s="34" t="s">
        <v>73</v>
      </c>
      <c s="34" t="s">
        <v>1319</v>
      </c>
      <c s="35" t="s">
        <v>5</v>
      </c>
      <c s="6" t="s">
        <v>1320</v>
      </c>
      <c s="36" t="s">
        <v>154</v>
      </c>
      <c s="37">
        <v>2</v>
      </c>
      <c s="36">
        <v>0</v>
      </c>
      <c s="36">
        <f>ROUND(G28*H28,6)</f>
      </c>
      <c r="L28" s="38">
        <v>0</v>
      </c>
      <c s="32">
        <f>ROUND(ROUND(L28,2)*ROUND(G28,1),2)</f>
      </c>
      <c s="36" t="s">
        <v>308</v>
      </c>
      <c>
        <f>(M28*21)/100</f>
      </c>
      <c t="s">
        <v>28</v>
      </c>
    </row>
    <row r="29" spans="1:5" ht="25.5">
      <c r="A29" s="35" t="s">
        <v>54</v>
      </c>
      <c r="E29" s="39" t="s">
        <v>1321</v>
      </c>
    </row>
    <row r="30" spans="1:5" ht="51">
      <c r="A30" s="35" t="s">
        <v>55</v>
      </c>
      <c r="E30" s="40" t="s">
        <v>1322</v>
      </c>
    </row>
    <row r="31" spans="1:5" ht="153">
      <c r="A31" t="s">
        <v>57</v>
      </c>
      <c r="E31" s="39" t="s">
        <v>1314</v>
      </c>
    </row>
    <row r="32" spans="1:16" ht="12.75">
      <c r="A32" t="s">
        <v>49</v>
      </c>
      <c s="34" t="s">
        <v>27</v>
      </c>
      <c s="34" t="s">
        <v>1323</v>
      </c>
      <c s="35" t="s">
        <v>5</v>
      </c>
      <c s="6" t="s">
        <v>1324</v>
      </c>
      <c s="36" t="s">
        <v>154</v>
      </c>
      <c s="37">
        <v>2</v>
      </c>
      <c s="36">
        <v>0</v>
      </c>
      <c s="36">
        <f>ROUND(G32*H32,6)</f>
      </c>
      <c r="L32" s="38">
        <v>0</v>
      </c>
      <c s="32">
        <f>ROUND(ROUND(L32,2)*ROUND(G32,1),2)</f>
      </c>
      <c s="36" t="s">
        <v>308</v>
      </c>
      <c>
        <f>(M32*21)/100</f>
      </c>
      <c t="s">
        <v>28</v>
      </c>
    </row>
    <row r="33" spans="1:5" ht="12.75">
      <c r="A33" s="35" t="s">
        <v>54</v>
      </c>
      <c r="E33" s="39" t="s">
        <v>1325</v>
      </c>
    </row>
    <row r="34" spans="1:5" ht="38.25">
      <c r="A34" s="35" t="s">
        <v>55</v>
      </c>
      <c r="E34" s="40" t="s">
        <v>1326</v>
      </c>
    </row>
    <row r="35" spans="1:5" ht="153">
      <c r="A35" t="s">
        <v>57</v>
      </c>
      <c r="E35" s="39" t="s">
        <v>1314</v>
      </c>
    </row>
    <row r="36" spans="1:16" ht="12.75">
      <c r="A36" t="s">
        <v>49</v>
      </c>
      <c s="34" t="s">
        <v>85</v>
      </c>
      <c s="34" t="s">
        <v>1327</v>
      </c>
      <c s="35" t="s">
        <v>5</v>
      </c>
      <c s="6" t="s">
        <v>1328</v>
      </c>
      <c s="36" t="s">
        <v>154</v>
      </c>
      <c s="37">
        <v>2</v>
      </c>
      <c s="36">
        <v>0</v>
      </c>
      <c s="36">
        <f>ROUND(G36*H36,6)</f>
      </c>
      <c r="L36" s="38">
        <v>0</v>
      </c>
      <c s="32">
        <f>ROUND(ROUND(L36,2)*ROUND(G36,1),2)</f>
      </c>
      <c s="36" t="s">
        <v>308</v>
      </c>
      <c>
        <f>(M36*21)/100</f>
      </c>
      <c t="s">
        <v>28</v>
      </c>
    </row>
    <row r="37" spans="1:5" ht="12.75">
      <c r="A37" s="35" t="s">
        <v>54</v>
      </c>
      <c r="E37" s="39" t="s">
        <v>1329</v>
      </c>
    </row>
    <row r="38" spans="1:5" ht="38.25">
      <c r="A38" s="35" t="s">
        <v>55</v>
      </c>
      <c r="E38" s="40" t="s">
        <v>1330</v>
      </c>
    </row>
    <row r="39" spans="1:5" ht="153">
      <c r="A39" t="s">
        <v>57</v>
      </c>
      <c r="E39" s="39" t="s">
        <v>1314</v>
      </c>
    </row>
    <row r="40" spans="1:13" ht="12.75">
      <c r="A40" t="s">
        <v>47</v>
      </c>
      <c r="C40" s="31" t="s">
        <v>1331</v>
      </c>
      <c r="E40" s="33" t="s">
        <v>1332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49</v>
      </c>
      <c s="34" t="s">
        <v>90</v>
      </c>
      <c s="34" t="s">
        <v>1333</v>
      </c>
      <c s="35" t="s">
        <v>5</v>
      </c>
      <c s="6" t="s">
        <v>1334</v>
      </c>
      <c s="36" t="s">
        <v>81</v>
      </c>
      <c s="37">
        <v>98</v>
      </c>
      <c s="36">
        <v>0</v>
      </c>
      <c s="36">
        <f>ROUND(G41*H41,6)</f>
      </c>
      <c r="L41" s="38">
        <v>0</v>
      </c>
      <c s="32">
        <f>ROUND(ROUND(L41,2)*ROUND(G41,1),2)</f>
      </c>
      <c s="36" t="s">
        <v>308</v>
      </c>
      <c>
        <f>(M41*21)/100</f>
      </c>
      <c t="s">
        <v>28</v>
      </c>
    </row>
    <row r="42" spans="1:5" ht="12.75">
      <c r="A42" s="35" t="s">
        <v>54</v>
      </c>
      <c r="E42" s="39" t="s">
        <v>1335</v>
      </c>
    </row>
    <row r="43" spans="1:5" ht="25.5">
      <c r="A43" s="35" t="s">
        <v>55</v>
      </c>
      <c r="E43" s="40" t="s">
        <v>1336</v>
      </c>
    </row>
    <row r="44" spans="1:5" ht="51">
      <c r="A44" t="s">
        <v>57</v>
      </c>
      <c r="E44" s="39" t="s">
        <v>644</v>
      </c>
    </row>
    <row r="45" spans="1:13" ht="12.75">
      <c r="A45" t="s">
        <v>47</v>
      </c>
      <c r="C45" s="31" t="s">
        <v>90</v>
      </c>
      <c r="E45" s="33" t="s">
        <v>215</v>
      </c>
      <c r="J45" s="32">
        <f>0</f>
      </c>
      <c s="32">
        <f>0</f>
      </c>
      <c s="32">
        <f>0+L46+L50+L54</f>
      </c>
      <c s="32">
        <f>0+M46+M50+M54</f>
      </c>
    </row>
    <row r="46" spans="1:16" ht="12.75">
      <c r="A46" t="s">
        <v>49</v>
      </c>
      <c s="34" t="s">
        <v>95</v>
      </c>
      <c s="34" t="s">
        <v>1337</v>
      </c>
      <c s="35" t="s">
        <v>5</v>
      </c>
      <c s="6" t="s">
        <v>1338</v>
      </c>
      <c s="36" t="s">
        <v>108</v>
      </c>
      <c s="37">
        <v>6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308</v>
      </c>
      <c>
        <f>(M46*21)/100</f>
      </c>
      <c t="s">
        <v>28</v>
      </c>
    </row>
    <row r="47" spans="1:5" ht="38.25">
      <c r="A47" s="35" t="s">
        <v>54</v>
      </c>
      <c r="E47" s="39" t="s">
        <v>1339</v>
      </c>
    </row>
    <row r="48" spans="1:5" ht="63.75">
      <c r="A48" s="35" t="s">
        <v>55</v>
      </c>
      <c r="E48" s="40" t="s">
        <v>1340</v>
      </c>
    </row>
    <row r="49" spans="1:5" ht="267.75">
      <c r="A49" t="s">
        <v>57</v>
      </c>
      <c r="E49" s="39" t="s">
        <v>1341</v>
      </c>
    </row>
    <row r="50" spans="1:16" ht="12.75">
      <c r="A50" t="s">
        <v>49</v>
      </c>
      <c s="34" t="s">
        <v>100</v>
      </c>
      <c s="34" t="s">
        <v>1342</v>
      </c>
      <c s="35" t="s">
        <v>5</v>
      </c>
      <c s="6" t="s">
        <v>1343</v>
      </c>
      <c s="36" t="s">
        <v>108</v>
      </c>
      <c s="37">
        <v>75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308</v>
      </c>
      <c>
        <f>(M50*21)/100</f>
      </c>
      <c t="s">
        <v>28</v>
      </c>
    </row>
    <row r="51" spans="1:5" ht="38.25">
      <c r="A51" s="35" t="s">
        <v>54</v>
      </c>
      <c r="E51" s="39" t="s">
        <v>1344</v>
      </c>
    </row>
    <row r="52" spans="1:5" ht="63.75">
      <c r="A52" s="35" t="s">
        <v>55</v>
      </c>
      <c r="E52" s="40" t="s">
        <v>1345</v>
      </c>
    </row>
    <row r="53" spans="1:5" ht="267.75">
      <c r="A53" t="s">
        <v>57</v>
      </c>
      <c r="E53" s="39" t="s">
        <v>1341</v>
      </c>
    </row>
    <row r="54" spans="1:16" ht="12.75">
      <c r="A54" t="s">
        <v>49</v>
      </c>
      <c s="34" t="s">
        <v>105</v>
      </c>
      <c s="34" t="s">
        <v>1346</v>
      </c>
      <c s="35" t="s">
        <v>5</v>
      </c>
      <c s="6" t="s">
        <v>1347</v>
      </c>
      <c s="36" t="s">
        <v>108</v>
      </c>
      <c s="37">
        <v>68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308</v>
      </c>
      <c>
        <f>(M54*21)/100</f>
      </c>
      <c t="s">
        <v>28</v>
      </c>
    </row>
    <row r="55" spans="1:5" ht="38.25">
      <c r="A55" s="35" t="s">
        <v>54</v>
      </c>
      <c r="E55" s="39" t="s">
        <v>1348</v>
      </c>
    </row>
    <row r="56" spans="1:5" ht="63.75">
      <c r="A56" s="35" t="s">
        <v>55</v>
      </c>
      <c r="E56" s="40" t="s">
        <v>1349</v>
      </c>
    </row>
    <row r="57" spans="1:5" ht="267.75">
      <c r="A57" t="s">
        <v>57</v>
      </c>
      <c r="E57" s="39" t="s">
        <v>1341</v>
      </c>
    </row>
    <row r="58" spans="1:13" ht="12.75">
      <c r="A58" t="s">
        <v>47</v>
      </c>
      <c r="C58" s="31" t="s">
        <v>95</v>
      </c>
      <c r="E58" s="33" t="s">
        <v>229</v>
      </c>
      <c r="J58" s="32">
        <f>0</f>
      </c>
      <c s="32">
        <f>0</f>
      </c>
      <c s="32">
        <f>0+L59</f>
      </c>
      <c s="32">
        <f>0+M59</f>
      </c>
    </row>
    <row r="59" spans="1:16" ht="12.75">
      <c r="A59" t="s">
        <v>49</v>
      </c>
      <c s="34" t="s">
        <v>111</v>
      </c>
      <c s="34" t="s">
        <v>1350</v>
      </c>
      <c s="35" t="s">
        <v>5</v>
      </c>
      <c s="6" t="s">
        <v>725</v>
      </c>
      <c s="36" t="s">
        <v>427</v>
      </c>
      <c s="37">
        <v>1</v>
      </c>
      <c s="36">
        <v>0</v>
      </c>
      <c s="36">
        <f>ROUND(G59*H59,6)</f>
      </c>
      <c r="L59" s="38">
        <v>0</v>
      </c>
      <c s="32">
        <f>ROUND(ROUND(L59,2)*ROUND(G59,1),2)</f>
      </c>
      <c s="36" t="s">
        <v>308</v>
      </c>
      <c>
        <f>(M59*21)/100</f>
      </c>
      <c t="s">
        <v>28</v>
      </c>
    </row>
    <row r="60" spans="1:5" ht="51">
      <c r="A60" s="35" t="s">
        <v>54</v>
      </c>
      <c r="E60" s="39" t="s">
        <v>1351</v>
      </c>
    </row>
    <row r="61" spans="1:5" ht="76.5">
      <c r="A61" s="35" t="s">
        <v>55</v>
      </c>
      <c r="E61" s="40" t="s">
        <v>1352</v>
      </c>
    </row>
    <row r="62" spans="1:5" ht="409.5">
      <c r="A62" t="s">
        <v>57</v>
      </c>
      <c r="E62" s="39" t="s">
        <v>728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1353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1353</v>
      </c>
      <c r="E4" s="26" t="s">
        <v>1354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COUNTIFS(L8:L125,"=0",A8:A125,"P")+COUNTIFS(L8:L125,"",A8:A125,"P")+SUM(Q8:Q125)</f>
      </c>
    </row>
    <row r="8" spans="1:13" ht="12.75">
      <c r="A8" t="s">
        <v>45</v>
      </c>
      <c r="C8" s="28" t="s">
        <v>1357</v>
      </c>
      <c r="E8" s="30" t="s">
        <v>1356</v>
      </c>
      <c r="J8" s="29">
        <f>0+J9+J78+J99+J104</f>
      </c>
      <c s="29">
        <f>0+K9+K78+K99+K104</f>
      </c>
      <c s="29">
        <f>0+L9+L78+L99+L104</f>
      </c>
      <c s="29">
        <f>0+M9+M78+M99+M104</f>
      </c>
    </row>
    <row r="9" spans="1:13" ht="12.75">
      <c r="A9" t="s">
        <v>47</v>
      </c>
      <c r="C9" s="31" t="s">
        <v>1358</v>
      </c>
      <c r="E9" s="33" t="s">
        <v>1359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12.75">
      <c r="A10" t="s">
        <v>49</v>
      </c>
      <c s="34" t="s">
        <v>26</v>
      </c>
      <c s="34" t="s">
        <v>1360</v>
      </c>
      <c s="35" t="s">
        <v>5</v>
      </c>
      <c s="6" t="s">
        <v>1361</v>
      </c>
      <c s="36" t="s">
        <v>154</v>
      </c>
      <c s="37">
        <v>26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1362</v>
      </c>
    </row>
    <row r="13" spans="1:5" ht="89.25">
      <c r="A13" t="s">
        <v>57</v>
      </c>
      <c r="E13" s="39" t="s">
        <v>1363</v>
      </c>
    </row>
    <row r="14" spans="1:16" ht="12.75">
      <c r="A14" t="s">
        <v>49</v>
      </c>
      <c s="34" t="s">
        <v>28</v>
      </c>
      <c s="34" t="s">
        <v>1364</v>
      </c>
      <c s="35" t="s">
        <v>5</v>
      </c>
      <c s="6" t="s">
        <v>1365</v>
      </c>
      <c s="36" t="s">
        <v>154</v>
      </c>
      <c s="37">
        <v>26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53</v>
      </c>
      <c>
        <f>(M14*21)/100</f>
      </c>
      <c t="s">
        <v>28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1362</v>
      </c>
    </row>
    <row r="17" spans="1:5" ht="89.25">
      <c r="A17" t="s">
        <v>57</v>
      </c>
      <c r="E17" s="39" t="s">
        <v>1366</v>
      </c>
    </row>
    <row r="18" spans="1:16" ht="12.75">
      <c r="A18" t="s">
        <v>49</v>
      </c>
      <c s="34" t="s">
        <v>63</v>
      </c>
      <c s="34" t="s">
        <v>1367</v>
      </c>
      <c s="35" t="s">
        <v>5</v>
      </c>
      <c s="6" t="s">
        <v>1368</v>
      </c>
      <c s="36" t="s">
        <v>154</v>
      </c>
      <c s="37">
        <v>26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53</v>
      </c>
      <c>
        <f>(M18*21)/100</f>
      </c>
      <c t="s">
        <v>28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1362</v>
      </c>
    </row>
    <row r="21" spans="1:5" ht="89.25">
      <c r="A21" t="s">
        <v>57</v>
      </c>
      <c r="E21" s="39" t="s">
        <v>1369</v>
      </c>
    </row>
    <row r="22" spans="1:16" ht="12.75">
      <c r="A22" t="s">
        <v>49</v>
      </c>
      <c s="34" t="s">
        <v>68</v>
      </c>
      <c s="34" t="s">
        <v>1370</v>
      </c>
      <c s="35" t="s">
        <v>5</v>
      </c>
      <c s="6" t="s">
        <v>1371</v>
      </c>
      <c s="36" t="s">
        <v>154</v>
      </c>
      <c s="37">
        <v>160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53</v>
      </c>
      <c>
        <f>(M22*21)/100</f>
      </c>
      <c t="s">
        <v>28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1362</v>
      </c>
    </row>
    <row r="25" spans="1:5" ht="102">
      <c r="A25" t="s">
        <v>57</v>
      </c>
      <c r="E25" s="39" t="s">
        <v>1372</v>
      </c>
    </row>
    <row r="26" spans="1:16" ht="12.75">
      <c r="A26" t="s">
        <v>49</v>
      </c>
      <c s="34" t="s">
        <v>73</v>
      </c>
      <c s="34" t="s">
        <v>1373</v>
      </c>
      <c s="35" t="s">
        <v>5</v>
      </c>
      <c s="6" t="s">
        <v>1374</v>
      </c>
      <c s="36" t="s">
        <v>154</v>
      </c>
      <c s="37">
        <v>4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53</v>
      </c>
      <c>
        <f>(M26*21)/100</f>
      </c>
      <c t="s">
        <v>28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1362</v>
      </c>
    </row>
    <row r="29" spans="1:5" ht="102">
      <c r="A29" t="s">
        <v>57</v>
      </c>
      <c r="E29" s="39" t="s">
        <v>1372</v>
      </c>
    </row>
    <row r="30" spans="1:16" ht="12.75">
      <c r="A30" t="s">
        <v>49</v>
      </c>
      <c s="34" t="s">
        <v>27</v>
      </c>
      <c s="34" t="s">
        <v>1375</v>
      </c>
      <c s="35" t="s">
        <v>5</v>
      </c>
      <c s="6" t="s">
        <v>1376</v>
      </c>
      <c s="36" t="s">
        <v>108</v>
      </c>
      <c s="37">
        <v>2200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53</v>
      </c>
      <c>
        <f>(M30*21)/100</f>
      </c>
      <c t="s">
        <v>28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1362</v>
      </c>
    </row>
    <row r="33" spans="1:5" ht="89.25">
      <c r="A33" t="s">
        <v>57</v>
      </c>
      <c r="E33" s="39" t="s">
        <v>1377</v>
      </c>
    </row>
    <row r="34" spans="1:16" ht="12.75">
      <c r="A34" t="s">
        <v>49</v>
      </c>
      <c s="34" t="s">
        <v>85</v>
      </c>
      <c s="34" t="s">
        <v>1378</v>
      </c>
      <c s="35" t="s">
        <v>5</v>
      </c>
      <c s="6" t="s">
        <v>1379</v>
      </c>
      <c s="36" t="s">
        <v>154</v>
      </c>
      <c s="37">
        <v>14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53</v>
      </c>
      <c>
        <f>(M34*21)/100</f>
      </c>
      <c t="s">
        <v>28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1362</v>
      </c>
    </row>
    <row r="37" spans="1:5" ht="89.25">
      <c r="A37" t="s">
        <v>57</v>
      </c>
      <c r="E37" s="39" t="s">
        <v>1380</v>
      </c>
    </row>
    <row r="38" spans="1:16" ht="12.75">
      <c r="A38" t="s">
        <v>49</v>
      </c>
      <c s="34" t="s">
        <v>90</v>
      </c>
      <c s="34" t="s">
        <v>1381</v>
      </c>
      <c s="35" t="s">
        <v>5</v>
      </c>
      <c s="6" t="s">
        <v>1382</v>
      </c>
      <c s="36" t="s">
        <v>154</v>
      </c>
      <c s="37">
        <v>14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53</v>
      </c>
      <c>
        <f>(M38*21)/100</f>
      </c>
      <c t="s">
        <v>28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1362</v>
      </c>
    </row>
    <row r="41" spans="1:5" ht="89.25">
      <c r="A41" t="s">
        <v>57</v>
      </c>
      <c r="E41" s="39" t="s">
        <v>1380</v>
      </c>
    </row>
    <row r="42" spans="1:16" ht="12.75">
      <c r="A42" t="s">
        <v>49</v>
      </c>
      <c s="34" t="s">
        <v>95</v>
      </c>
      <c s="34" t="s">
        <v>1383</v>
      </c>
      <c s="35" t="s">
        <v>5</v>
      </c>
      <c s="6" t="s">
        <v>1384</v>
      </c>
      <c s="36" t="s">
        <v>154</v>
      </c>
      <c s="37">
        <v>14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53</v>
      </c>
      <c>
        <f>(M42*21)/100</f>
      </c>
      <c t="s">
        <v>28</v>
      </c>
    </row>
    <row r="43" spans="1:5" ht="12.75">
      <c r="A43" s="35" t="s">
        <v>54</v>
      </c>
      <c r="E43" s="39" t="s">
        <v>5</v>
      </c>
    </row>
    <row r="44" spans="1:5" ht="12.75">
      <c r="A44" s="35" t="s">
        <v>55</v>
      </c>
      <c r="E44" s="40" t="s">
        <v>1362</v>
      </c>
    </row>
    <row r="45" spans="1:5" ht="89.25">
      <c r="A45" t="s">
        <v>57</v>
      </c>
      <c r="E45" s="39" t="s">
        <v>1380</v>
      </c>
    </row>
    <row r="46" spans="1:16" ht="25.5">
      <c r="A46" t="s">
        <v>49</v>
      </c>
      <c s="34" t="s">
        <v>100</v>
      </c>
      <c s="34" t="s">
        <v>1385</v>
      </c>
      <c s="35" t="s">
        <v>5</v>
      </c>
      <c s="6" t="s">
        <v>1386</v>
      </c>
      <c s="36" t="s">
        <v>154</v>
      </c>
      <c s="37">
        <v>2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53</v>
      </c>
      <c>
        <f>(M46*21)/100</f>
      </c>
      <c t="s">
        <v>28</v>
      </c>
    </row>
    <row r="47" spans="1:5" ht="12.75">
      <c r="A47" s="35" t="s">
        <v>54</v>
      </c>
      <c r="E47" s="39" t="s">
        <v>5</v>
      </c>
    </row>
    <row r="48" spans="1:5" ht="12.75">
      <c r="A48" s="35" t="s">
        <v>55</v>
      </c>
      <c r="E48" s="40" t="s">
        <v>1362</v>
      </c>
    </row>
    <row r="49" spans="1:5" ht="114.75">
      <c r="A49" t="s">
        <v>57</v>
      </c>
      <c r="E49" s="39" t="s">
        <v>1387</v>
      </c>
    </row>
    <row r="50" spans="1:16" ht="12.75">
      <c r="A50" t="s">
        <v>49</v>
      </c>
      <c s="34" t="s">
        <v>105</v>
      </c>
      <c s="34" t="s">
        <v>1388</v>
      </c>
      <c s="35" t="s">
        <v>5</v>
      </c>
      <c s="6" t="s">
        <v>1389</v>
      </c>
      <c s="36" t="s">
        <v>154</v>
      </c>
      <c s="37">
        <v>4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53</v>
      </c>
      <c>
        <f>(M50*21)/100</f>
      </c>
      <c t="s">
        <v>28</v>
      </c>
    </row>
    <row r="51" spans="1:5" ht="12.75">
      <c r="A51" s="35" t="s">
        <v>54</v>
      </c>
      <c r="E51" s="39" t="s">
        <v>5</v>
      </c>
    </row>
    <row r="52" spans="1:5" ht="12.75">
      <c r="A52" s="35" t="s">
        <v>55</v>
      </c>
      <c r="E52" s="40" t="s">
        <v>1362</v>
      </c>
    </row>
    <row r="53" spans="1:5" ht="114.75">
      <c r="A53" t="s">
        <v>57</v>
      </c>
      <c r="E53" s="39" t="s">
        <v>1387</v>
      </c>
    </row>
    <row r="54" spans="1:16" ht="25.5">
      <c r="A54" t="s">
        <v>49</v>
      </c>
      <c s="34" t="s">
        <v>111</v>
      </c>
      <c s="34" t="s">
        <v>1390</v>
      </c>
      <c s="35" t="s">
        <v>5</v>
      </c>
      <c s="6" t="s">
        <v>1391</v>
      </c>
      <c s="36" t="s">
        <v>108</v>
      </c>
      <c s="37">
        <v>80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53</v>
      </c>
      <c>
        <f>(M54*21)/100</f>
      </c>
      <c t="s">
        <v>28</v>
      </c>
    </row>
    <row r="55" spans="1:5" ht="12.75">
      <c r="A55" s="35" t="s">
        <v>54</v>
      </c>
      <c r="E55" s="39" t="s">
        <v>5</v>
      </c>
    </row>
    <row r="56" spans="1:5" ht="12.75">
      <c r="A56" s="35" t="s">
        <v>55</v>
      </c>
      <c r="E56" s="40" t="s">
        <v>1362</v>
      </c>
    </row>
    <row r="57" spans="1:5" ht="114.75">
      <c r="A57" t="s">
        <v>57</v>
      </c>
      <c r="E57" s="39" t="s">
        <v>1392</v>
      </c>
    </row>
    <row r="58" spans="1:16" ht="25.5">
      <c r="A58" t="s">
        <v>49</v>
      </c>
      <c s="34" t="s">
        <v>116</v>
      </c>
      <c s="34" t="s">
        <v>1393</v>
      </c>
      <c s="35" t="s">
        <v>5</v>
      </c>
      <c s="6" t="s">
        <v>1394</v>
      </c>
      <c s="36" t="s">
        <v>154</v>
      </c>
      <c s="37">
        <v>12</v>
      </c>
      <c s="36">
        <v>0</v>
      </c>
      <c s="36">
        <f>ROUND(G58*H58,6)</f>
      </c>
      <c r="L58" s="38">
        <v>0</v>
      </c>
      <c s="32">
        <f>ROUND(ROUND(L58,2)*ROUND(G58,1),2)</f>
      </c>
      <c s="36" t="s">
        <v>53</v>
      </c>
      <c>
        <f>(M58*21)/100</f>
      </c>
      <c t="s">
        <v>28</v>
      </c>
    </row>
    <row r="59" spans="1:5" ht="12.75">
      <c r="A59" s="35" t="s">
        <v>54</v>
      </c>
      <c r="E59" s="39" t="s">
        <v>5</v>
      </c>
    </row>
    <row r="60" spans="1:5" ht="12.75">
      <c r="A60" s="35" t="s">
        <v>55</v>
      </c>
      <c r="E60" s="40" t="s">
        <v>1362</v>
      </c>
    </row>
    <row r="61" spans="1:5" ht="76.5">
      <c r="A61" t="s">
        <v>57</v>
      </c>
      <c r="E61" s="39" t="s">
        <v>1395</v>
      </c>
    </row>
    <row r="62" spans="1:16" ht="25.5">
      <c r="A62" t="s">
        <v>49</v>
      </c>
      <c s="34" t="s">
        <v>120</v>
      </c>
      <c s="34" t="s">
        <v>1396</v>
      </c>
      <c s="35" t="s">
        <v>5</v>
      </c>
      <c s="6" t="s">
        <v>1397</v>
      </c>
      <c s="36" t="s">
        <v>154</v>
      </c>
      <c s="37">
        <v>2</v>
      </c>
      <c s="36">
        <v>0</v>
      </c>
      <c s="36">
        <f>ROUND(G62*H62,6)</f>
      </c>
      <c r="L62" s="38">
        <v>0</v>
      </c>
      <c s="32">
        <f>ROUND(ROUND(L62,2)*ROUND(G62,1),2)</f>
      </c>
      <c s="36" t="s">
        <v>53</v>
      </c>
      <c>
        <f>(M62*21)/100</f>
      </c>
      <c t="s">
        <v>28</v>
      </c>
    </row>
    <row r="63" spans="1:5" ht="12.75">
      <c r="A63" s="35" t="s">
        <v>54</v>
      </c>
      <c r="E63" s="39" t="s">
        <v>5</v>
      </c>
    </row>
    <row r="64" spans="1:5" ht="12.75">
      <c r="A64" s="35" t="s">
        <v>55</v>
      </c>
      <c r="E64" s="40" t="s">
        <v>1362</v>
      </c>
    </row>
    <row r="65" spans="1:5" ht="76.5">
      <c r="A65" t="s">
        <v>57</v>
      </c>
      <c r="E65" s="39" t="s">
        <v>1398</v>
      </c>
    </row>
    <row r="66" spans="1:16" ht="25.5">
      <c r="A66" t="s">
        <v>49</v>
      </c>
      <c s="34" t="s">
        <v>122</v>
      </c>
      <c s="34" t="s">
        <v>1399</v>
      </c>
      <c s="35" t="s">
        <v>5</v>
      </c>
      <c s="6" t="s">
        <v>1400</v>
      </c>
      <c s="36" t="s">
        <v>154</v>
      </c>
      <c s="37">
        <v>12</v>
      </c>
      <c s="36">
        <v>0</v>
      </c>
      <c s="36">
        <f>ROUND(G66*H66,6)</f>
      </c>
      <c r="L66" s="38">
        <v>0</v>
      </c>
      <c s="32">
        <f>ROUND(ROUND(L66,2)*ROUND(G66,1),2)</f>
      </c>
      <c s="36" t="s">
        <v>53</v>
      </c>
      <c>
        <f>(M66*21)/100</f>
      </c>
      <c t="s">
        <v>28</v>
      </c>
    </row>
    <row r="67" spans="1:5" ht="12.75">
      <c r="A67" s="35" t="s">
        <v>54</v>
      </c>
      <c r="E67" s="39" t="s">
        <v>5</v>
      </c>
    </row>
    <row r="68" spans="1:5" ht="12.75">
      <c r="A68" s="35" t="s">
        <v>55</v>
      </c>
      <c r="E68" s="40" t="s">
        <v>1362</v>
      </c>
    </row>
    <row r="69" spans="1:5" ht="76.5">
      <c r="A69" t="s">
        <v>57</v>
      </c>
      <c r="E69" s="39" t="s">
        <v>1401</v>
      </c>
    </row>
    <row r="70" spans="1:16" ht="25.5">
      <c r="A70" t="s">
        <v>49</v>
      </c>
      <c s="34" t="s">
        <v>127</v>
      </c>
      <c s="34" t="s">
        <v>1402</v>
      </c>
      <c s="35" t="s">
        <v>5</v>
      </c>
      <c s="6" t="s">
        <v>1403</v>
      </c>
      <c s="36" t="s">
        <v>154</v>
      </c>
      <c s="37">
        <v>2</v>
      </c>
      <c s="36">
        <v>0</v>
      </c>
      <c s="36">
        <f>ROUND(G70*H70,6)</f>
      </c>
      <c r="L70" s="38">
        <v>0</v>
      </c>
      <c s="32">
        <f>ROUND(ROUND(L70,2)*ROUND(G70,1),2)</f>
      </c>
      <c s="36" t="s">
        <v>53</v>
      </c>
      <c>
        <f>(M70*21)/100</f>
      </c>
      <c t="s">
        <v>28</v>
      </c>
    </row>
    <row r="71" spans="1:5" ht="12.75">
      <c r="A71" s="35" t="s">
        <v>54</v>
      </c>
      <c r="E71" s="39" t="s">
        <v>5</v>
      </c>
    </row>
    <row r="72" spans="1:5" ht="12.75">
      <c r="A72" s="35" t="s">
        <v>55</v>
      </c>
      <c r="E72" s="40" t="s">
        <v>1362</v>
      </c>
    </row>
    <row r="73" spans="1:5" ht="89.25">
      <c r="A73" t="s">
        <v>57</v>
      </c>
      <c r="E73" s="39" t="s">
        <v>1404</v>
      </c>
    </row>
    <row r="74" spans="1:16" ht="12.75">
      <c r="A74" t="s">
        <v>49</v>
      </c>
      <c s="34" t="s">
        <v>131</v>
      </c>
      <c s="34" t="s">
        <v>1405</v>
      </c>
      <c s="35" t="s">
        <v>5</v>
      </c>
      <c s="6" t="s">
        <v>1406</v>
      </c>
      <c s="36" t="s">
        <v>450</v>
      </c>
      <c s="37">
        <v>52</v>
      </c>
      <c s="36">
        <v>0</v>
      </c>
      <c s="36">
        <f>ROUND(G74*H74,6)</f>
      </c>
      <c r="L74" s="38">
        <v>0</v>
      </c>
      <c s="32">
        <f>ROUND(ROUND(L74,2)*ROUND(G74,1),2)</f>
      </c>
      <c s="36" t="s">
        <v>53</v>
      </c>
      <c>
        <f>(M74*21)/100</f>
      </c>
      <c t="s">
        <v>28</v>
      </c>
    </row>
    <row r="75" spans="1:5" ht="12.75">
      <c r="A75" s="35" t="s">
        <v>54</v>
      </c>
      <c r="E75" s="39" t="s">
        <v>5</v>
      </c>
    </row>
    <row r="76" spans="1:5" ht="12.75">
      <c r="A76" s="35" t="s">
        <v>55</v>
      </c>
      <c r="E76" s="40" t="s">
        <v>1362</v>
      </c>
    </row>
    <row r="77" spans="1:5" ht="89.25">
      <c r="A77" t="s">
        <v>57</v>
      </c>
      <c r="E77" s="39" t="s">
        <v>1407</v>
      </c>
    </row>
    <row r="78" spans="1:13" ht="12.75">
      <c r="A78" t="s">
        <v>47</v>
      </c>
      <c r="C78" s="31" t="s">
        <v>1408</v>
      </c>
      <c r="E78" s="33" t="s">
        <v>1409</v>
      </c>
      <c r="J78" s="32">
        <f>0</f>
      </c>
      <c s="32">
        <f>0</f>
      </c>
      <c s="32">
        <f>0+L79+L83+L87+L91+L95</f>
      </c>
      <c s="32">
        <f>0+M79+M83+M87+M91+M95</f>
      </c>
    </row>
    <row r="79" spans="1:16" ht="12.75">
      <c r="A79" t="s">
        <v>49</v>
      </c>
      <c s="34" t="s">
        <v>134</v>
      </c>
      <c s="34" t="s">
        <v>1410</v>
      </c>
      <c s="35" t="s">
        <v>5</v>
      </c>
      <c s="6" t="s">
        <v>1411</v>
      </c>
      <c s="36" t="s">
        <v>154</v>
      </c>
      <c s="37">
        <v>4</v>
      </c>
      <c s="36">
        <v>0</v>
      </c>
      <c s="36">
        <f>ROUND(G79*H79,6)</f>
      </c>
      <c r="L79" s="38">
        <v>0</v>
      </c>
      <c s="32">
        <f>ROUND(ROUND(L79,2)*ROUND(G79,1),2)</f>
      </c>
      <c s="36" t="s">
        <v>53</v>
      </c>
      <c>
        <f>(M79*21)/100</f>
      </c>
      <c t="s">
        <v>28</v>
      </c>
    </row>
    <row r="80" spans="1:5" ht="12.75">
      <c r="A80" s="35" t="s">
        <v>54</v>
      </c>
      <c r="E80" s="39" t="s">
        <v>5</v>
      </c>
    </row>
    <row r="81" spans="1:5" ht="12.75">
      <c r="A81" s="35" t="s">
        <v>55</v>
      </c>
      <c r="E81" s="40" t="s">
        <v>1412</v>
      </c>
    </row>
    <row r="82" spans="1:5" ht="102">
      <c r="A82" t="s">
        <v>57</v>
      </c>
      <c r="E82" s="39" t="s">
        <v>1413</v>
      </c>
    </row>
    <row r="83" spans="1:16" ht="12.75">
      <c r="A83" t="s">
        <v>49</v>
      </c>
      <c s="34" t="s">
        <v>138</v>
      </c>
      <c s="34" t="s">
        <v>1414</v>
      </c>
      <c s="35" t="s">
        <v>5</v>
      </c>
      <c s="6" t="s">
        <v>1415</v>
      </c>
      <c s="36" t="s">
        <v>154</v>
      </c>
      <c s="37">
        <v>24</v>
      </c>
      <c s="36">
        <v>0</v>
      </c>
      <c s="36">
        <f>ROUND(G83*H83,6)</f>
      </c>
      <c r="L83" s="38">
        <v>0</v>
      </c>
      <c s="32">
        <f>ROUND(ROUND(L83,2)*ROUND(G83,1),2)</f>
      </c>
      <c s="36" t="s">
        <v>53</v>
      </c>
      <c>
        <f>(M83*21)/100</f>
      </c>
      <c t="s">
        <v>28</v>
      </c>
    </row>
    <row r="84" spans="1:5" ht="12.75">
      <c r="A84" s="35" t="s">
        <v>54</v>
      </c>
      <c r="E84" s="39" t="s">
        <v>5</v>
      </c>
    </row>
    <row r="85" spans="1:5" ht="12.75">
      <c r="A85" s="35" t="s">
        <v>55</v>
      </c>
      <c r="E85" s="40" t="s">
        <v>1412</v>
      </c>
    </row>
    <row r="86" spans="1:5" ht="102">
      <c r="A86" t="s">
        <v>57</v>
      </c>
      <c r="E86" s="39" t="s">
        <v>1413</v>
      </c>
    </row>
    <row r="87" spans="1:16" ht="12.75">
      <c r="A87" t="s">
        <v>49</v>
      </c>
      <c s="34" t="s">
        <v>142</v>
      </c>
      <c s="34" t="s">
        <v>1416</v>
      </c>
      <c s="35" t="s">
        <v>5</v>
      </c>
      <c s="6" t="s">
        <v>1417</v>
      </c>
      <c s="36" t="s">
        <v>154</v>
      </c>
      <c s="37">
        <v>160</v>
      </c>
      <c s="36">
        <v>0</v>
      </c>
      <c s="36">
        <f>ROUND(G87*H87,6)</f>
      </c>
      <c r="L87" s="38">
        <v>0</v>
      </c>
      <c s="32">
        <f>ROUND(ROUND(L87,2)*ROUND(G87,1),2)</f>
      </c>
      <c s="36" t="s">
        <v>53</v>
      </c>
      <c>
        <f>(M87*21)/100</f>
      </c>
      <c t="s">
        <v>28</v>
      </c>
    </row>
    <row r="88" spans="1:5" ht="12.75">
      <c r="A88" s="35" t="s">
        <v>54</v>
      </c>
      <c r="E88" s="39" t="s">
        <v>5</v>
      </c>
    </row>
    <row r="89" spans="1:5" ht="12.75">
      <c r="A89" s="35" t="s">
        <v>55</v>
      </c>
      <c r="E89" s="40" t="s">
        <v>1412</v>
      </c>
    </row>
    <row r="90" spans="1:5" ht="102">
      <c r="A90" t="s">
        <v>57</v>
      </c>
      <c r="E90" s="39" t="s">
        <v>1413</v>
      </c>
    </row>
    <row r="91" spans="1:16" ht="12.75">
      <c r="A91" t="s">
        <v>49</v>
      </c>
      <c s="34" t="s">
        <v>147</v>
      </c>
      <c s="34" t="s">
        <v>1418</v>
      </c>
      <c s="35" t="s">
        <v>5</v>
      </c>
      <c s="6" t="s">
        <v>1419</v>
      </c>
      <c s="36" t="s">
        <v>154</v>
      </c>
      <c s="37">
        <v>4</v>
      </c>
      <c s="36">
        <v>0</v>
      </c>
      <c s="36">
        <f>ROUND(G91*H91,6)</f>
      </c>
      <c r="L91" s="38">
        <v>0</v>
      </c>
      <c s="32">
        <f>ROUND(ROUND(L91,2)*ROUND(G91,1),2)</f>
      </c>
      <c s="36" t="s">
        <v>53</v>
      </c>
      <c>
        <f>(M91*21)/100</f>
      </c>
      <c t="s">
        <v>28</v>
      </c>
    </row>
    <row r="92" spans="1:5" ht="12.75">
      <c r="A92" s="35" t="s">
        <v>54</v>
      </c>
      <c r="E92" s="39" t="s">
        <v>5</v>
      </c>
    </row>
    <row r="93" spans="1:5" ht="12.75">
      <c r="A93" s="35" t="s">
        <v>55</v>
      </c>
      <c r="E93" s="40" t="s">
        <v>1412</v>
      </c>
    </row>
    <row r="94" spans="1:5" ht="102">
      <c r="A94" t="s">
        <v>57</v>
      </c>
      <c r="E94" s="39" t="s">
        <v>1413</v>
      </c>
    </row>
    <row r="95" spans="1:16" ht="25.5">
      <c r="A95" t="s">
        <v>49</v>
      </c>
      <c s="34" t="s">
        <v>151</v>
      </c>
      <c s="34" t="s">
        <v>1420</v>
      </c>
      <c s="35" t="s">
        <v>5</v>
      </c>
      <c s="6" t="s">
        <v>1421</v>
      </c>
      <c s="36" t="s">
        <v>154</v>
      </c>
      <c s="37">
        <v>2</v>
      </c>
      <c s="36">
        <v>0</v>
      </c>
      <c s="36">
        <f>ROUND(G95*H95,6)</f>
      </c>
      <c r="L95" s="38">
        <v>0</v>
      </c>
      <c s="32">
        <f>ROUND(ROUND(L95,2)*ROUND(G95,1),2)</f>
      </c>
      <c s="36" t="s">
        <v>53</v>
      </c>
      <c>
        <f>(M95*21)/100</f>
      </c>
      <c t="s">
        <v>28</v>
      </c>
    </row>
    <row r="96" spans="1:5" ht="12.75">
      <c r="A96" s="35" t="s">
        <v>54</v>
      </c>
      <c r="E96" s="39" t="s">
        <v>5</v>
      </c>
    </row>
    <row r="97" spans="1:5" ht="12.75">
      <c r="A97" s="35" t="s">
        <v>55</v>
      </c>
      <c r="E97" s="40" t="s">
        <v>1412</v>
      </c>
    </row>
    <row r="98" spans="1:5" ht="102">
      <c r="A98" t="s">
        <v>57</v>
      </c>
      <c r="E98" s="39" t="s">
        <v>1413</v>
      </c>
    </row>
    <row r="99" spans="1:13" ht="12.75">
      <c r="A99" t="s">
        <v>47</v>
      </c>
      <c r="C99" s="31" t="s">
        <v>1422</v>
      </c>
      <c r="E99" s="33" t="s">
        <v>1423</v>
      </c>
      <c r="J99" s="32">
        <f>0</f>
      </c>
      <c s="32">
        <f>0</f>
      </c>
      <c s="32">
        <f>0+L100</f>
      </c>
      <c s="32">
        <f>0+M100</f>
      </c>
    </row>
    <row r="100" spans="1:16" ht="25.5">
      <c r="A100" t="s">
        <v>49</v>
      </c>
      <c s="34" t="s">
        <v>156</v>
      </c>
      <c s="34" t="s">
        <v>1424</v>
      </c>
      <c s="35" t="s">
        <v>1425</v>
      </c>
      <c s="6" t="s">
        <v>1426</v>
      </c>
      <c s="36" t="s">
        <v>307</v>
      </c>
      <c s="37">
        <v>0.3</v>
      </c>
      <c s="36">
        <v>0</v>
      </c>
      <c s="36">
        <f>ROUND(G100*H100,6)</f>
      </c>
      <c r="L100" s="38">
        <v>0</v>
      </c>
      <c s="32">
        <f>ROUND(ROUND(L100,2)*ROUND(G100,1),2)</f>
      </c>
      <c s="36" t="s">
        <v>308</v>
      </c>
      <c>
        <f>(M100*21)/100</f>
      </c>
      <c t="s">
        <v>28</v>
      </c>
    </row>
    <row r="101" spans="1:5" ht="12.75">
      <c r="A101" s="35" t="s">
        <v>54</v>
      </c>
      <c r="E101" s="39" t="s">
        <v>5</v>
      </c>
    </row>
    <row r="102" spans="1:5" ht="12.75">
      <c r="A102" s="35" t="s">
        <v>55</v>
      </c>
      <c r="E102" s="40" t="s">
        <v>1427</v>
      </c>
    </row>
    <row r="103" spans="1:5" ht="25.5">
      <c r="A103" t="s">
        <v>57</v>
      </c>
      <c r="E103" s="39" t="s">
        <v>916</v>
      </c>
    </row>
    <row r="104" spans="1:13" ht="12.75">
      <c r="A104" t="s">
        <v>47</v>
      </c>
      <c r="C104" s="31" t="s">
        <v>1428</v>
      </c>
      <c r="E104" s="33" t="s">
        <v>1429</v>
      </c>
      <c r="J104" s="32">
        <f>0</f>
      </c>
      <c s="32">
        <f>0</f>
      </c>
      <c s="32">
        <f>0+L105+L109+L113+L117+L121+L125</f>
      </c>
      <c s="32">
        <f>0+M105+M109+M113+M117+M121+M125</f>
      </c>
    </row>
    <row r="105" spans="1:16" ht="12.75">
      <c r="A105" t="s">
        <v>49</v>
      </c>
      <c s="34" t="s">
        <v>160</v>
      </c>
      <c s="34" t="s">
        <v>1430</v>
      </c>
      <c s="35" t="s">
        <v>5</v>
      </c>
      <c s="6" t="s">
        <v>1431</v>
      </c>
      <c s="36" t="s">
        <v>1028</v>
      </c>
      <c s="37">
        <v>2.2</v>
      </c>
      <c s="36">
        <v>0</v>
      </c>
      <c s="36">
        <f>ROUND(G105*H105,6)</f>
      </c>
      <c r="L105" s="38">
        <v>0</v>
      </c>
      <c s="32">
        <f>ROUND(ROUND(L105,2)*ROUND(G105,1),2)</f>
      </c>
      <c s="36" t="s">
        <v>53</v>
      </c>
      <c>
        <f>(M105*21)/100</f>
      </c>
      <c t="s">
        <v>28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55</v>
      </c>
      <c r="E107" s="40" t="s">
        <v>1432</v>
      </c>
    </row>
    <row r="108" spans="1:5" ht="89.25">
      <c r="A108" t="s">
        <v>57</v>
      </c>
      <c r="E108" s="39" t="s">
        <v>1433</v>
      </c>
    </row>
    <row r="109" spans="1:16" ht="12.75">
      <c r="A109" t="s">
        <v>49</v>
      </c>
      <c s="34" t="s">
        <v>163</v>
      </c>
      <c s="34" t="s">
        <v>1434</v>
      </c>
      <c s="35" t="s">
        <v>5</v>
      </c>
      <c s="6" t="s">
        <v>1435</v>
      </c>
      <c s="36" t="s">
        <v>154</v>
      </c>
      <c s="37">
        <v>4</v>
      </c>
      <c s="36">
        <v>0</v>
      </c>
      <c s="36">
        <f>ROUND(G109*H109,6)</f>
      </c>
      <c r="L109" s="38">
        <v>0</v>
      </c>
      <c s="32">
        <f>ROUND(ROUND(L109,2)*ROUND(G109,1),2)</f>
      </c>
      <c s="36" t="s">
        <v>53</v>
      </c>
      <c>
        <f>(M109*21)/100</f>
      </c>
      <c t="s">
        <v>28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55</v>
      </c>
      <c r="E111" s="40" t="s">
        <v>1432</v>
      </c>
    </row>
    <row r="112" spans="1:5" ht="89.25">
      <c r="A112" t="s">
        <v>57</v>
      </c>
      <c r="E112" s="39" t="s">
        <v>1436</v>
      </c>
    </row>
    <row r="113" spans="1:16" ht="12.75">
      <c r="A113" t="s">
        <v>49</v>
      </c>
      <c s="34" t="s">
        <v>168</v>
      </c>
      <c s="34" t="s">
        <v>1437</v>
      </c>
      <c s="35" t="s">
        <v>5</v>
      </c>
      <c s="6" t="s">
        <v>1438</v>
      </c>
      <c s="36" t="s">
        <v>154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ROUND(ROUND(L113,2)*ROUND(G113,1),2)</f>
      </c>
      <c s="36" t="s">
        <v>53</v>
      </c>
      <c>
        <f>(M113*21)/100</f>
      </c>
      <c t="s">
        <v>28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55</v>
      </c>
      <c r="E115" s="40" t="s">
        <v>1432</v>
      </c>
    </row>
    <row r="116" spans="1:5" ht="89.25">
      <c r="A116" t="s">
        <v>57</v>
      </c>
      <c r="E116" s="39" t="s">
        <v>1439</v>
      </c>
    </row>
    <row r="117" spans="1:16" ht="12.75">
      <c r="A117" t="s">
        <v>49</v>
      </c>
      <c s="34" t="s">
        <v>172</v>
      </c>
      <c s="34" t="s">
        <v>1440</v>
      </c>
      <c s="35" t="s">
        <v>5</v>
      </c>
      <c s="6" t="s">
        <v>1441</v>
      </c>
      <c s="36" t="s">
        <v>154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ROUND(ROUND(L117,2)*ROUND(G117,1),2)</f>
      </c>
      <c s="36" t="s">
        <v>53</v>
      </c>
      <c>
        <f>(M117*21)/100</f>
      </c>
      <c t="s">
        <v>28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55</v>
      </c>
      <c r="E119" s="40" t="s">
        <v>1432</v>
      </c>
    </row>
    <row r="120" spans="1:5" ht="89.25">
      <c r="A120" t="s">
        <v>57</v>
      </c>
      <c r="E120" s="39" t="s">
        <v>1442</v>
      </c>
    </row>
    <row r="121" spans="1:16" ht="12.75">
      <c r="A121" t="s">
        <v>49</v>
      </c>
      <c s="34" t="s">
        <v>177</v>
      </c>
      <c s="34" t="s">
        <v>1443</v>
      </c>
      <c s="35" t="s">
        <v>5</v>
      </c>
      <c s="6" t="s">
        <v>1444</v>
      </c>
      <c s="36" t="s">
        <v>154</v>
      </c>
      <c s="37">
        <v>2</v>
      </c>
      <c s="36">
        <v>0</v>
      </c>
      <c s="36">
        <f>ROUND(G121*H121,6)</f>
      </c>
      <c r="L121" s="38">
        <v>0</v>
      </c>
      <c s="32">
        <f>ROUND(ROUND(L121,2)*ROUND(G121,1),2)</f>
      </c>
      <c s="36" t="s">
        <v>53</v>
      </c>
      <c>
        <f>(M121*21)/100</f>
      </c>
      <c t="s">
        <v>28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55</v>
      </c>
      <c r="E123" s="40" t="s">
        <v>1432</v>
      </c>
    </row>
    <row r="124" spans="1:5" ht="89.25">
      <c r="A124" t="s">
        <v>57</v>
      </c>
      <c r="E124" s="39" t="s">
        <v>1445</v>
      </c>
    </row>
    <row r="125" spans="1:16" ht="12.75">
      <c r="A125" t="s">
        <v>49</v>
      </c>
      <c s="34" t="s">
        <v>182</v>
      </c>
      <c s="34" t="s">
        <v>1446</v>
      </c>
      <c s="35" t="s">
        <v>5</v>
      </c>
      <c s="6" t="s">
        <v>1447</v>
      </c>
      <c s="36" t="s">
        <v>450</v>
      </c>
      <c s="37">
        <v>4</v>
      </c>
      <c s="36">
        <v>0</v>
      </c>
      <c s="36">
        <f>ROUND(G125*H125,6)</f>
      </c>
      <c r="L125" s="38">
        <v>0</v>
      </c>
      <c s="32">
        <f>ROUND(ROUND(L125,2)*ROUND(G125,1),2)</f>
      </c>
      <c s="36" t="s">
        <v>53</v>
      </c>
      <c>
        <f>(M125*21)/100</f>
      </c>
      <c t="s">
        <v>28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55</v>
      </c>
      <c r="E127" s="40" t="s">
        <v>1448</v>
      </c>
    </row>
    <row r="128" spans="1:5" ht="89.25">
      <c r="A128" t="s">
        <v>57</v>
      </c>
      <c r="E128" s="39" t="s">
        <v>1449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1450</v>
      </c>
      <c s="41">
        <f>Rekapitulace!C31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1450</v>
      </c>
      <c r="E4" s="26" t="s">
        <v>1451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COUNTIFS(L8:L39,"=0",A8:A39,"P")+COUNTIFS(L8:L39,"",A8:A39,"P")+SUM(Q8:Q39)</f>
      </c>
    </row>
    <row r="8" spans="1:13" ht="12.75">
      <c r="A8" t="s">
        <v>45</v>
      </c>
      <c r="C8" s="28" t="s">
        <v>1453</v>
      </c>
      <c r="E8" s="30" t="s">
        <v>1451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47</v>
      </c>
      <c r="C9" s="31" t="s">
        <v>26</v>
      </c>
      <c r="E9" s="33" t="s">
        <v>1454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26</v>
      </c>
      <c s="34" t="s">
        <v>1455</v>
      </c>
      <c s="35" t="s">
        <v>5</v>
      </c>
      <c s="6" t="s">
        <v>1456</v>
      </c>
      <c s="36" t="s">
        <v>427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308</v>
      </c>
      <c>
        <f>(M10*21)/100</f>
      </c>
      <c t="s">
        <v>28</v>
      </c>
    </row>
    <row r="11" spans="1:5" ht="12.75">
      <c r="A11" s="35" t="s">
        <v>54</v>
      </c>
      <c r="E11" s="39" t="s">
        <v>1457</v>
      </c>
    </row>
    <row r="12" spans="1:5" ht="12.75">
      <c r="A12" s="35" t="s">
        <v>55</v>
      </c>
      <c r="E12" s="40" t="s">
        <v>5</v>
      </c>
    </row>
    <row r="13" spans="1:5" ht="51">
      <c r="A13" t="s">
        <v>57</v>
      </c>
      <c r="E13" s="39" t="s">
        <v>1458</v>
      </c>
    </row>
    <row r="14" spans="1:16" ht="12.75">
      <c r="A14" t="s">
        <v>49</v>
      </c>
      <c s="34" t="s">
        <v>28</v>
      </c>
      <c s="34" t="s">
        <v>1459</v>
      </c>
      <c s="35" t="s">
        <v>5</v>
      </c>
      <c s="6" t="s">
        <v>1460</v>
      </c>
      <c s="36" t="s">
        <v>427</v>
      </c>
      <c s="37">
        <v>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308</v>
      </c>
      <c>
        <f>(M14*21)/100</f>
      </c>
      <c t="s">
        <v>28</v>
      </c>
    </row>
    <row r="15" spans="1:5" ht="12.75">
      <c r="A15" s="35" t="s">
        <v>54</v>
      </c>
      <c r="E15" s="39" t="s">
        <v>1461</v>
      </c>
    </row>
    <row r="16" spans="1:5" ht="12.75">
      <c r="A16" s="35" t="s">
        <v>55</v>
      </c>
      <c r="E16" s="40" t="s">
        <v>5</v>
      </c>
    </row>
    <row r="17" spans="1:5" ht="51">
      <c r="A17" t="s">
        <v>57</v>
      </c>
      <c r="E17" s="39" t="s">
        <v>1462</v>
      </c>
    </row>
    <row r="18" spans="1:16" ht="12.75">
      <c r="A18" t="s">
        <v>49</v>
      </c>
      <c s="34" t="s">
        <v>63</v>
      </c>
      <c s="34" t="s">
        <v>1463</v>
      </c>
      <c s="35" t="s">
        <v>5</v>
      </c>
      <c s="6" t="s">
        <v>1464</v>
      </c>
      <c s="36" t="s">
        <v>427</v>
      </c>
      <c s="37">
        <v>1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308</v>
      </c>
      <c>
        <f>(M18*21)/100</f>
      </c>
      <c t="s">
        <v>28</v>
      </c>
    </row>
    <row r="19" spans="1:5" ht="12.75">
      <c r="A19" s="35" t="s">
        <v>54</v>
      </c>
      <c r="E19" s="39" t="s">
        <v>1465</v>
      </c>
    </row>
    <row r="20" spans="1:5" ht="12.75">
      <c r="A20" s="35" t="s">
        <v>55</v>
      </c>
      <c r="E20" s="40" t="s">
        <v>5</v>
      </c>
    </row>
    <row r="21" spans="1:5" ht="51">
      <c r="A21" t="s">
        <v>57</v>
      </c>
      <c r="E21" s="39" t="s">
        <v>1466</v>
      </c>
    </row>
    <row r="22" spans="1:13" ht="12.75">
      <c r="A22" t="s">
        <v>47</v>
      </c>
      <c r="C22" s="31" t="s">
        <v>28</v>
      </c>
      <c r="E22" s="33" t="s">
        <v>1467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49</v>
      </c>
      <c s="34" t="s">
        <v>68</v>
      </c>
      <c s="34" t="s">
        <v>1468</v>
      </c>
      <c s="35" t="s">
        <v>5</v>
      </c>
      <c s="6" t="s">
        <v>1469</v>
      </c>
      <c s="36" t="s">
        <v>427</v>
      </c>
      <c s="37">
        <v>1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308</v>
      </c>
      <c>
        <f>(M23*21)/100</f>
      </c>
      <c t="s">
        <v>28</v>
      </c>
    </row>
    <row r="24" spans="1:5" ht="12.75">
      <c r="A24" s="35" t="s">
        <v>54</v>
      </c>
      <c r="E24" s="39" t="s">
        <v>1470</v>
      </c>
    </row>
    <row r="25" spans="1:5" ht="12.75">
      <c r="A25" s="35" t="s">
        <v>55</v>
      </c>
      <c r="E25" s="40" t="s">
        <v>429</v>
      </c>
    </row>
    <row r="26" spans="1:5" ht="25.5">
      <c r="A26" t="s">
        <v>57</v>
      </c>
      <c r="E26" s="39" t="s">
        <v>1471</v>
      </c>
    </row>
    <row r="27" spans="1:16" ht="12.75">
      <c r="A27" t="s">
        <v>49</v>
      </c>
      <c s="34" t="s">
        <v>73</v>
      </c>
      <c s="34" t="s">
        <v>1472</v>
      </c>
      <c s="35" t="s">
        <v>5</v>
      </c>
      <c s="6" t="s">
        <v>1473</v>
      </c>
      <c s="36" t="s">
        <v>427</v>
      </c>
      <c s="37">
        <v>1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308</v>
      </c>
      <c>
        <f>(M27*21)/100</f>
      </c>
      <c t="s">
        <v>28</v>
      </c>
    </row>
    <row r="28" spans="1:5" ht="12.75">
      <c r="A28" s="35" t="s">
        <v>54</v>
      </c>
      <c r="E28" s="39" t="s">
        <v>1457</v>
      </c>
    </row>
    <row r="29" spans="1:5" ht="12.75">
      <c r="A29" s="35" t="s">
        <v>55</v>
      </c>
      <c r="E29" s="40" t="s">
        <v>5</v>
      </c>
    </row>
    <row r="30" spans="1:5" ht="114.75">
      <c r="A30" t="s">
        <v>57</v>
      </c>
      <c r="E30" s="39" t="s">
        <v>1474</v>
      </c>
    </row>
    <row r="31" spans="1:16" ht="12.75">
      <c r="A31" t="s">
        <v>49</v>
      </c>
      <c s="34" t="s">
        <v>27</v>
      </c>
      <c s="34" t="s">
        <v>1475</v>
      </c>
      <c s="35" t="s">
        <v>5</v>
      </c>
      <c s="6" t="s">
        <v>1476</v>
      </c>
      <c s="36" t="s">
        <v>427</v>
      </c>
      <c s="37">
        <v>1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308</v>
      </c>
      <c>
        <f>(M31*21)/100</f>
      </c>
      <c t="s">
        <v>28</v>
      </c>
    </row>
    <row r="32" spans="1:5" ht="12.75">
      <c r="A32" s="35" t="s">
        <v>54</v>
      </c>
      <c r="E32" s="39" t="s">
        <v>1457</v>
      </c>
    </row>
    <row r="33" spans="1:5" ht="12.75">
      <c r="A33" s="35" t="s">
        <v>55</v>
      </c>
      <c r="E33" s="40" t="s">
        <v>5</v>
      </c>
    </row>
    <row r="34" spans="1:5" ht="102">
      <c r="A34" t="s">
        <v>57</v>
      </c>
      <c r="E34" s="39" t="s">
        <v>1477</v>
      </c>
    </row>
    <row r="35" spans="1:16" ht="12.75">
      <c r="A35" t="s">
        <v>49</v>
      </c>
      <c s="34" t="s">
        <v>85</v>
      </c>
      <c s="34" t="s">
        <v>1478</v>
      </c>
      <c s="35" t="s">
        <v>5</v>
      </c>
      <c s="6" t="s">
        <v>1479</v>
      </c>
      <c s="36" t="s">
        <v>427</v>
      </c>
      <c s="37">
        <v>1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308</v>
      </c>
      <c>
        <f>(M35*21)/100</f>
      </c>
      <c t="s">
        <v>28</v>
      </c>
    </row>
    <row r="36" spans="1:5" ht="12.75">
      <c r="A36" s="35" t="s">
        <v>54</v>
      </c>
      <c r="E36" s="39" t="s">
        <v>1480</v>
      </c>
    </row>
    <row r="37" spans="1:5" ht="12.75">
      <c r="A37" s="35" t="s">
        <v>55</v>
      </c>
      <c r="E37" s="40" t="s">
        <v>5</v>
      </c>
    </row>
    <row r="38" spans="1:5" ht="12.75">
      <c r="A38" t="s">
        <v>57</v>
      </c>
      <c r="E38" s="39" t="s">
        <v>5</v>
      </c>
    </row>
    <row r="39" spans="1:16" ht="12.75">
      <c r="A39" t="s">
        <v>49</v>
      </c>
      <c s="34" t="s">
        <v>90</v>
      </c>
      <c s="34" t="s">
        <v>1481</v>
      </c>
      <c s="35" t="s">
        <v>5</v>
      </c>
      <c s="6" t="s">
        <v>1482</v>
      </c>
      <c s="36" t="s">
        <v>427</v>
      </c>
      <c s="37">
        <v>1</v>
      </c>
      <c s="36">
        <v>0</v>
      </c>
      <c s="36">
        <f>ROUND(G39*H39,6)</f>
      </c>
      <c r="L39" s="38">
        <v>0</v>
      </c>
      <c s="32">
        <f>ROUND(ROUND(L39,2)*ROUND(G39,1),2)</f>
      </c>
      <c s="36" t="s">
        <v>308</v>
      </c>
      <c>
        <f>(M39*0)/100</f>
      </c>
      <c t="s">
        <v>423</v>
      </c>
    </row>
    <row r="40" spans="1:5" ht="25.5">
      <c r="A40" s="35" t="s">
        <v>54</v>
      </c>
      <c r="E40" s="39" t="s">
        <v>1483</v>
      </c>
    </row>
    <row r="41" spans="1:5" ht="12.75">
      <c r="A41" s="35" t="s">
        <v>55</v>
      </c>
      <c r="E41" s="40" t="s">
        <v>5</v>
      </c>
    </row>
    <row r="42" spans="1:5" ht="12.75">
      <c r="A42" t="s">
        <v>57</v>
      </c>
      <c r="E42" s="39" t="s">
        <v>1484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1485</v>
      </c>
      <c s="41">
        <f>Rekapitulace!C33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1485</v>
      </c>
      <c r="E4" s="26" t="s">
        <v>1486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COUNTIFS(L8:L46,"=0",A8:A46,"P")+COUNTIFS(L8:L46,"",A8:A46,"P")+SUM(Q8:Q46)</f>
      </c>
    </row>
    <row r="8" spans="1:13" ht="12.75">
      <c r="A8" t="s">
        <v>45</v>
      </c>
      <c r="C8" s="28" t="s">
        <v>1488</v>
      </c>
      <c r="E8" s="30" t="s">
        <v>1486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423</v>
      </c>
      <c r="E9" s="33" t="s">
        <v>424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49</v>
      </c>
      <c s="34" t="s">
        <v>26</v>
      </c>
      <c s="34" t="s">
        <v>304</v>
      </c>
      <c s="35" t="s">
        <v>305</v>
      </c>
      <c s="6" t="s">
        <v>1489</v>
      </c>
      <c s="36" t="s">
        <v>307</v>
      </c>
      <c s="37">
        <v>7716.7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308</v>
      </c>
      <c>
        <f>(M10*21)/100</f>
      </c>
      <c t="s">
        <v>28</v>
      </c>
    </row>
    <row r="11" spans="1:5" ht="12.75">
      <c r="A11" s="35" t="s">
        <v>54</v>
      </c>
      <c r="E11" s="39" t="s">
        <v>5</v>
      </c>
    </row>
    <row r="12" spans="1:5" ht="76.5">
      <c r="A12" s="35" t="s">
        <v>55</v>
      </c>
      <c r="E12" s="40" t="s">
        <v>1490</v>
      </c>
    </row>
    <row r="13" spans="1:5" ht="140.25">
      <c r="A13" t="s">
        <v>57</v>
      </c>
      <c r="E13" s="39" t="s">
        <v>1491</v>
      </c>
    </row>
    <row r="14" spans="1:16" ht="25.5">
      <c r="A14" t="s">
        <v>49</v>
      </c>
      <c s="34" t="s">
        <v>28</v>
      </c>
      <c s="34" t="s">
        <v>737</v>
      </c>
      <c s="35" t="s">
        <v>738</v>
      </c>
      <c s="6" t="s">
        <v>1492</v>
      </c>
      <c s="36" t="s">
        <v>307</v>
      </c>
      <c s="37">
        <v>1356.8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308</v>
      </c>
      <c>
        <f>(M14*21)/100</f>
      </c>
      <c t="s">
        <v>28</v>
      </c>
    </row>
    <row r="15" spans="1:5" ht="12.75">
      <c r="A15" s="35" t="s">
        <v>54</v>
      </c>
      <c r="E15" s="39" t="s">
        <v>5</v>
      </c>
    </row>
    <row r="16" spans="1:5" ht="38.25">
      <c r="A16" s="35" t="s">
        <v>55</v>
      </c>
      <c r="E16" s="40" t="s">
        <v>1493</v>
      </c>
    </row>
    <row r="17" spans="1:5" ht="140.25">
      <c r="A17" t="s">
        <v>57</v>
      </c>
      <c r="E17" s="39" t="s">
        <v>1491</v>
      </c>
    </row>
    <row r="18" spans="1:16" ht="25.5">
      <c r="A18" t="s">
        <v>49</v>
      </c>
      <c s="34" t="s">
        <v>63</v>
      </c>
      <c s="34" t="s">
        <v>742</v>
      </c>
      <c s="35" t="s">
        <v>743</v>
      </c>
      <c s="6" t="s">
        <v>821</v>
      </c>
      <c s="36" t="s">
        <v>307</v>
      </c>
      <c s="37">
        <v>696.4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308</v>
      </c>
      <c>
        <f>(M18*21)/100</f>
      </c>
      <c t="s">
        <v>28</v>
      </c>
    </row>
    <row r="19" spans="1:5" ht="12.75">
      <c r="A19" s="35" t="s">
        <v>54</v>
      </c>
      <c r="E19" s="39" t="s">
        <v>5</v>
      </c>
    </row>
    <row r="20" spans="1:5" ht="51">
      <c r="A20" s="35" t="s">
        <v>55</v>
      </c>
      <c r="E20" s="40" t="s">
        <v>1494</v>
      </c>
    </row>
    <row r="21" spans="1:5" ht="140.25">
      <c r="A21" t="s">
        <v>57</v>
      </c>
      <c r="E21" s="39" t="s">
        <v>1491</v>
      </c>
    </row>
    <row r="22" spans="1:16" ht="25.5">
      <c r="A22" t="s">
        <v>49</v>
      </c>
      <c s="34" t="s">
        <v>68</v>
      </c>
      <c s="34" t="s">
        <v>747</v>
      </c>
      <c s="35" t="s">
        <v>748</v>
      </c>
      <c s="6" t="s">
        <v>913</v>
      </c>
      <c s="36" t="s">
        <v>307</v>
      </c>
      <c s="37">
        <v>395.9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308</v>
      </c>
      <c>
        <f>(M22*21)/100</f>
      </c>
      <c t="s">
        <v>28</v>
      </c>
    </row>
    <row r="23" spans="1:5" ht="25.5">
      <c r="A23" s="35" t="s">
        <v>54</v>
      </c>
      <c r="E23" s="39" t="s">
        <v>913</v>
      </c>
    </row>
    <row r="24" spans="1:5" ht="38.25">
      <c r="A24" s="35" t="s">
        <v>55</v>
      </c>
      <c r="E24" s="40" t="s">
        <v>1495</v>
      </c>
    </row>
    <row r="25" spans="1:5" ht="140.25">
      <c r="A25" t="s">
        <v>57</v>
      </c>
      <c r="E25" s="39" t="s">
        <v>1496</v>
      </c>
    </row>
    <row r="26" spans="1:16" ht="25.5">
      <c r="A26" t="s">
        <v>49</v>
      </c>
      <c s="34" t="s">
        <v>73</v>
      </c>
      <c s="34" t="s">
        <v>313</v>
      </c>
      <c s="35" t="s">
        <v>314</v>
      </c>
      <c s="6" t="s">
        <v>1497</v>
      </c>
      <c s="36" t="s">
        <v>307</v>
      </c>
      <c s="37">
        <v>1268.3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308</v>
      </c>
      <c>
        <f>(M26*21)/100</f>
      </c>
      <c t="s">
        <v>28</v>
      </c>
    </row>
    <row r="27" spans="1:5" ht="25.5">
      <c r="A27" s="35" t="s">
        <v>54</v>
      </c>
      <c r="E27" s="39" t="s">
        <v>1497</v>
      </c>
    </row>
    <row r="28" spans="1:5" ht="38.25">
      <c r="A28" s="35" t="s">
        <v>55</v>
      </c>
      <c r="E28" s="40" t="s">
        <v>1498</v>
      </c>
    </row>
    <row r="29" spans="1:5" ht="140.25">
      <c r="A29" t="s">
        <v>57</v>
      </c>
      <c r="E29" s="39" t="s">
        <v>1496</v>
      </c>
    </row>
    <row r="30" spans="1:16" ht="25.5">
      <c r="A30" t="s">
        <v>49</v>
      </c>
      <c s="34" t="s">
        <v>27</v>
      </c>
      <c s="34" t="s">
        <v>318</v>
      </c>
      <c s="35" t="s">
        <v>319</v>
      </c>
      <c s="6" t="s">
        <v>1499</v>
      </c>
      <c s="36" t="s">
        <v>321</v>
      </c>
      <c s="37">
        <v>35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308</v>
      </c>
      <c>
        <f>(M30*21)/100</f>
      </c>
      <c t="s">
        <v>28</v>
      </c>
    </row>
    <row r="31" spans="1:5" ht="25.5">
      <c r="A31" s="35" t="s">
        <v>54</v>
      </c>
      <c r="E31" s="39" t="s">
        <v>1499</v>
      </c>
    </row>
    <row r="32" spans="1:5" ht="38.25">
      <c r="A32" s="35" t="s">
        <v>55</v>
      </c>
      <c r="E32" s="40" t="s">
        <v>1500</v>
      </c>
    </row>
    <row r="33" spans="1:5" ht="140.25">
      <c r="A33" t="s">
        <v>57</v>
      </c>
      <c r="E33" s="39" t="s">
        <v>1496</v>
      </c>
    </row>
    <row r="34" spans="1:16" ht="25.5">
      <c r="A34" t="s">
        <v>49</v>
      </c>
      <c s="34" t="s">
        <v>85</v>
      </c>
      <c s="34" t="s">
        <v>324</v>
      </c>
      <c s="35" t="s">
        <v>325</v>
      </c>
      <c s="6" t="s">
        <v>1501</v>
      </c>
      <c s="36" t="s">
        <v>307</v>
      </c>
      <c s="37">
        <v>0.3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308</v>
      </c>
      <c>
        <f>(M34*21)/100</f>
      </c>
      <c t="s">
        <v>28</v>
      </c>
    </row>
    <row r="35" spans="1:5" ht="25.5">
      <c r="A35" s="35" t="s">
        <v>54</v>
      </c>
      <c r="E35" s="39" t="s">
        <v>1501</v>
      </c>
    </row>
    <row r="36" spans="1:5" ht="38.25">
      <c r="A36" s="35" t="s">
        <v>55</v>
      </c>
      <c r="E36" s="40" t="s">
        <v>1502</v>
      </c>
    </row>
    <row r="37" spans="1:5" ht="140.25">
      <c r="A37" t="s">
        <v>57</v>
      </c>
      <c r="E37" s="39" t="s">
        <v>1496</v>
      </c>
    </row>
    <row r="38" spans="1:16" ht="25.5">
      <c r="A38" t="s">
        <v>49</v>
      </c>
      <c s="34" t="s">
        <v>90</v>
      </c>
      <c s="34" t="s">
        <v>1424</v>
      </c>
      <c s="35" t="s">
        <v>1425</v>
      </c>
      <c s="6" t="s">
        <v>1426</v>
      </c>
      <c s="36" t="s">
        <v>307</v>
      </c>
      <c s="37">
        <v>0.3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308</v>
      </c>
      <c>
        <f>(M38*21)/100</f>
      </c>
      <c t="s">
        <v>28</v>
      </c>
    </row>
    <row r="39" spans="1:5" ht="12.75">
      <c r="A39" s="35" t="s">
        <v>54</v>
      </c>
      <c r="E39" s="39" t="s">
        <v>5</v>
      </c>
    </row>
    <row r="40" spans="1:5" ht="12.75">
      <c r="A40" s="35" t="s">
        <v>55</v>
      </c>
      <c r="E40" s="40" t="s">
        <v>1427</v>
      </c>
    </row>
    <row r="41" spans="1:5" ht="140.25">
      <c r="A41" t="s">
        <v>57</v>
      </c>
      <c r="E41" s="39" t="s">
        <v>1496</v>
      </c>
    </row>
    <row r="42" spans="1:16" ht="25.5">
      <c r="A42" t="s">
        <v>49</v>
      </c>
      <c s="34" t="s">
        <v>95</v>
      </c>
      <c s="34" t="s">
        <v>329</v>
      </c>
      <c s="35" t="s">
        <v>330</v>
      </c>
      <c s="6" t="s">
        <v>1503</v>
      </c>
      <c s="36" t="s">
        <v>307</v>
      </c>
      <c s="37">
        <v>1268.3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308</v>
      </c>
      <c>
        <f>(M42*21)/100</f>
      </c>
      <c t="s">
        <v>28</v>
      </c>
    </row>
    <row r="43" spans="1:5" ht="12.75">
      <c r="A43" s="35" t="s">
        <v>54</v>
      </c>
      <c r="E43" s="39" t="s">
        <v>5</v>
      </c>
    </row>
    <row r="44" spans="1:5" ht="38.25">
      <c r="A44" s="35" t="s">
        <v>55</v>
      </c>
      <c r="E44" s="40" t="s">
        <v>1504</v>
      </c>
    </row>
    <row r="45" spans="1:5" ht="140.25">
      <c r="A45" t="s">
        <v>57</v>
      </c>
      <c r="E45" s="39" t="s">
        <v>1496</v>
      </c>
    </row>
    <row r="46" spans="1:16" ht="25.5">
      <c r="A46" t="s">
        <v>49</v>
      </c>
      <c s="34" t="s">
        <v>100</v>
      </c>
      <c s="34" t="s">
        <v>333</v>
      </c>
      <c s="35" t="s">
        <v>334</v>
      </c>
      <c s="6" t="s">
        <v>1505</v>
      </c>
      <c s="36" t="s">
        <v>307</v>
      </c>
      <c s="37">
        <v>12.6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308</v>
      </c>
      <c>
        <f>(M46*21)/100</f>
      </c>
      <c t="s">
        <v>28</v>
      </c>
    </row>
    <row r="47" spans="1:5" ht="12.75">
      <c r="A47" s="35" t="s">
        <v>54</v>
      </c>
      <c r="E47" s="39" t="s">
        <v>5</v>
      </c>
    </row>
    <row r="48" spans="1:5" ht="38.25">
      <c r="A48" s="35" t="s">
        <v>55</v>
      </c>
      <c r="E48" s="40" t="s">
        <v>1506</v>
      </c>
    </row>
    <row r="49" spans="1:5" ht="140.25">
      <c r="A49" t="s">
        <v>57</v>
      </c>
      <c r="E49" s="39" t="s">
        <v>1496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6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COUNTIFS(L8:L265,"=0",A8:A265,"P")+COUNTIFS(L8:L265,"",A8:A265,"P")+SUM(Q8:Q265)</f>
      </c>
    </row>
    <row r="8" spans="1:13" ht="12.75">
      <c r="A8" t="s">
        <v>45</v>
      </c>
      <c r="C8" s="28" t="s">
        <v>46</v>
      </c>
      <c r="E8" s="30" t="s">
        <v>17</v>
      </c>
      <c r="J8" s="29">
        <f>0+J9+J30+J35+J44+J125+J162+J175+J244</f>
      </c>
      <c s="29">
        <f>0+K9+K30+K35+K44+K125+K162+K175+K244</f>
      </c>
      <c s="29">
        <f>0+L9+L30+L35+L44+L125+L162+L175+L244</f>
      </c>
      <c s="29">
        <f>0+M9+M30+M35+M44+M125+M162+M175+M244</f>
      </c>
    </row>
    <row r="9" spans="1:13" ht="12.75">
      <c r="A9" t="s">
        <v>47</v>
      </c>
      <c r="C9" s="31" t="s">
        <v>26</v>
      </c>
      <c r="E9" s="33" t="s">
        <v>48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26</v>
      </c>
      <c s="34" t="s">
        <v>50</v>
      </c>
      <c s="35" t="s">
        <v>5</v>
      </c>
      <c s="6" t="s">
        <v>51</v>
      </c>
      <c s="36" t="s">
        <v>52</v>
      </c>
      <c s="37">
        <v>1059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56</v>
      </c>
    </row>
    <row r="13" spans="1:5" ht="369.75">
      <c r="A13" t="s">
        <v>57</v>
      </c>
      <c r="E13" s="39" t="s">
        <v>58</v>
      </c>
    </row>
    <row r="14" spans="1:16" ht="12.75">
      <c r="A14" t="s">
        <v>49</v>
      </c>
      <c s="34" t="s">
        <v>28</v>
      </c>
      <c s="34" t="s">
        <v>59</v>
      </c>
      <c s="35" t="s">
        <v>5</v>
      </c>
      <c s="6" t="s">
        <v>60</v>
      </c>
      <c s="36" t="s">
        <v>52</v>
      </c>
      <c s="37">
        <v>2094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53</v>
      </c>
      <c>
        <f>(M14*21)/100</f>
      </c>
      <c t="s">
        <v>28</v>
      </c>
    </row>
    <row r="15" spans="1:5" ht="12.75">
      <c r="A15" s="35" t="s">
        <v>54</v>
      </c>
      <c r="E15" s="39" t="s">
        <v>5</v>
      </c>
    </row>
    <row r="16" spans="1:5" ht="38.25">
      <c r="A16" s="35" t="s">
        <v>55</v>
      </c>
      <c r="E16" s="40" t="s">
        <v>61</v>
      </c>
    </row>
    <row r="17" spans="1:5" ht="306">
      <c r="A17" t="s">
        <v>57</v>
      </c>
      <c r="E17" s="39" t="s">
        <v>62</v>
      </c>
    </row>
    <row r="18" spans="1:16" ht="12.75">
      <c r="A18" t="s">
        <v>49</v>
      </c>
      <c s="34" t="s">
        <v>63</v>
      </c>
      <c s="34" t="s">
        <v>64</v>
      </c>
      <c s="35" t="s">
        <v>5</v>
      </c>
      <c s="6" t="s">
        <v>65</v>
      </c>
      <c s="36" t="s">
        <v>52</v>
      </c>
      <c s="37">
        <v>105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53</v>
      </c>
      <c>
        <f>(M18*21)/100</f>
      </c>
      <c t="s">
        <v>28</v>
      </c>
    </row>
    <row r="19" spans="1:5" ht="12.75">
      <c r="A19" s="35" t="s">
        <v>54</v>
      </c>
      <c r="E19" s="39" t="s">
        <v>5</v>
      </c>
    </row>
    <row r="20" spans="1:5" ht="38.25">
      <c r="A20" s="35" t="s">
        <v>55</v>
      </c>
      <c r="E20" s="40" t="s">
        <v>66</v>
      </c>
    </row>
    <row r="21" spans="1:5" ht="318.75">
      <c r="A21" t="s">
        <v>57</v>
      </c>
      <c r="E21" s="39" t="s">
        <v>67</v>
      </c>
    </row>
    <row r="22" spans="1:16" ht="12.75">
      <c r="A22" t="s">
        <v>49</v>
      </c>
      <c s="34" t="s">
        <v>68</v>
      </c>
      <c s="34" t="s">
        <v>69</v>
      </c>
      <c s="35" t="s">
        <v>5</v>
      </c>
      <c s="6" t="s">
        <v>70</v>
      </c>
      <c s="36" t="s">
        <v>52</v>
      </c>
      <c s="37">
        <v>126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53</v>
      </c>
      <c>
        <f>(M22*21)/100</f>
      </c>
      <c t="s">
        <v>28</v>
      </c>
    </row>
    <row r="23" spans="1:5" ht="12.75">
      <c r="A23" s="35" t="s">
        <v>54</v>
      </c>
      <c r="E23" s="39" t="s">
        <v>5</v>
      </c>
    </row>
    <row r="24" spans="1:5" ht="38.25">
      <c r="A24" s="35" t="s">
        <v>55</v>
      </c>
      <c r="E24" s="40" t="s">
        <v>71</v>
      </c>
    </row>
    <row r="25" spans="1:5" ht="229.5">
      <c r="A25" t="s">
        <v>57</v>
      </c>
      <c r="E25" s="39" t="s">
        <v>72</v>
      </c>
    </row>
    <row r="26" spans="1:16" ht="12.75">
      <c r="A26" t="s">
        <v>49</v>
      </c>
      <c s="34" t="s">
        <v>73</v>
      </c>
      <c s="34" t="s">
        <v>74</v>
      </c>
      <c s="35" t="s">
        <v>5</v>
      </c>
      <c s="6" t="s">
        <v>75</v>
      </c>
      <c s="36" t="s">
        <v>52</v>
      </c>
      <c s="37">
        <v>1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53</v>
      </c>
      <c>
        <f>(M26*21)/100</f>
      </c>
      <c t="s">
        <v>28</v>
      </c>
    </row>
    <row r="27" spans="1:5" ht="12.75">
      <c r="A27" s="35" t="s">
        <v>54</v>
      </c>
      <c r="E27" s="39" t="s">
        <v>5</v>
      </c>
    </row>
    <row r="28" spans="1:5" ht="25.5">
      <c r="A28" s="35" t="s">
        <v>55</v>
      </c>
      <c r="E28" s="40" t="s">
        <v>76</v>
      </c>
    </row>
    <row r="29" spans="1:5" ht="293.25">
      <c r="A29" t="s">
        <v>57</v>
      </c>
      <c r="E29" s="39" t="s">
        <v>77</v>
      </c>
    </row>
    <row r="30" spans="1:13" ht="12.75">
      <c r="A30" t="s">
        <v>47</v>
      </c>
      <c r="C30" s="31" t="s">
        <v>28</v>
      </c>
      <c r="E30" s="33" t="s">
        <v>78</v>
      </c>
      <c r="J30" s="32">
        <f>0</f>
      </c>
      <c s="32">
        <f>0</f>
      </c>
      <c s="32">
        <f>0+L31</f>
      </c>
      <c s="32">
        <f>0+M31</f>
      </c>
    </row>
    <row r="31" spans="1:16" ht="12.75">
      <c r="A31" t="s">
        <v>49</v>
      </c>
      <c s="34" t="s">
        <v>27</v>
      </c>
      <c s="34" t="s">
        <v>79</v>
      </c>
      <c s="35" t="s">
        <v>5</v>
      </c>
      <c s="6" t="s">
        <v>80</v>
      </c>
      <c s="36" t="s">
        <v>81</v>
      </c>
      <c s="37">
        <v>396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53</v>
      </c>
      <c>
        <f>(M31*21)/100</f>
      </c>
      <c t="s">
        <v>28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82</v>
      </c>
    </row>
    <row r="34" spans="1:5" ht="102">
      <c r="A34" t="s">
        <v>57</v>
      </c>
      <c r="E34" s="39" t="s">
        <v>83</v>
      </c>
    </row>
    <row r="35" spans="1:13" ht="12.75">
      <c r="A35" t="s">
        <v>47</v>
      </c>
      <c r="C35" s="31" t="s">
        <v>68</v>
      </c>
      <c r="E35" s="33" t="s">
        <v>84</v>
      </c>
      <c r="J35" s="32">
        <f>0</f>
      </c>
      <c s="32">
        <f>0</f>
      </c>
      <c s="32">
        <f>0+L36+L40</f>
      </c>
      <c s="32">
        <f>0+M36+M40</f>
      </c>
    </row>
    <row r="36" spans="1:16" ht="12.75">
      <c r="A36" t="s">
        <v>49</v>
      </c>
      <c s="34" t="s">
        <v>85</v>
      </c>
      <c s="34" t="s">
        <v>86</v>
      </c>
      <c s="35" t="s">
        <v>5</v>
      </c>
      <c s="6" t="s">
        <v>87</v>
      </c>
      <c s="36" t="s">
        <v>52</v>
      </c>
      <c s="37">
        <v>2</v>
      </c>
      <c s="36">
        <v>0</v>
      </c>
      <c s="36">
        <f>ROUND(G36*H36,6)</f>
      </c>
      <c r="L36" s="38">
        <v>0</v>
      </c>
      <c s="32">
        <f>ROUND(ROUND(L36,2)*ROUND(G36,1),2)</f>
      </c>
      <c s="36" t="s">
        <v>53</v>
      </c>
      <c>
        <f>(M36*21)/100</f>
      </c>
      <c t="s">
        <v>28</v>
      </c>
    </row>
    <row r="37" spans="1:5" ht="12.75">
      <c r="A37" s="35" t="s">
        <v>54</v>
      </c>
      <c r="E37" s="39" t="s">
        <v>5</v>
      </c>
    </row>
    <row r="38" spans="1:5" ht="12.75">
      <c r="A38" s="35" t="s">
        <v>55</v>
      </c>
      <c r="E38" s="40" t="s">
        <v>88</v>
      </c>
    </row>
    <row r="39" spans="1:5" ht="369.75">
      <c r="A39" t="s">
        <v>57</v>
      </c>
      <c r="E39" s="39" t="s">
        <v>89</v>
      </c>
    </row>
    <row r="40" spans="1:16" ht="12.75">
      <c r="A40" t="s">
        <v>49</v>
      </c>
      <c s="34" t="s">
        <v>90</v>
      </c>
      <c s="34" t="s">
        <v>91</v>
      </c>
      <c s="35" t="s">
        <v>5</v>
      </c>
      <c s="6" t="s">
        <v>92</v>
      </c>
      <c s="36" t="s">
        <v>52</v>
      </c>
      <c s="37">
        <v>3</v>
      </c>
      <c s="36">
        <v>0</v>
      </c>
      <c s="36">
        <f>ROUND(G40*H40,6)</f>
      </c>
      <c r="L40" s="38">
        <v>0</v>
      </c>
      <c s="32">
        <f>ROUND(ROUND(L40,2)*ROUND(G40,1),2)</f>
      </c>
      <c s="36" t="s">
        <v>53</v>
      </c>
      <c>
        <f>(M40*21)/100</f>
      </c>
      <c t="s">
        <v>28</v>
      </c>
    </row>
    <row r="41" spans="1:5" ht="12.75">
      <c r="A41" s="35" t="s">
        <v>54</v>
      </c>
      <c r="E41" s="39" t="s">
        <v>5</v>
      </c>
    </row>
    <row r="42" spans="1:5" ht="12.75">
      <c r="A42" s="35" t="s">
        <v>55</v>
      </c>
      <c r="E42" s="40" t="s">
        <v>93</v>
      </c>
    </row>
    <row r="43" spans="1:5" ht="369.75">
      <c r="A43" t="s">
        <v>57</v>
      </c>
      <c r="E43" s="39" t="s">
        <v>89</v>
      </c>
    </row>
    <row r="44" spans="1:13" ht="12.75">
      <c r="A44" t="s">
        <v>47</v>
      </c>
      <c r="C44" s="31" t="s">
        <v>73</v>
      </c>
      <c r="E44" s="33" t="s">
        <v>94</v>
      </c>
      <c r="J44" s="32">
        <f>0</f>
      </c>
      <c s="32">
        <f>0</f>
      </c>
      <c s="32">
        <f>0+L45+L49+L53+L57+L61+L65+L69+L73+L77+L81+L85+L89+L93+L97+L101+L105+L109+L113+L117+L121</f>
      </c>
      <c s="32">
        <f>0+M45+M49+M53+M57+M61+M65+M69+M73+M77+M81+M85+M89+M93+M97+M101+M105+M109+M113+M117+M121</f>
      </c>
    </row>
    <row r="45" spans="1:16" ht="25.5">
      <c r="A45" t="s">
        <v>49</v>
      </c>
      <c s="34" t="s">
        <v>95</v>
      </c>
      <c s="34" t="s">
        <v>96</v>
      </c>
      <c s="35" t="s">
        <v>5</v>
      </c>
      <c s="6" t="s">
        <v>97</v>
      </c>
      <c s="36" t="s">
        <v>52</v>
      </c>
      <c s="37">
        <v>980</v>
      </c>
      <c s="36">
        <v>0</v>
      </c>
      <c s="36">
        <f>ROUND(G45*H45,6)</f>
      </c>
      <c r="L45" s="38">
        <v>0</v>
      </c>
      <c s="32">
        <f>ROUND(ROUND(L45,2)*ROUND(G45,1),2)</f>
      </c>
      <c s="36" t="s">
        <v>53</v>
      </c>
      <c>
        <f>(M45*21)/100</f>
      </c>
      <c t="s">
        <v>28</v>
      </c>
    </row>
    <row r="46" spans="1:5" ht="12.75">
      <c r="A46" s="35" t="s">
        <v>54</v>
      </c>
      <c r="E46" s="39" t="s">
        <v>5</v>
      </c>
    </row>
    <row r="47" spans="1:5" ht="114.75">
      <c r="A47" s="35" t="s">
        <v>55</v>
      </c>
      <c r="E47" s="40" t="s">
        <v>98</v>
      </c>
    </row>
    <row r="48" spans="1:5" ht="293.25">
      <c r="A48" t="s">
        <v>57</v>
      </c>
      <c r="E48" s="39" t="s">
        <v>99</v>
      </c>
    </row>
    <row r="49" spans="1:16" ht="12.75">
      <c r="A49" t="s">
        <v>49</v>
      </c>
      <c s="34" t="s">
        <v>100</v>
      </c>
      <c s="34" t="s">
        <v>101</v>
      </c>
      <c s="35" t="s">
        <v>5</v>
      </c>
      <c s="6" t="s">
        <v>102</v>
      </c>
      <c s="36" t="s">
        <v>52</v>
      </c>
      <c s="37">
        <v>1296.1</v>
      </c>
      <c s="36">
        <v>0</v>
      </c>
      <c s="36">
        <f>ROUND(G49*H49,6)</f>
      </c>
      <c r="L49" s="38">
        <v>0</v>
      </c>
      <c s="32">
        <f>ROUND(ROUND(L49,2)*ROUND(G49,1),2)</f>
      </c>
      <c s="36" t="s">
        <v>53</v>
      </c>
      <c>
        <f>(M49*21)/100</f>
      </c>
      <c t="s">
        <v>28</v>
      </c>
    </row>
    <row r="50" spans="1:5" ht="12.75">
      <c r="A50" s="35" t="s">
        <v>54</v>
      </c>
      <c r="E50" s="39" t="s">
        <v>5</v>
      </c>
    </row>
    <row r="51" spans="1:5" ht="63.75">
      <c r="A51" s="35" t="s">
        <v>55</v>
      </c>
      <c r="E51" s="40" t="s">
        <v>103</v>
      </c>
    </row>
    <row r="52" spans="1:5" ht="89.25">
      <c r="A52" t="s">
        <v>57</v>
      </c>
      <c r="E52" s="39" t="s">
        <v>104</v>
      </c>
    </row>
    <row r="53" spans="1:16" ht="25.5">
      <c r="A53" t="s">
        <v>49</v>
      </c>
      <c s="34" t="s">
        <v>105</v>
      </c>
      <c s="34" t="s">
        <v>106</v>
      </c>
      <c s="35" t="s">
        <v>5</v>
      </c>
      <c s="6" t="s">
        <v>107</v>
      </c>
      <c s="36" t="s">
        <v>108</v>
      </c>
      <c s="37">
        <v>100</v>
      </c>
      <c s="36">
        <v>0</v>
      </c>
      <c s="36">
        <f>ROUND(G53*H53,6)</f>
      </c>
      <c r="L53" s="38">
        <v>0</v>
      </c>
      <c s="32">
        <f>ROUND(ROUND(L53,2)*ROUND(G53,1),2)</f>
      </c>
      <c s="36" t="s">
        <v>53</v>
      </c>
      <c>
        <f>(M53*21)/100</f>
      </c>
      <c t="s">
        <v>28</v>
      </c>
    </row>
    <row r="54" spans="1:5" ht="12.75">
      <c r="A54" s="35" t="s">
        <v>54</v>
      </c>
      <c r="E54" s="39" t="s">
        <v>5</v>
      </c>
    </row>
    <row r="55" spans="1:5" ht="63.75">
      <c r="A55" s="35" t="s">
        <v>55</v>
      </c>
      <c r="E55" s="40" t="s">
        <v>109</v>
      </c>
    </row>
    <row r="56" spans="1:5" ht="306">
      <c r="A56" t="s">
        <v>57</v>
      </c>
      <c r="E56" s="39" t="s">
        <v>110</v>
      </c>
    </row>
    <row r="57" spans="1:16" ht="25.5">
      <c r="A57" t="s">
        <v>49</v>
      </c>
      <c s="34" t="s">
        <v>111</v>
      </c>
      <c s="34" t="s">
        <v>112</v>
      </c>
      <c s="35" t="s">
        <v>5</v>
      </c>
      <c s="6" t="s">
        <v>113</v>
      </c>
      <c s="36" t="s">
        <v>108</v>
      </c>
      <c s="37">
        <v>244.2</v>
      </c>
      <c s="36">
        <v>0</v>
      </c>
      <c s="36">
        <f>ROUND(G57*H57,6)</f>
      </c>
      <c r="L57" s="38">
        <v>0</v>
      </c>
      <c s="32">
        <f>ROUND(ROUND(L57,2)*ROUND(G57,1),2)</f>
      </c>
      <c s="36" t="s">
        <v>53</v>
      </c>
      <c>
        <f>(M57*21)/100</f>
      </c>
      <c t="s">
        <v>28</v>
      </c>
    </row>
    <row r="58" spans="1:5" ht="12.75">
      <c r="A58" s="35" t="s">
        <v>54</v>
      </c>
      <c r="E58" s="39" t="s">
        <v>5</v>
      </c>
    </row>
    <row r="59" spans="1:5" ht="76.5">
      <c r="A59" s="35" t="s">
        <v>55</v>
      </c>
      <c r="E59" s="40" t="s">
        <v>114</v>
      </c>
    </row>
    <row r="60" spans="1:5" ht="331.5">
      <c r="A60" t="s">
        <v>57</v>
      </c>
      <c r="E60" s="39" t="s">
        <v>115</v>
      </c>
    </row>
    <row r="61" spans="1:16" ht="25.5">
      <c r="A61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108</v>
      </c>
      <c s="37">
        <v>15</v>
      </c>
      <c s="36">
        <v>0</v>
      </c>
      <c s="36">
        <f>ROUND(G61*H61,6)</f>
      </c>
      <c r="L61" s="38">
        <v>0</v>
      </c>
      <c s="32">
        <f>ROUND(ROUND(L61,2)*ROUND(G61,1),2)</f>
      </c>
      <c s="36" t="s">
        <v>53</v>
      </c>
      <c>
        <f>(M61*21)/100</f>
      </c>
      <c t="s">
        <v>28</v>
      </c>
    </row>
    <row r="62" spans="1:5" ht="12.75">
      <c r="A62" s="35" t="s">
        <v>54</v>
      </c>
      <c r="E62" s="39" t="s">
        <v>5</v>
      </c>
    </row>
    <row r="63" spans="1:5" ht="25.5">
      <c r="A63" s="35" t="s">
        <v>55</v>
      </c>
      <c r="E63" s="40" t="s">
        <v>119</v>
      </c>
    </row>
    <row r="64" spans="1:5" ht="331.5">
      <c r="A64" t="s">
        <v>57</v>
      </c>
      <c r="E64" s="39" t="s">
        <v>115</v>
      </c>
    </row>
    <row r="65" spans="1:16" ht="25.5">
      <c r="A65" t="s">
        <v>49</v>
      </c>
      <c s="34" t="s">
        <v>120</v>
      </c>
      <c s="34" t="s">
        <v>117</v>
      </c>
      <c s="35" t="s">
        <v>26</v>
      </c>
      <c s="6" t="s">
        <v>118</v>
      </c>
      <c s="36" t="s">
        <v>108</v>
      </c>
      <c s="37">
        <v>31.2</v>
      </c>
      <c s="36">
        <v>0</v>
      </c>
      <c s="36">
        <f>ROUND(G65*H65,6)</f>
      </c>
      <c r="L65" s="38">
        <v>0</v>
      </c>
      <c s="32">
        <f>ROUND(ROUND(L65,2)*ROUND(G65,1),2)</f>
      </c>
      <c s="36" t="s">
        <v>53</v>
      </c>
      <c>
        <f>(M65*21)/100</f>
      </c>
      <c t="s">
        <v>28</v>
      </c>
    </row>
    <row r="66" spans="1:5" ht="12.75">
      <c r="A66" s="35" t="s">
        <v>54</v>
      </c>
      <c r="E66" s="39" t="s">
        <v>5</v>
      </c>
    </row>
    <row r="67" spans="1:5" ht="25.5">
      <c r="A67" s="35" t="s">
        <v>55</v>
      </c>
      <c r="E67" s="40" t="s">
        <v>121</v>
      </c>
    </row>
    <row r="68" spans="1:5" ht="331.5">
      <c r="A68" t="s">
        <v>57</v>
      </c>
      <c r="E68" s="39" t="s">
        <v>115</v>
      </c>
    </row>
    <row r="69" spans="1:16" ht="12.75">
      <c r="A69" t="s">
        <v>49</v>
      </c>
      <c s="34" t="s">
        <v>122</v>
      </c>
      <c s="34" t="s">
        <v>123</v>
      </c>
      <c s="35" t="s">
        <v>5</v>
      </c>
      <c s="6" t="s">
        <v>124</v>
      </c>
      <c s="36" t="s">
        <v>108</v>
      </c>
      <c s="37">
        <v>45.1</v>
      </c>
      <c s="36">
        <v>0</v>
      </c>
      <c s="36">
        <f>ROUND(G69*H69,6)</f>
      </c>
      <c r="L69" s="38">
        <v>0</v>
      </c>
      <c s="32">
        <f>ROUND(ROUND(L69,2)*ROUND(G69,1),2)</f>
      </c>
      <c s="36" t="s">
        <v>53</v>
      </c>
      <c>
        <f>(M69*21)/100</f>
      </c>
      <c t="s">
        <v>28</v>
      </c>
    </row>
    <row r="70" spans="1:5" ht="12.75">
      <c r="A70" s="35" t="s">
        <v>54</v>
      </c>
      <c r="E70" s="39" t="s">
        <v>5</v>
      </c>
    </row>
    <row r="71" spans="1:5" ht="51">
      <c r="A71" s="35" t="s">
        <v>55</v>
      </c>
      <c r="E71" s="40" t="s">
        <v>125</v>
      </c>
    </row>
    <row r="72" spans="1:5" ht="280.5">
      <c r="A72" t="s">
        <v>57</v>
      </c>
      <c r="E72" s="39" t="s">
        <v>126</v>
      </c>
    </row>
    <row r="73" spans="1:16" ht="25.5">
      <c r="A73" t="s">
        <v>49</v>
      </c>
      <c s="34" t="s">
        <v>127</v>
      </c>
      <c s="34" t="s">
        <v>128</v>
      </c>
      <c s="35" t="s">
        <v>5</v>
      </c>
      <c s="6" t="s">
        <v>129</v>
      </c>
      <c s="36" t="s">
        <v>108</v>
      </c>
      <c s="37">
        <v>161.1</v>
      </c>
      <c s="36">
        <v>0</v>
      </c>
      <c s="36">
        <f>ROUND(G73*H73,6)</f>
      </c>
      <c r="L73" s="38">
        <v>0</v>
      </c>
      <c s="32">
        <f>ROUND(ROUND(L73,2)*ROUND(G73,1),2)</f>
      </c>
      <c s="36" t="s">
        <v>53</v>
      </c>
      <c>
        <f>(M73*21)/100</f>
      </c>
      <c t="s">
        <v>28</v>
      </c>
    </row>
    <row r="74" spans="1:5" ht="12.75">
      <c r="A74" s="35" t="s">
        <v>54</v>
      </c>
      <c r="E74" s="39" t="s">
        <v>5</v>
      </c>
    </row>
    <row r="75" spans="1:5" ht="12.75">
      <c r="A75" s="35" t="s">
        <v>55</v>
      </c>
      <c r="E75" s="40" t="s">
        <v>5</v>
      </c>
    </row>
    <row r="76" spans="1:5" ht="114.75">
      <c r="A76" t="s">
        <v>57</v>
      </c>
      <c r="E76" s="39" t="s">
        <v>130</v>
      </c>
    </row>
    <row r="77" spans="1:16" ht="25.5">
      <c r="A77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108</v>
      </c>
      <c s="37">
        <v>632.9</v>
      </c>
      <c s="36">
        <v>0</v>
      </c>
      <c s="36">
        <f>ROUND(G77*H77,6)</f>
      </c>
      <c r="L77" s="38">
        <v>0</v>
      </c>
      <c s="32">
        <f>ROUND(ROUND(L77,2)*ROUND(G77,1),2)</f>
      </c>
      <c s="36" t="s">
        <v>53</v>
      </c>
      <c>
        <f>(M77*21)/100</f>
      </c>
      <c t="s">
        <v>28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55</v>
      </c>
      <c r="E79" s="40" t="s">
        <v>5</v>
      </c>
    </row>
    <row r="80" spans="1:5" ht="114.75">
      <c r="A80" t="s">
        <v>57</v>
      </c>
      <c r="E80" s="39" t="s">
        <v>130</v>
      </c>
    </row>
    <row r="81" spans="1:16" ht="25.5">
      <c r="A81" t="s">
        <v>49</v>
      </c>
      <c s="34" t="s">
        <v>134</v>
      </c>
      <c s="34" t="s">
        <v>135</v>
      </c>
      <c s="35" t="s">
        <v>5</v>
      </c>
      <c s="6" t="s">
        <v>136</v>
      </c>
      <c s="36" t="s">
        <v>108</v>
      </c>
      <c s="37">
        <v>41.6</v>
      </c>
      <c s="36">
        <v>0</v>
      </c>
      <c s="36">
        <f>ROUND(G81*H81,6)</f>
      </c>
      <c r="L81" s="38">
        <v>0</v>
      </c>
      <c s="32">
        <f>ROUND(ROUND(L81,2)*ROUND(G81,1),2)</f>
      </c>
      <c s="36" t="s">
        <v>53</v>
      </c>
      <c>
        <f>(M81*21)/100</f>
      </c>
      <c t="s">
        <v>28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55</v>
      </c>
      <c r="E83" s="40" t="s">
        <v>137</v>
      </c>
    </row>
    <row r="84" spans="1:5" ht="114.75">
      <c r="A84" t="s">
        <v>57</v>
      </c>
      <c r="E84" s="39" t="s">
        <v>130</v>
      </c>
    </row>
    <row r="85" spans="1:16" ht="25.5">
      <c r="A85" t="s">
        <v>49</v>
      </c>
      <c s="34" t="s">
        <v>138</v>
      </c>
      <c s="34" t="s">
        <v>139</v>
      </c>
      <c s="35" t="s">
        <v>5</v>
      </c>
      <c s="6" t="s">
        <v>140</v>
      </c>
      <c s="36" t="s">
        <v>108</v>
      </c>
      <c s="37">
        <v>199.8</v>
      </c>
      <c s="36">
        <v>0</v>
      </c>
      <c s="36">
        <f>ROUND(G85*H85,6)</f>
      </c>
      <c r="L85" s="38">
        <v>0</v>
      </c>
      <c s="32">
        <f>ROUND(ROUND(L85,2)*ROUND(G85,1),2)</f>
      </c>
      <c s="36" t="s">
        <v>53</v>
      </c>
      <c>
        <f>(M85*21)/100</f>
      </c>
      <c t="s">
        <v>28</v>
      </c>
    </row>
    <row r="86" spans="1:5" ht="12.75">
      <c r="A86" s="35" t="s">
        <v>54</v>
      </c>
      <c r="E86" s="39" t="s">
        <v>5</v>
      </c>
    </row>
    <row r="87" spans="1:5" ht="63.75">
      <c r="A87" s="35" t="s">
        <v>55</v>
      </c>
      <c r="E87" s="40" t="s">
        <v>141</v>
      </c>
    </row>
    <row r="88" spans="1:5" ht="114.75">
      <c r="A88" t="s">
        <v>57</v>
      </c>
      <c r="E88" s="39" t="s">
        <v>130</v>
      </c>
    </row>
    <row r="89" spans="1:16" ht="12.75">
      <c r="A89" t="s">
        <v>49</v>
      </c>
      <c s="34" t="s">
        <v>142</v>
      </c>
      <c s="34" t="s">
        <v>143</v>
      </c>
      <c s="35" t="s">
        <v>5</v>
      </c>
      <c s="6" t="s">
        <v>144</v>
      </c>
      <c s="36" t="s">
        <v>108</v>
      </c>
      <c s="37">
        <v>113.4</v>
      </c>
      <c s="36">
        <v>0</v>
      </c>
      <c s="36">
        <f>ROUND(G89*H89,6)</f>
      </c>
      <c r="L89" s="38">
        <v>0</v>
      </c>
      <c s="32">
        <f>ROUND(ROUND(L89,2)*ROUND(G89,1),2)</f>
      </c>
      <c s="36" t="s">
        <v>53</v>
      </c>
      <c>
        <f>(M89*21)/100</f>
      </c>
      <c t="s">
        <v>28</v>
      </c>
    </row>
    <row r="90" spans="1:5" ht="12.75">
      <c r="A90" s="35" t="s">
        <v>54</v>
      </c>
      <c r="E90" s="39" t="s">
        <v>5</v>
      </c>
    </row>
    <row r="91" spans="1:5" ht="51">
      <c r="A91" s="35" t="s">
        <v>55</v>
      </c>
      <c r="E91" s="40" t="s">
        <v>145</v>
      </c>
    </row>
    <row r="92" spans="1:5" ht="153">
      <c r="A92" t="s">
        <v>57</v>
      </c>
      <c r="E92" s="39" t="s">
        <v>146</v>
      </c>
    </row>
    <row r="93" spans="1:16" ht="12.75">
      <c r="A93" t="s">
        <v>49</v>
      </c>
      <c s="34" t="s">
        <v>147</v>
      </c>
      <c s="34" t="s">
        <v>148</v>
      </c>
      <c s="35" t="s">
        <v>5</v>
      </c>
      <c s="6" t="s">
        <v>149</v>
      </c>
      <c s="36" t="s">
        <v>108</v>
      </c>
      <c s="37">
        <v>35.4</v>
      </c>
      <c s="36">
        <v>0</v>
      </c>
      <c s="36">
        <f>ROUND(G93*H93,6)</f>
      </c>
      <c r="L93" s="38">
        <v>0</v>
      </c>
      <c s="32">
        <f>ROUND(ROUND(L93,2)*ROUND(G93,1),2)</f>
      </c>
      <c s="36" t="s">
        <v>53</v>
      </c>
      <c>
        <f>(M93*21)/100</f>
      </c>
      <c t="s">
        <v>28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55</v>
      </c>
      <c r="E95" s="40" t="s">
        <v>150</v>
      </c>
    </row>
    <row r="96" spans="1:5" ht="153">
      <c r="A96" t="s">
        <v>57</v>
      </c>
      <c r="E96" s="39" t="s">
        <v>146</v>
      </c>
    </row>
    <row r="97" spans="1:16" ht="12.75">
      <c r="A97" t="s">
        <v>49</v>
      </c>
      <c s="34" t="s">
        <v>151</v>
      </c>
      <c s="34" t="s">
        <v>152</v>
      </c>
      <c s="35" t="s">
        <v>5</v>
      </c>
      <c s="6" t="s">
        <v>153</v>
      </c>
      <c s="36" t="s">
        <v>154</v>
      </c>
      <c s="37">
        <v>4</v>
      </c>
      <c s="36">
        <v>0</v>
      </c>
      <c s="36">
        <f>ROUND(G97*H97,6)</f>
      </c>
      <c r="L97" s="38">
        <v>0</v>
      </c>
      <c s="32">
        <f>ROUND(ROUND(L97,2)*ROUND(G97,1),2)</f>
      </c>
      <c s="36" t="s">
        <v>53</v>
      </c>
      <c>
        <f>(M97*21)/100</f>
      </c>
      <c t="s">
        <v>28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55</v>
      </c>
      <c r="E99" s="40" t="s">
        <v>5</v>
      </c>
    </row>
    <row r="100" spans="1:5" ht="191.25">
      <c r="A100" t="s">
        <v>57</v>
      </c>
      <c r="E100" s="39" t="s">
        <v>155</v>
      </c>
    </row>
    <row r="101" spans="1:16" ht="12.75">
      <c r="A101" t="s">
        <v>49</v>
      </c>
      <c s="34" t="s">
        <v>156</v>
      </c>
      <c s="34" t="s">
        <v>157</v>
      </c>
      <c s="35" t="s">
        <v>5</v>
      </c>
      <c s="6" t="s">
        <v>158</v>
      </c>
      <c s="36" t="s">
        <v>154</v>
      </c>
      <c s="37">
        <v>20</v>
      </c>
      <c s="36">
        <v>0</v>
      </c>
      <c s="36">
        <f>ROUND(G101*H101,6)</f>
      </c>
      <c r="L101" s="38">
        <v>0</v>
      </c>
      <c s="32">
        <f>ROUND(ROUND(L101,2)*ROUND(G101,1),2)</f>
      </c>
      <c s="36" t="s">
        <v>53</v>
      </c>
      <c>
        <f>(M101*21)/100</f>
      </c>
      <c t="s">
        <v>28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55</v>
      </c>
      <c r="E103" s="40" t="s">
        <v>5</v>
      </c>
    </row>
    <row r="104" spans="1:5" ht="255">
      <c r="A104" t="s">
        <v>57</v>
      </c>
      <c r="E104" s="39" t="s">
        <v>159</v>
      </c>
    </row>
    <row r="105" spans="1:16" ht="12.75">
      <c r="A105" t="s">
        <v>49</v>
      </c>
      <c s="34" t="s">
        <v>160</v>
      </c>
      <c s="34" t="s">
        <v>161</v>
      </c>
      <c s="35" t="s">
        <v>5</v>
      </c>
      <c s="6" t="s">
        <v>162</v>
      </c>
      <c s="36" t="s">
        <v>154</v>
      </c>
      <c s="37">
        <v>28</v>
      </c>
      <c s="36">
        <v>0</v>
      </c>
      <c s="36">
        <f>ROUND(G105*H105,6)</f>
      </c>
      <c r="L105" s="38">
        <v>0</v>
      </c>
      <c s="32">
        <f>ROUND(ROUND(L105,2)*ROUND(G105,1),2)</f>
      </c>
      <c s="36" t="s">
        <v>53</v>
      </c>
      <c>
        <f>(M105*21)/100</f>
      </c>
      <c t="s">
        <v>28</v>
      </c>
    </row>
    <row r="106" spans="1:5" ht="12.75">
      <c r="A106" s="35" t="s">
        <v>54</v>
      </c>
      <c r="E106" s="39" t="s">
        <v>5</v>
      </c>
    </row>
    <row r="107" spans="1:5" ht="12.75">
      <c r="A107" s="35" t="s">
        <v>55</v>
      </c>
      <c r="E107" s="40" t="s">
        <v>5</v>
      </c>
    </row>
    <row r="108" spans="1:5" ht="255">
      <c r="A108" t="s">
        <v>57</v>
      </c>
      <c r="E108" s="39" t="s">
        <v>159</v>
      </c>
    </row>
    <row r="109" spans="1:16" ht="25.5">
      <c r="A109" t="s">
        <v>49</v>
      </c>
      <c s="34" t="s">
        <v>163</v>
      </c>
      <c s="34" t="s">
        <v>164</v>
      </c>
      <c s="35" t="s">
        <v>5</v>
      </c>
      <c s="6" t="s">
        <v>165</v>
      </c>
      <c s="36" t="s">
        <v>108</v>
      </c>
      <c s="37">
        <v>840.9</v>
      </c>
      <c s="36">
        <v>0</v>
      </c>
      <c s="36">
        <f>ROUND(G109*H109,6)</f>
      </c>
      <c r="L109" s="38">
        <v>0</v>
      </c>
      <c s="32">
        <f>ROUND(ROUND(L109,2)*ROUND(G109,1),2)</f>
      </c>
      <c s="36" t="s">
        <v>53</v>
      </c>
      <c>
        <f>(M109*21)/100</f>
      </c>
      <c t="s">
        <v>28</v>
      </c>
    </row>
    <row r="110" spans="1:5" ht="12.75">
      <c r="A110" s="35" t="s">
        <v>54</v>
      </c>
      <c r="E110" s="39" t="s">
        <v>5</v>
      </c>
    </row>
    <row r="111" spans="1:5" ht="12.75">
      <c r="A111" s="35" t="s">
        <v>55</v>
      </c>
      <c r="E111" s="40" t="s">
        <v>166</v>
      </c>
    </row>
    <row r="112" spans="1:5" ht="178.5">
      <c r="A112" t="s">
        <v>57</v>
      </c>
      <c r="E112" s="39" t="s">
        <v>167</v>
      </c>
    </row>
    <row r="113" spans="1:16" ht="25.5">
      <c r="A113" t="s">
        <v>49</v>
      </c>
      <c s="34" t="s">
        <v>168</v>
      </c>
      <c s="34" t="s">
        <v>169</v>
      </c>
      <c s="35" t="s">
        <v>5</v>
      </c>
      <c s="6" t="s">
        <v>170</v>
      </c>
      <c s="36" t="s">
        <v>108</v>
      </c>
      <c s="37">
        <v>62.4</v>
      </c>
      <c s="36">
        <v>0</v>
      </c>
      <c s="36">
        <f>ROUND(G113*H113,6)</f>
      </c>
      <c r="L113" s="38">
        <v>0</v>
      </c>
      <c s="32">
        <f>ROUND(ROUND(L113,2)*ROUND(G113,1),2)</f>
      </c>
      <c s="36" t="s">
        <v>53</v>
      </c>
      <c>
        <f>(M113*21)/100</f>
      </c>
      <c t="s">
        <v>28</v>
      </c>
    </row>
    <row r="114" spans="1:5" ht="12.75">
      <c r="A114" s="35" t="s">
        <v>54</v>
      </c>
      <c r="E114" s="39" t="s">
        <v>5</v>
      </c>
    </row>
    <row r="115" spans="1:5" ht="12.75">
      <c r="A115" s="35" t="s">
        <v>55</v>
      </c>
      <c r="E115" s="40" t="s">
        <v>171</v>
      </c>
    </row>
    <row r="116" spans="1:5" ht="178.5">
      <c r="A116" t="s">
        <v>57</v>
      </c>
      <c r="E116" s="39" t="s">
        <v>167</v>
      </c>
    </row>
    <row r="117" spans="1:16" ht="12.75">
      <c r="A117" t="s">
        <v>49</v>
      </c>
      <c s="34" t="s">
        <v>172</v>
      </c>
      <c s="34" t="s">
        <v>173</v>
      </c>
      <c s="35" t="s">
        <v>5</v>
      </c>
      <c s="6" t="s">
        <v>174</v>
      </c>
      <c s="36" t="s">
        <v>108</v>
      </c>
      <c s="37">
        <v>485.6</v>
      </c>
      <c s="36">
        <v>0</v>
      </c>
      <c s="36">
        <f>ROUND(G117*H117,6)</f>
      </c>
      <c r="L117" s="38">
        <v>0</v>
      </c>
      <c s="32">
        <f>ROUND(ROUND(L117,2)*ROUND(G117,1),2)</f>
      </c>
      <c s="36" t="s">
        <v>53</v>
      </c>
      <c>
        <f>(M117*21)/100</f>
      </c>
      <c t="s">
        <v>28</v>
      </c>
    </row>
    <row r="118" spans="1:5" ht="12.75">
      <c r="A118" s="35" t="s">
        <v>54</v>
      </c>
      <c r="E118" s="39" t="s">
        <v>5</v>
      </c>
    </row>
    <row r="119" spans="1:5" ht="12.75">
      <c r="A119" s="35" t="s">
        <v>55</v>
      </c>
      <c r="E119" s="40" t="s">
        <v>175</v>
      </c>
    </row>
    <row r="120" spans="1:5" ht="191.25">
      <c r="A120" t="s">
        <v>57</v>
      </c>
      <c r="E120" s="39" t="s">
        <v>176</v>
      </c>
    </row>
    <row r="121" spans="1:16" ht="12.75">
      <c r="A121" t="s">
        <v>49</v>
      </c>
      <c s="34" t="s">
        <v>177</v>
      </c>
      <c s="34" t="s">
        <v>178</v>
      </c>
      <c s="35" t="s">
        <v>5</v>
      </c>
      <c s="6" t="s">
        <v>179</v>
      </c>
      <c s="36" t="s">
        <v>108</v>
      </c>
      <c s="37">
        <v>103.5</v>
      </c>
      <c s="36">
        <v>0</v>
      </c>
      <c s="36">
        <f>ROUND(G121*H121,6)</f>
      </c>
      <c r="L121" s="38">
        <v>0</v>
      </c>
      <c s="32">
        <f>ROUND(ROUND(L121,2)*ROUND(G121,1),2)</f>
      </c>
      <c s="36" t="s">
        <v>53</v>
      </c>
      <c>
        <f>(M121*21)/100</f>
      </c>
      <c t="s">
        <v>28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55</v>
      </c>
      <c r="E123" s="40" t="s">
        <v>180</v>
      </c>
    </row>
    <row r="124" spans="1:5" ht="191.25">
      <c r="A124" t="s">
        <v>57</v>
      </c>
      <c r="E124" s="39" t="s">
        <v>176</v>
      </c>
    </row>
    <row r="125" spans="1:13" ht="12.75">
      <c r="A125" t="s">
        <v>47</v>
      </c>
      <c r="C125" s="31" t="s">
        <v>85</v>
      </c>
      <c r="E125" s="33" t="s">
        <v>181</v>
      </c>
      <c r="J125" s="32">
        <f>0</f>
      </c>
      <c s="32">
        <f>0</f>
      </c>
      <c s="32">
        <f>0+L126+L130+L134+L138+L142+L146+L150+L154+L158</f>
      </c>
      <c s="32">
        <f>0+M126+M130+M134+M138+M142+M146+M150+M154+M158</f>
      </c>
    </row>
    <row r="126" spans="1:16" ht="12.75">
      <c r="A126" t="s">
        <v>49</v>
      </c>
      <c s="34" t="s">
        <v>182</v>
      </c>
      <c s="34" t="s">
        <v>183</v>
      </c>
      <c s="35" t="s">
        <v>5</v>
      </c>
      <c s="6" t="s">
        <v>184</v>
      </c>
      <c s="36" t="s">
        <v>154</v>
      </c>
      <c s="37">
        <v>5</v>
      </c>
      <c s="36">
        <v>0</v>
      </c>
      <c s="36">
        <f>ROUND(G126*H126,6)</f>
      </c>
      <c r="L126" s="38">
        <v>0</v>
      </c>
      <c s="32">
        <f>ROUND(ROUND(L126,2)*ROUND(G126,1),2)</f>
      </c>
      <c s="36" t="s">
        <v>53</v>
      </c>
      <c>
        <f>(M126*21)/100</f>
      </c>
      <c t="s">
        <v>28</v>
      </c>
    </row>
    <row r="127" spans="1:5" ht="12.75">
      <c r="A127" s="35" t="s">
        <v>54</v>
      </c>
      <c r="E127" s="39" t="s">
        <v>5</v>
      </c>
    </row>
    <row r="128" spans="1:5" ht="12.75">
      <c r="A128" s="35" t="s">
        <v>55</v>
      </c>
      <c r="E128" s="40" t="s">
        <v>5</v>
      </c>
    </row>
    <row r="129" spans="1:5" ht="140.25">
      <c r="A129" t="s">
        <v>57</v>
      </c>
      <c r="E129" s="39" t="s">
        <v>185</v>
      </c>
    </row>
    <row r="130" spans="1:16" ht="12.75">
      <c r="A130" t="s">
        <v>49</v>
      </c>
      <c s="34" t="s">
        <v>186</v>
      </c>
      <c s="34" t="s">
        <v>187</v>
      </c>
      <c s="35" t="s">
        <v>5</v>
      </c>
      <c s="6" t="s">
        <v>188</v>
      </c>
      <c s="36" t="s">
        <v>154</v>
      </c>
      <c s="37">
        <v>5</v>
      </c>
      <c s="36">
        <v>0</v>
      </c>
      <c s="36">
        <f>ROUND(G130*H130,6)</f>
      </c>
      <c r="L130" s="38">
        <v>0</v>
      </c>
      <c s="32">
        <f>ROUND(ROUND(L130,2)*ROUND(G130,1),2)</f>
      </c>
      <c s="36" t="s">
        <v>53</v>
      </c>
      <c>
        <f>(M130*21)/100</f>
      </c>
      <c t="s">
        <v>28</v>
      </c>
    </row>
    <row r="131" spans="1:5" ht="12.75">
      <c r="A131" s="35" t="s">
        <v>54</v>
      </c>
      <c r="E131" s="39" t="s">
        <v>5</v>
      </c>
    </row>
    <row r="132" spans="1:5" ht="12.75">
      <c r="A132" s="35" t="s">
        <v>55</v>
      </c>
      <c r="E132" s="40" t="s">
        <v>5</v>
      </c>
    </row>
    <row r="133" spans="1:5" ht="140.25">
      <c r="A133" t="s">
        <v>57</v>
      </c>
      <c r="E133" s="39" t="s">
        <v>189</v>
      </c>
    </row>
    <row r="134" spans="1:16" ht="12.75">
      <c r="A134" t="s">
        <v>49</v>
      </c>
      <c s="34" t="s">
        <v>190</v>
      </c>
      <c s="34" t="s">
        <v>191</v>
      </c>
      <c s="35" t="s">
        <v>5</v>
      </c>
      <c s="6" t="s">
        <v>192</v>
      </c>
      <c s="36" t="s">
        <v>154</v>
      </c>
      <c s="37">
        <v>2</v>
      </c>
      <c s="36">
        <v>0</v>
      </c>
      <c s="36">
        <f>ROUND(G134*H134,6)</f>
      </c>
      <c r="L134" s="38">
        <v>0</v>
      </c>
      <c s="32">
        <f>ROUND(ROUND(L134,2)*ROUND(G134,1),2)</f>
      </c>
      <c s="36" t="s">
        <v>53</v>
      </c>
      <c>
        <f>(M134*21)/100</f>
      </c>
      <c t="s">
        <v>28</v>
      </c>
    </row>
    <row r="135" spans="1:5" ht="12.75">
      <c r="A135" s="35" t="s">
        <v>54</v>
      </c>
      <c r="E135" s="39" t="s">
        <v>5</v>
      </c>
    </row>
    <row r="136" spans="1:5" ht="12.75">
      <c r="A136" s="35" t="s">
        <v>55</v>
      </c>
      <c r="E136" s="40" t="s">
        <v>5</v>
      </c>
    </row>
    <row r="137" spans="1:5" ht="114.75">
      <c r="A137" t="s">
        <v>57</v>
      </c>
      <c r="E137" s="39" t="s">
        <v>193</v>
      </c>
    </row>
    <row r="138" spans="1:16" ht="12.75">
      <c r="A138" t="s">
        <v>49</v>
      </c>
      <c s="34" t="s">
        <v>194</v>
      </c>
      <c s="34" t="s">
        <v>195</v>
      </c>
      <c s="35" t="s">
        <v>5</v>
      </c>
      <c s="6" t="s">
        <v>196</v>
      </c>
      <c s="36" t="s">
        <v>154</v>
      </c>
      <c s="37">
        <v>2</v>
      </c>
      <c s="36">
        <v>0</v>
      </c>
      <c s="36">
        <f>ROUND(G138*H138,6)</f>
      </c>
      <c r="L138" s="38">
        <v>0</v>
      </c>
      <c s="32">
        <f>ROUND(ROUND(L138,2)*ROUND(G138,1),2)</f>
      </c>
      <c s="36" t="s">
        <v>53</v>
      </c>
      <c>
        <f>(M138*21)/100</f>
      </c>
      <c t="s">
        <v>28</v>
      </c>
    </row>
    <row r="139" spans="1:5" ht="12.75">
      <c r="A139" s="35" t="s">
        <v>54</v>
      </c>
      <c r="E139" s="39" t="s">
        <v>5</v>
      </c>
    </row>
    <row r="140" spans="1:5" ht="12.75">
      <c r="A140" s="35" t="s">
        <v>55</v>
      </c>
      <c r="E140" s="40" t="s">
        <v>5</v>
      </c>
    </row>
    <row r="141" spans="1:5" ht="140.25">
      <c r="A141" t="s">
        <v>57</v>
      </c>
      <c r="E141" s="39" t="s">
        <v>197</v>
      </c>
    </row>
    <row r="142" spans="1:16" ht="25.5">
      <c r="A142" t="s">
        <v>49</v>
      </c>
      <c s="34" t="s">
        <v>198</v>
      </c>
      <c s="34" t="s">
        <v>199</v>
      </c>
      <c s="35" t="s">
        <v>5</v>
      </c>
      <c s="6" t="s">
        <v>200</v>
      </c>
      <c s="36" t="s">
        <v>154</v>
      </c>
      <c s="37">
        <v>5</v>
      </c>
      <c s="36">
        <v>0</v>
      </c>
      <c s="36">
        <f>ROUND(G142*H142,6)</f>
      </c>
      <c r="L142" s="38">
        <v>0</v>
      </c>
      <c s="32">
        <f>ROUND(ROUND(L142,2)*ROUND(G142,1),2)</f>
      </c>
      <c s="36" t="s">
        <v>53</v>
      </c>
      <c>
        <f>(M142*21)/100</f>
      </c>
      <c t="s">
        <v>28</v>
      </c>
    </row>
    <row r="143" spans="1:5" ht="12.75">
      <c r="A143" s="35" t="s">
        <v>54</v>
      </c>
      <c r="E143" s="39" t="s">
        <v>5</v>
      </c>
    </row>
    <row r="144" spans="1:5" ht="12.75">
      <c r="A144" s="35" t="s">
        <v>55</v>
      </c>
      <c r="E144" s="40" t="s">
        <v>5</v>
      </c>
    </row>
    <row r="145" spans="1:5" ht="140.25">
      <c r="A145" t="s">
        <v>57</v>
      </c>
      <c r="E145" s="39" t="s">
        <v>201</v>
      </c>
    </row>
    <row r="146" spans="1:16" ht="25.5">
      <c r="A146" t="s">
        <v>49</v>
      </c>
      <c s="34" t="s">
        <v>202</v>
      </c>
      <c s="34" t="s">
        <v>203</v>
      </c>
      <c s="35" t="s">
        <v>5</v>
      </c>
      <c s="6" t="s">
        <v>204</v>
      </c>
      <c s="36" t="s">
        <v>154</v>
      </c>
      <c s="37">
        <v>5</v>
      </c>
      <c s="36">
        <v>0</v>
      </c>
      <c s="36">
        <f>ROUND(G146*H146,6)</f>
      </c>
      <c r="L146" s="38">
        <v>0</v>
      </c>
      <c s="32">
        <f>ROUND(ROUND(L146,2)*ROUND(G146,1),2)</f>
      </c>
      <c s="36" t="s">
        <v>53</v>
      </c>
      <c>
        <f>(M146*21)/100</f>
      </c>
      <c t="s">
        <v>28</v>
      </c>
    </row>
    <row r="147" spans="1:5" ht="12.75">
      <c r="A147" s="35" t="s">
        <v>54</v>
      </c>
      <c r="E147" s="39" t="s">
        <v>5</v>
      </c>
    </row>
    <row r="148" spans="1:5" ht="12.75">
      <c r="A148" s="35" t="s">
        <v>55</v>
      </c>
      <c r="E148" s="40" t="s">
        <v>5</v>
      </c>
    </row>
    <row r="149" spans="1:5" ht="140.25">
      <c r="A149" t="s">
        <v>57</v>
      </c>
      <c r="E149" s="39" t="s">
        <v>205</v>
      </c>
    </row>
    <row r="150" spans="1:16" ht="12.75">
      <c r="A150" t="s">
        <v>49</v>
      </c>
      <c s="34" t="s">
        <v>206</v>
      </c>
      <c s="34" t="s">
        <v>207</v>
      </c>
      <c s="35" t="s">
        <v>5</v>
      </c>
      <c s="6" t="s">
        <v>208</v>
      </c>
      <c s="36" t="s">
        <v>154</v>
      </c>
      <c s="37">
        <v>3</v>
      </c>
      <c s="36">
        <v>0</v>
      </c>
      <c s="36">
        <f>ROUND(G150*H150,6)</f>
      </c>
      <c r="L150" s="38">
        <v>0</v>
      </c>
      <c s="32">
        <f>ROUND(ROUND(L150,2)*ROUND(G150,1),2)</f>
      </c>
      <c s="36" t="s">
        <v>53</v>
      </c>
      <c>
        <f>(M150*21)/100</f>
      </c>
      <c t="s">
        <v>28</v>
      </c>
    </row>
    <row r="151" spans="1:5" ht="12.75">
      <c r="A151" s="35" t="s">
        <v>54</v>
      </c>
      <c r="E151" s="39" t="s">
        <v>5</v>
      </c>
    </row>
    <row r="152" spans="1:5" ht="12.75">
      <c r="A152" s="35" t="s">
        <v>55</v>
      </c>
      <c r="E152" s="40" t="s">
        <v>5</v>
      </c>
    </row>
    <row r="153" spans="1:5" ht="127.5">
      <c r="A153" t="s">
        <v>57</v>
      </c>
      <c r="E153" s="39" t="s">
        <v>209</v>
      </c>
    </row>
    <row r="154" spans="1:16" ht="12.75">
      <c r="A154" t="s">
        <v>49</v>
      </c>
      <c s="34" t="s">
        <v>210</v>
      </c>
      <c s="34" t="s">
        <v>207</v>
      </c>
      <c s="35" t="s">
        <v>26</v>
      </c>
      <c s="6" t="s">
        <v>208</v>
      </c>
      <c s="36" t="s">
        <v>154</v>
      </c>
      <c s="37">
        <v>2</v>
      </c>
      <c s="36">
        <v>0</v>
      </c>
      <c s="36">
        <f>ROUND(G154*H154,6)</f>
      </c>
      <c r="L154" s="38">
        <v>0</v>
      </c>
      <c s="32">
        <f>ROUND(ROUND(L154,2)*ROUND(G154,1),2)</f>
      </c>
      <c s="36" t="s">
        <v>53</v>
      </c>
      <c>
        <f>(M154*21)/100</f>
      </c>
      <c t="s">
        <v>28</v>
      </c>
    </row>
    <row r="155" spans="1:5" ht="12.75">
      <c r="A155" s="35" t="s">
        <v>54</v>
      </c>
      <c r="E155" s="39" t="s">
        <v>5</v>
      </c>
    </row>
    <row r="156" spans="1:5" ht="12.75">
      <c r="A156" s="35" t="s">
        <v>55</v>
      </c>
      <c r="E156" s="40" t="s">
        <v>5</v>
      </c>
    </row>
    <row r="157" spans="1:5" ht="127.5">
      <c r="A157" t="s">
        <v>57</v>
      </c>
      <c r="E157" s="39" t="s">
        <v>209</v>
      </c>
    </row>
    <row r="158" spans="1:16" ht="12.75">
      <c r="A158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154</v>
      </c>
      <c s="37">
        <v>3</v>
      </c>
      <c s="36">
        <v>0</v>
      </c>
      <c s="36">
        <f>ROUND(G158*H158,6)</f>
      </c>
      <c r="L158" s="38">
        <v>0</v>
      </c>
      <c s="32">
        <f>ROUND(ROUND(L158,2)*ROUND(G158,1),2)</f>
      </c>
      <c s="36" t="s">
        <v>53</v>
      </c>
      <c>
        <f>(M158*21)/100</f>
      </c>
      <c t="s">
        <v>28</v>
      </c>
    </row>
    <row r="159" spans="1:5" ht="12.75">
      <c r="A159" s="35" t="s">
        <v>54</v>
      </c>
      <c r="E159" s="39" t="s">
        <v>5</v>
      </c>
    </row>
    <row r="160" spans="1:5" ht="12.75">
      <c r="A160" s="35" t="s">
        <v>55</v>
      </c>
      <c r="E160" s="40" t="s">
        <v>5</v>
      </c>
    </row>
    <row r="161" spans="1:5" ht="140.25">
      <c r="A161" t="s">
        <v>57</v>
      </c>
      <c r="E161" s="39" t="s">
        <v>214</v>
      </c>
    </row>
    <row r="162" spans="1:13" ht="12.75">
      <c r="A162" t="s">
        <v>47</v>
      </c>
      <c r="C162" s="31" t="s">
        <v>90</v>
      </c>
      <c r="E162" s="33" t="s">
        <v>215</v>
      </c>
      <c r="J162" s="32">
        <f>0</f>
      </c>
      <c s="32">
        <f>0</f>
      </c>
      <c s="32">
        <f>0+L163+L167+L171</f>
      </c>
      <c s="32">
        <f>0+M163+M167+M171</f>
      </c>
    </row>
    <row r="163" spans="1:16" ht="12.75">
      <c r="A163" t="s">
        <v>49</v>
      </c>
      <c s="34" t="s">
        <v>216</v>
      </c>
      <c s="34" t="s">
        <v>217</v>
      </c>
      <c s="35" t="s">
        <v>5</v>
      </c>
      <c s="6" t="s">
        <v>218</v>
      </c>
      <c s="36" t="s">
        <v>108</v>
      </c>
      <c s="37">
        <v>46</v>
      </c>
      <c s="36">
        <v>0</v>
      </c>
      <c s="36">
        <f>ROUND(G163*H163,6)</f>
      </c>
      <c r="L163" s="38">
        <v>0</v>
      </c>
      <c s="32">
        <f>ROUND(ROUND(L163,2)*ROUND(G163,1),2)</f>
      </c>
      <c s="36" t="s">
        <v>53</v>
      </c>
      <c>
        <f>(M163*21)/100</f>
      </c>
      <c t="s">
        <v>28</v>
      </c>
    </row>
    <row r="164" spans="1:5" ht="12.75">
      <c r="A164" s="35" t="s">
        <v>54</v>
      </c>
      <c r="E164" s="39" t="s">
        <v>5</v>
      </c>
    </row>
    <row r="165" spans="1:5" ht="12.75">
      <c r="A165" s="35" t="s">
        <v>55</v>
      </c>
      <c r="E165" s="40" t="s">
        <v>219</v>
      </c>
    </row>
    <row r="166" spans="1:5" ht="255">
      <c r="A166" t="s">
        <v>57</v>
      </c>
      <c r="E166" s="39" t="s">
        <v>220</v>
      </c>
    </row>
    <row r="167" spans="1:16" ht="12.75">
      <c r="A167" t="s">
        <v>49</v>
      </c>
      <c s="34" t="s">
        <v>221</v>
      </c>
      <c s="34" t="s">
        <v>222</v>
      </c>
      <c s="35" t="s">
        <v>5</v>
      </c>
      <c s="6" t="s">
        <v>223</v>
      </c>
      <c s="36" t="s">
        <v>108</v>
      </c>
      <c s="37">
        <v>84</v>
      </c>
      <c s="36">
        <v>0</v>
      </c>
      <c s="36">
        <f>ROUND(G167*H167,6)</f>
      </c>
      <c r="L167" s="38">
        <v>0</v>
      </c>
      <c s="32">
        <f>ROUND(ROUND(L167,2)*ROUND(G167,1),2)</f>
      </c>
      <c s="36" t="s">
        <v>53</v>
      </c>
      <c>
        <f>(M167*21)/100</f>
      </c>
      <c t="s">
        <v>28</v>
      </c>
    </row>
    <row r="168" spans="1:5" ht="12.75">
      <c r="A168" s="35" t="s">
        <v>54</v>
      </c>
      <c r="E168" s="39" t="s">
        <v>5</v>
      </c>
    </row>
    <row r="169" spans="1:5" ht="12.75">
      <c r="A169" s="35" t="s">
        <v>55</v>
      </c>
      <c r="E169" s="40" t="s">
        <v>5</v>
      </c>
    </row>
    <row r="170" spans="1:5" ht="242.25">
      <c r="A170" t="s">
        <v>57</v>
      </c>
      <c r="E170" s="39" t="s">
        <v>224</v>
      </c>
    </row>
    <row r="171" spans="1:16" ht="12.75">
      <c r="A171" t="s">
        <v>49</v>
      </c>
      <c s="34" t="s">
        <v>225</v>
      </c>
      <c s="34" t="s">
        <v>226</v>
      </c>
      <c s="35" t="s">
        <v>5</v>
      </c>
      <c s="6" t="s">
        <v>227</v>
      </c>
      <c s="36" t="s">
        <v>154</v>
      </c>
      <c s="37">
        <v>17</v>
      </c>
      <c s="36">
        <v>0</v>
      </c>
      <c s="36">
        <f>ROUND(G171*H171,6)</f>
      </c>
      <c r="L171" s="38">
        <v>0</v>
      </c>
      <c s="32">
        <f>ROUND(ROUND(L171,2)*ROUND(G171,1),2)</f>
      </c>
      <c s="36" t="s">
        <v>53</v>
      </c>
      <c>
        <f>(M171*21)/100</f>
      </c>
      <c t="s">
        <v>28</v>
      </c>
    </row>
    <row r="172" spans="1:5" ht="12.75">
      <c r="A172" s="35" t="s">
        <v>54</v>
      </c>
      <c r="E172" s="39" t="s">
        <v>5</v>
      </c>
    </row>
    <row r="173" spans="1:5" ht="12.75">
      <c r="A173" s="35" t="s">
        <v>55</v>
      </c>
      <c r="E173" s="40" t="s">
        <v>5</v>
      </c>
    </row>
    <row r="174" spans="1:5" ht="89.25">
      <c r="A174" t="s">
        <v>57</v>
      </c>
      <c r="E174" s="39" t="s">
        <v>228</v>
      </c>
    </row>
    <row r="175" spans="1:13" ht="12.75">
      <c r="A175" t="s">
        <v>47</v>
      </c>
      <c r="C175" s="31" t="s">
        <v>95</v>
      </c>
      <c r="E175" s="33" t="s">
        <v>229</v>
      </c>
      <c r="J175" s="32">
        <f>0</f>
      </c>
      <c s="32">
        <f>0</f>
      </c>
      <c s="32">
        <f>0+L176+L180+L184+L188+L192+L196+L200+L204+L208+L212+L216+L220+L224+L228+L232+L236+L240</f>
      </c>
      <c s="32">
        <f>0+M176+M180+M184+M188+M192+M196+M200+M204+M208+M212+M216+M220+M224+M228+M232+M236+M240</f>
      </c>
    </row>
    <row r="176" spans="1:16" ht="12.75">
      <c r="A176" t="s">
        <v>49</v>
      </c>
      <c s="34" t="s">
        <v>230</v>
      </c>
      <c s="34" t="s">
        <v>231</v>
      </c>
      <c s="35" t="s">
        <v>5</v>
      </c>
      <c s="6" t="s">
        <v>232</v>
      </c>
      <c s="36" t="s">
        <v>154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ROUND(ROUND(L176,2)*ROUND(G176,1),2)</f>
      </c>
      <c s="36" t="s">
        <v>53</v>
      </c>
      <c>
        <f>(M176*21)/100</f>
      </c>
      <c t="s">
        <v>28</v>
      </c>
    </row>
    <row r="177" spans="1:5" ht="12.75">
      <c r="A177" s="35" t="s">
        <v>54</v>
      </c>
      <c r="E177" s="39" t="s">
        <v>5</v>
      </c>
    </row>
    <row r="178" spans="1:5" ht="12.75">
      <c r="A178" s="35" t="s">
        <v>55</v>
      </c>
      <c r="E178" s="40" t="s">
        <v>5</v>
      </c>
    </row>
    <row r="179" spans="1:5" ht="102">
      <c r="A179" t="s">
        <v>57</v>
      </c>
      <c r="E179" s="39" t="s">
        <v>233</v>
      </c>
    </row>
    <row r="180" spans="1:16" ht="12.75">
      <c r="A180" t="s">
        <v>49</v>
      </c>
      <c s="34" t="s">
        <v>234</v>
      </c>
      <c s="34" t="s">
        <v>235</v>
      </c>
      <c s="35" t="s">
        <v>5</v>
      </c>
      <c s="6" t="s">
        <v>236</v>
      </c>
      <c s="36" t="s">
        <v>154</v>
      </c>
      <c s="37">
        <v>2</v>
      </c>
      <c s="36">
        <v>0</v>
      </c>
      <c s="36">
        <f>ROUND(G180*H180,6)</f>
      </c>
      <c r="L180" s="38">
        <v>0</v>
      </c>
      <c s="32">
        <f>ROUND(ROUND(L180,2)*ROUND(G180,1),2)</f>
      </c>
      <c s="36" t="s">
        <v>53</v>
      </c>
      <c>
        <f>(M180*21)/100</f>
      </c>
      <c t="s">
        <v>28</v>
      </c>
    </row>
    <row r="181" spans="1:5" ht="12.75">
      <c r="A181" s="35" t="s">
        <v>54</v>
      </c>
      <c r="E181" s="39" t="s">
        <v>5</v>
      </c>
    </row>
    <row r="182" spans="1:5" ht="12.75">
      <c r="A182" s="35" t="s">
        <v>55</v>
      </c>
      <c r="E182" s="40" t="s">
        <v>5</v>
      </c>
    </row>
    <row r="183" spans="1:5" ht="127.5">
      <c r="A183" t="s">
        <v>57</v>
      </c>
      <c r="E183" s="39" t="s">
        <v>237</v>
      </c>
    </row>
    <row r="184" spans="1:16" ht="12.75">
      <c r="A184" t="s">
        <v>49</v>
      </c>
      <c s="34" t="s">
        <v>238</v>
      </c>
      <c s="34" t="s">
        <v>239</v>
      </c>
      <c s="35" t="s">
        <v>5</v>
      </c>
      <c s="6" t="s">
        <v>240</v>
      </c>
      <c s="36" t="s">
        <v>154</v>
      </c>
      <c s="37">
        <v>2</v>
      </c>
      <c s="36">
        <v>0</v>
      </c>
      <c s="36">
        <f>ROUND(G184*H184,6)</f>
      </c>
      <c r="L184" s="38">
        <v>0</v>
      </c>
      <c s="32">
        <f>ROUND(ROUND(L184,2)*ROUND(G184,1),2)</f>
      </c>
      <c s="36" t="s">
        <v>53</v>
      </c>
      <c>
        <f>(M184*21)/100</f>
      </c>
      <c t="s">
        <v>28</v>
      </c>
    </row>
    <row r="185" spans="1:5" ht="12.75">
      <c r="A185" s="35" t="s">
        <v>54</v>
      </c>
      <c r="E185" s="39" t="s">
        <v>5</v>
      </c>
    </row>
    <row r="186" spans="1:5" ht="12.75">
      <c r="A186" s="35" t="s">
        <v>55</v>
      </c>
      <c r="E186" s="40" t="s">
        <v>5</v>
      </c>
    </row>
    <row r="187" spans="1:5" ht="127.5">
      <c r="A187" t="s">
        <v>57</v>
      </c>
      <c r="E187" s="39" t="s">
        <v>237</v>
      </c>
    </row>
    <row r="188" spans="1:16" ht="12.75">
      <c r="A188" t="s">
        <v>49</v>
      </c>
      <c s="34" t="s">
        <v>241</v>
      </c>
      <c s="34" t="s">
        <v>242</v>
      </c>
      <c s="35" t="s">
        <v>5</v>
      </c>
      <c s="6" t="s">
        <v>243</v>
      </c>
      <c s="36" t="s">
        <v>154</v>
      </c>
      <c s="37">
        <v>4</v>
      </c>
      <c s="36">
        <v>0</v>
      </c>
      <c s="36">
        <f>ROUND(G188*H188,6)</f>
      </c>
      <c r="L188" s="38">
        <v>0</v>
      </c>
      <c s="32">
        <f>ROUND(ROUND(L188,2)*ROUND(G188,1),2)</f>
      </c>
      <c s="36" t="s">
        <v>53</v>
      </c>
      <c>
        <f>(M188*21)/100</f>
      </c>
      <c t="s">
        <v>28</v>
      </c>
    </row>
    <row r="189" spans="1:5" ht="12.75">
      <c r="A189" s="35" t="s">
        <v>54</v>
      </c>
      <c r="E189" s="39" t="s">
        <v>5</v>
      </c>
    </row>
    <row r="190" spans="1:5" ht="12.75">
      <c r="A190" s="35" t="s">
        <v>55</v>
      </c>
      <c r="E190" s="40" t="s">
        <v>5</v>
      </c>
    </row>
    <row r="191" spans="1:5" ht="127.5">
      <c r="A191" t="s">
        <v>57</v>
      </c>
      <c r="E191" s="39" t="s">
        <v>237</v>
      </c>
    </row>
    <row r="192" spans="1:16" ht="12.75">
      <c r="A192" t="s">
        <v>49</v>
      </c>
      <c s="34" t="s">
        <v>244</v>
      </c>
      <c s="34" t="s">
        <v>245</v>
      </c>
      <c s="35" t="s">
        <v>5</v>
      </c>
      <c s="6" t="s">
        <v>246</v>
      </c>
      <c s="36" t="s">
        <v>154</v>
      </c>
      <c s="37">
        <v>4</v>
      </c>
      <c s="36">
        <v>0</v>
      </c>
      <c s="36">
        <f>ROUND(G192*H192,6)</f>
      </c>
      <c r="L192" s="38">
        <v>0</v>
      </c>
      <c s="32">
        <f>ROUND(ROUND(L192,2)*ROUND(G192,1),2)</f>
      </c>
      <c s="36" t="s">
        <v>53</v>
      </c>
      <c>
        <f>(M192*21)/100</f>
      </c>
      <c t="s">
        <v>28</v>
      </c>
    </row>
    <row r="193" spans="1:5" ht="12.75">
      <c r="A193" s="35" t="s">
        <v>54</v>
      </c>
      <c r="E193" s="39" t="s">
        <v>5</v>
      </c>
    </row>
    <row r="194" spans="1:5" ht="12.75">
      <c r="A194" s="35" t="s">
        <v>55</v>
      </c>
      <c r="E194" s="40" t="s">
        <v>5</v>
      </c>
    </row>
    <row r="195" spans="1:5" ht="127.5">
      <c r="A195" t="s">
        <v>57</v>
      </c>
      <c r="E195" s="39" t="s">
        <v>237</v>
      </c>
    </row>
    <row r="196" spans="1:16" ht="12.75">
      <c r="A196" t="s">
        <v>49</v>
      </c>
      <c s="34" t="s">
        <v>247</v>
      </c>
      <c s="34" t="s">
        <v>248</v>
      </c>
      <c s="35" t="s">
        <v>5</v>
      </c>
      <c s="6" t="s">
        <v>249</v>
      </c>
      <c s="36" t="s">
        <v>154</v>
      </c>
      <c s="37">
        <v>5</v>
      </c>
      <c s="36">
        <v>0</v>
      </c>
      <c s="36">
        <f>ROUND(G196*H196,6)</f>
      </c>
      <c r="L196" s="38">
        <v>0</v>
      </c>
      <c s="32">
        <f>ROUND(ROUND(L196,2)*ROUND(G196,1),2)</f>
      </c>
      <c s="36" t="s">
        <v>53</v>
      </c>
      <c>
        <f>(M196*21)/100</f>
      </c>
      <c t="s">
        <v>28</v>
      </c>
    </row>
    <row r="197" spans="1:5" ht="12.75">
      <c r="A197" s="35" t="s">
        <v>54</v>
      </c>
      <c r="E197" s="39" t="s">
        <v>5</v>
      </c>
    </row>
    <row r="198" spans="1:5" ht="12.75">
      <c r="A198" s="35" t="s">
        <v>55</v>
      </c>
      <c r="E198" s="40" t="s">
        <v>5</v>
      </c>
    </row>
    <row r="199" spans="1:5" ht="114.75">
      <c r="A199" t="s">
        <v>57</v>
      </c>
      <c r="E199" s="39" t="s">
        <v>250</v>
      </c>
    </row>
    <row r="200" spans="1:16" ht="12.75">
      <c r="A200" t="s">
        <v>49</v>
      </c>
      <c s="34" t="s">
        <v>251</v>
      </c>
      <c s="34" t="s">
        <v>252</v>
      </c>
      <c s="35" t="s">
        <v>5</v>
      </c>
      <c s="6" t="s">
        <v>253</v>
      </c>
      <c s="36" t="s">
        <v>81</v>
      </c>
      <c s="37">
        <v>1080</v>
      </c>
      <c s="36">
        <v>0</v>
      </c>
      <c s="36">
        <f>ROUND(G200*H200,6)</f>
      </c>
      <c r="L200" s="38">
        <v>0</v>
      </c>
      <c s="32">
        <f>ROUND(ROUND(L200,2)*ROUND(G200,1),2)</f>
      </c>
      <c s="36" t="s">
        <v>53</v>
      </c>
      <c>
        <f>(M200*21)/100</f>
      </c>
      <c t="s">
        <v>28</v>
      </c>
    </row>
    <row r="201" spans="1:5" ht="12.75">
      <c r="A201" s="35" t="s">
        <v>54</v>
      </c>
      <c r="E201" s="39" t="s">
        <v>5</v>
      </c>
    </row>
    <row r="202" spans="1:5" ht="12.75">
      <c r="A202" s="35" t="s">
        <v>55</v>
      </c>
      <c r="E202" s="40" t="s">
        <v>5</v>
      </c>
    </row>
    <row r="203" spans="1:5" ht="153">
      <c r="A203" t="s">
        <v>57</v>
      </c>
      <c r="E203" s="39" t="s">
        <v>254</v>
      </c>
    </row>
    <row r="204" spans="1:16" ht="12.75">
      <c r="A204" t="s">
        <v>49</v>
      </c>
      <c s="34" t="s">
        <v>255</v>
      </c>
      <c s="34" t="s">
        <v>256</v>
      </c>
      <c s="35" t="s">
        <v>5</v>
      </c>
      <c s="6" t="s">
        <v>257</v>
      </c>
      <c s="36" t="s">
        <v>52</v>
      </c>
      <c s="37">
        <v>930</v>
      </c>
      <c s="36">
        <v>0</v>
      </c>
      <c s="36">
        <f>ROUND(G204*H204,6)</f>
      </c>
      <c r="L204" s="38">
        <v>0</v>
      </c>
      <c s="32">
        <f>ROUND(ROUND(L204,2)*ROUND(G204,1),2)</f>
      </c>
      <c s="36" t="s">
        <v>53</v>
      </c>
      <c>
        <f>(M204*21)/100</f>
      </c>
      <c t="s">
        <v>28</v>
      </c>
    </row>
    <row r="205" spans="1:5" ht="12.75">
      <c r="A205" s="35" t="s">
        <v>54</v>
      </c>
      <c r="E205" s="39" t="s">
        <v>5</v>
      </c>
    </row>
    <row r="206" spans="1:5" ht="38.25">
      <c r="A206" s="35" t="s">
        <v>55</v>
      </c>
      <c r="E206" s="40" t="s">
        <v>258</v>
      </c>
    </row>
    <row r="207" spans="1:5" ht="140.25">
      <c r="A207" t="s">
        <v>57</v>
      </c>
      <c r="E207" s="39" t="s">
        <v>259</v>
      </c>
    </row>
    <row r="208" spans="1:16" ht="25.5">
      <c r="A208" t="s">
        <v>49</v>
      </c>
      <c s="34" t="s">
        <v>260</v>
      </c>
      <c s="34" t="s">
        <v>261</v>
      </c>
      <c s="35" t="s">
        <v>5</v>
      </c>
      <c s="6" t="s">
        <v>262</v>
      </c>
      <c s="36" t="s">
        <v>108</v>
      </c>
      <c s="37">
        <v>216.9</v>
      </c>
      <c s="36">
        <v>0</v>
      </c>
      <c s="36">
        <f>ROUND(G208*H208,6)</f>
      </c>
      <c r="L208" s="38">
        <v>0</v>
      </c>
      <c s="32">
        <f>ROUND(ROUND(L208,2)*ROUND(G208,1),2)</f>
      </c>
      <c s="36" t="s">
        <v>53</v>
      </c>
      <c>
        <f>(M208*21)/100</f>
      </c>
      <c t="s">
        <v>28</v>
      </c>
    </row>
    <row r="209" spans="1:5" ht="12.75">
      <c r="A209" s="35" t="s">
        <v>54</v>
      </c>
      <c r="E209" s="39" t="s">
        <v>5</v>
      </c>
    </row>
    <row r="210" spans="1:5" ht="89.25">
      <c r="A210" s="35" t="s">
        <v>55</v>
      </c>
      <c r="E210" s="40" t="s">
        <v>263</v>
      </c>
    </row>
    <row r="211" spans="1:5" ht="204">
      <c r="A211" t="s">
        <v>57</v>
      </c>
      <c r="E211" s="39" t="s">
        <v>264</v>
      </c>
    </row>
    <row r="212" spans="1:16" ht="25.5">
      <c r="A212" t="s">
        <v>49</v>
      </c>
      <c s="34" t="s">
        <v>265</v>
      </c>
      <c s="34" t="s">
        <v>266</v>
      </c>
      <c s="35" t="s">
        <v>5</v>
      </c>
      <c s="6" t="s">
        <v>267</v>
      </c>
      <c s="36" t="s">
        <v>108</v>
      </c>
      <c s="37">
        <v>95.6</v>
      </c>
      <c s="36">
        <v>0</v>
      </c>
      <c s="36">
        <f>ROUND(G212*H212,6)</f>
      </c>
      <c r="L212" s="38">
        <v>0</v>
      </c>
      <c s="32">
        <f>ROUND(ROUND(L212,2)*ROUND(G212,1),2)</f>
      </c>
      <c s="36" t="s">
        <v>53</v>
      </c>
      <c>
        <f>(M212*21)/100</f>
      </c>
      <c t="s">
        <v>28</v>
      </c>
    </row>
    <row r="213" spans="1:5" ht="12.75">
      <c r="A213" s="35" t="s">
        <v>54</v>
      </c>
      <c r="E213" s="39" t="s">
        <v>5</v>
      </c>
    </row>
    <row r="214" spans="1:5" ht="51">
      <c r="A214" s="35" t="s">
        <v>55</v>
      </c>
      <c r="E214" s="40" t="s">
        <v>268</v>
      </c>
    </row>
    <row r="215" spans="1:5" ht="204">
      <c r="A215" t="s">
        <v>57</v>
      </c>
      <c r="E215" s="39" t="s">
        <v>269</v>
      </c>
    </row>
    <row r="216" spans="1:16" ht="25.5">
      <c r="A216" t="s">
        <v>49</v>
      </c>
      <c s="34" t="s">
        <v>270</v>
      </c>
      <c s="34" t="s">
        <v>271</v>
      </c>
      <c s="35" t="s">
        <v>5</v>
      </c>
      <c s="6" t="s">
        <v>272</v>
      </c>
      <c s="36" t="s">
        <v>273</v>
      </c>
      <c s="37">
        <v>454.4</v>
      </c>
      <c s="36">
        <v>0</v>
      </c>
      <c s="36">
        <f>ROUND(G216*H216,6)</f>
      </c>
      <c r="L216" s="38">
        <v>0</v>
      </c>
      <c s="32">
        <f>ROUND(ROUND(L216,2)*ROUND(G216,1),2)</f>
      </c>
      <c s="36" t="s">
        <v>53</v>
      </c>
      <c>
        <f>(M216*21)/100</f>
      </c>
      <c t="s">
        <v>28</v>
      </c>
    </row>
    <row r="217" spans="1:5" ht="12.75">
      <c r="A217" s="35" t="s">
        <v>54</v>
      </c>
      <c r="E217" s="39" t="s">
        <v>5</v>
      </c>
    </row>
    <row r="218" spans="1:5" ht="12.75">
      <c r="A218" s="35" t="s">
        <v>55</v>
      </c>
      <c r="E218" s="40" t="s">
        <v>274</v>
      </c>
    </row>
    <row r="219" spans="1:5" ht="102">
      <c r="A219" t="s">
        <v>57</v>
      </c>
      <c r="E219" s="39" t="s">
        <v>275</v>
      </c>
    </row>
    <row r="220" spans="1:16" ht="25.5">
      <c r="A220" t="s">
        <v>49</v>
      </c>
      <c s="34" t="s">
        <v>276</v>
      </c>
      <c s="34" t="s">
        <v>277</v>
      </c>
      <c s="35" t="s">
        <v>5</v>
      </c>
      <c s="6" t="s">
        <v>278</v>
      </c>
      <c s="36" t="s">
        <v>108</v>
      </c>
      <c s="37">
        <v>77.7</v>
      </c>
      <c s="36">
        <v>0</v>
      </c>
      <c s="36">
        <f>ROUND(G220*H220,6)</f>
      </c>
      <c r="L220" s="38">
        <v>0</v>
      </c>
      <c s="32">
        <f>ROUND(ROUND(L220,2)*ROUND(G220,1),2)</f>
      </c>
      <c s="36" t="s">
        <v>53</v>
      </c>
      <c>
        <f>(M220*21)/100</f>
      </c>
      <c t="s">
        <v>28</v>
      </c>
    </row>
    <row r="221" spans="1:5" ht="12.75">
      <c r="A221" s="35" t="s">
        <v>54</v>
      </c>
      <c r="E221" s="39" t="s">
        <v>5</v>
      </c>
    </row>
    <row r="222" spans="1:5" ht="89.25">
      <c r="A222" s="35" t="s">
        <v>55</v>
      </c>
      <c r="E222" s="40" t="s">
        <v>279</v>
      </c>
    </row>
    <row r="223" spans="1:5" ht="216.75">
      <c r="A223" t="s">
        <v>57</v>
      </c>
      <c r="E223" s="39" t="s">
        <v>280</v>
      </c>
    </row>
    <row r="224" spans="1:16" ht="38.25">
      <c r="A224" t="s">
        <v>49</v>
      </c>
      <c s="34" t="s">
        <v>281</v>
      </c>
      <c s="34" t="s">
        <v>282</v>
      </c>
      <c s="35" t="s">
        <v>5</v>
      </c>
      <c s="6" t="s">
        <v>283</v>
      </c>
      <c s="36" t="s">
        <v>108</v>
      </c>
      <c s="37">
        <v>45.1</v>
      </c>
      <c s="36">
        <v>0</v>
      </c>
      <c s="36">
        <f>ROUND(G224*H224,6)</f>
      </c>
      <c r="L224" s="38">
        <v>0</v>
      </c>
      <c s="32">
        <f>ROUND(ROUND(L224,2)*ROUND(G224,1),2)</f>
      </c>
      <c s="36" t="s">
        <v>53</v>
      </c>
      <c>
        <f>(M224*21)/100</f>
      </c>
      <c t="s">
        <v>28</v>
      </c>
    </row>
    <row r="225" spans="1:5" ht="12.75">
      <c r="A225" s="35" t="s">
        <v>54</v>
      </c>
      <c r="E225" s="39" t="s">
        <v>5</v>
      </c>
    </row>
    <row r="226" spans="1:5" ht="51">
      <c r="A226" s="35" t="s">
        <v>55</v>
      </c>
      <c r="E226" s="40" t="s">
        <v>125</v>
      </c>
    </row>
    <row r="227" spans="1:5" ht="191.25">
      <c r="A227" t="s">
        <v>57</v>
      </c>
      <c r="E227" s="39" t="s">
        <v>284</v>
      </c>
    </row>
    <row r="228" spans="1:16" ht="12.75">
      <c r="A228" t="s">
        <v>49</v>
      </c>
      <c s="34" t="s">
        <v>285</v>
      </c>
      <c s="34" t="s">
        <v>286</v>
      </c>
      <c s="35" t="s">
        <v>5</v>
      </c>
      <c s="6" t="s">
        <v>287</v>
      </c>
      <c s="36" t="s">
        <v>154</v>
      </c>
      <c s="37">
        <v>1</v>
      </c>
      <c s="36">
        <v>0</v>
      </c>
      <c s="36">
        <f>ROUND(G228*H228,6)</f>
      </c>
      <c r="L228" s="38">
        <v>0</v>
      </c>
      <c s="32">
        <f>ROUND(ROUND(L228,2)*ROUND(G228,1),2)</f>
      </c>
      <c s="36" t="s">
        <v>53</v>
      </c>
      <c>
        <f>(M228*21)/100</f>
      </c>
      <c t="s">
        <v>28</v>
      </c>
    </row>
    <row r="229" spans="1:5" ht="12.75">
      <c r="A229" s="35" t="s">
        <v>54</v>
      </c>
      <c r="E229" s="39" t="s">
        <v>5</v>
      </c>
    </row>
    <row r="230" spans="1:5" ht="12.75">
      <c r="A230" s="35" t="s">
        <v>55</v>
      </c>
      <c r="E230" s="40" t="s">
        <v>5</v>
      </c>
    </row>
    <row r="231" spans="1:5" ht="127.5">
      <c r="A231" t="s">
        <v>57</v>
      </c>
      <c r="E231" s="39" t="s">
        <v>288</v>
      </c>
    </row>
    <row r="232" spans="1:16" ht="12.75">
      <c r="A232" t="s">
        <v>49</v>
      </c>
      <c s="34" t="s">
        <v>289</v>
      </c>
      <c s="34" t="s">
        <v>290</v>
      </c>
      <c s="35" t="s">
        <v>5</v>
      </c>
      <c s="6" t="s">
        <v>291</v>
      </c>
      <c s="36" t="s">
        <v>154</v>
      </c>
      <c s="37">
        <v>5</v>
      </c>
      <c s="36">
        <v>0</v>
      </c>
      <c s="36">
        <f>ROUND(G232*H232,6)</f>
      </c>
      <c r="L232" s="38">
        <v>0</v>
      </c>
      <c s="32">
        <f>ROUND(ROUND(L232,2)*ROUND(G232,1),2)</f>
      </c>
      <c s="36" t="s">
        <v>53</v>
      </c>
      <c>
        <f>(M232*21)/100</f>
      </c>
      <c t="s">
        <v>28</v>
      </c>
    </row>
    <row r="233" spans="1:5" ht="12.75">
      <c r="A233" s="35" t="s">
        <v>54</v>
      </c>
      <c r="E233" s="39" t="s">
        <v>5</v>
      </c>
    </row>
    <row r="234" spans="1:5" ht="12.75">
      <c r="A234" s="35" t="s">
        <v>55</v>
      </c>
      <c r="E234" s="40" t="s">
        <v>5</v>
      </c>
    </row>
    <row r="235" spans="1:5" ht="127.5">
      <c r="A235" t="s">
        <v>57</v>
      </c>
      <c r="E235" s="39" t="s">
        <v>288</v>
      </c>
    </row>
    <row r="236" spans="1:16" ht="12.75">
      <c r="A236" t="s">
        <v>49</v>
      </c>
      <c s="34" t="s">
        <v>292</v>
      </c>
      <c s="34" t="s">
        <v>293</v>
      </c>
      <c s="35" t="s">
        <v>5</v>
      </c>
      <c s="6" t="s">
        <v>294</v>
      </c>
      <c s="36" t="s">
        <v>108</v>
      </c>
      <c s="37">
        <v>1</v>
      </c>
      <c s="36">
        <v>0</v>
      </c>
      <c s="36">
        <f>ROUND(G236*H236,6)</f>
      </c>
      <c r="L236" s="38">
        <v>0</v>
      </c>
      <c s="32">
        <f>ROUND(ROUND(L236,2)*ROUND(G236,1),2)</f>
      </c>
      <c s="36" t="s">
        <v>53</v>
      </c>
      <c>
        <f>(M236*21)/100</f>
      </c>
      <c t="s">
        <v>28</v>
      </c>
    </row>
    <row r="237" spans="1:5" ht="12.75">
      <c r="A237" s="35" t="s">
        <v>54</v>
      </c>
      <c r="E237" s="39" t="s">
        <v>5</v>
      </c>
    </row>
    <row r="238" spans="1:5" ht="12.75">
      <c r="A238" s="35" t="s">
        <v>55</v>
      </c>
      <c r="E238" s="40" t="s">
        <v>295</v>
      </c>
    </row>
    <row r="239" spans="1:5" ht="76.5">
      <c r="A239" t="s">
        <v>57</v>
      </c>
      <c r="E239" s="39" t="s">
        <v>296</v>
      </c>
    </row>
    <row r="240" spans="1:16" ht="12.75">
      <c r="A240" t="s">
        <v>49</v>
      </c>
      <c s="34" t="s">
        <v>297</v>
      </c>
      <c s="34" t="s">
        <v>298</v>
      </c>
      <c s="35" t="s">
        <v>5</v>
      </c>
      <c s="6" t="s">
        <v>299</v>
      </c>
      <c s="36" t="s">
        <v>108</v>
      </c>
      <c s="37">
        <v>3</v>
      </c>
      <c s="36">
        <v>0</v>
      </c>
      <c s="36">
        <f>ROUND(G240*H240,6)</f>
      </c>
      <c r="L240" s="38">
        <v>0</v>
      </c>
      <c s="32">
        <f>ROUND(ROUND(L240,2)*ROUND(G240,1),2)</f>
      </c>
      <c s="36" t="s">
        <v>53</v>
      </c>
      <c>
        <f>(M240*21)/100</f>
      </c>
      <c t="s">
        <v>28</v>
      </c>
    </row>
    <row r="241" spans="1:5" ht="12.75">
      <c r="A241" s="35" t="s">
        <v>54</v>
      </c>
      <c r="E241" s="39" t="s">
        <v>5</v>
      </c>
    </row>
    <row r="242" spans="1:5" ht="12.75">
      <c r="A242" s="35" t="s">
        <v>55</v>
      </c>
      <c r="E242" s="40" t="s">
        <v>300</v>
      </c>
    </row>
    <row r="243" spans="1:5" ht="76.5">
      <c r="A243" t="s">
        <v>57</v>
      </c>
      <c r="E243" s="39" t="s">
        <v>296</v>
      </c>
    </row>
    <row r="244" spans="1:13" ht="12.75">
      <c r="A244" t="s">
        <v>47</v>
      </c>
      <c r="C244" s="31" t="s">
        <v>301</v>
      </c>
      <c r="E244" s="33" t="s">
        <v>302</v>
      </c>
      <c r="J244" s="32">
        <f>0</f>
      </c>
      <c s="32">
        <f>0</f>
      </c>
      <c s="32">
        <f>0+L245+L249+L253+L257+L261+L265</f>
      </c>
      <c s="32">
        <f>0+M245+M249+M253+M257+M261+M265</f>
      </c>
    </row>
    <row r="245" spans="1:16" ht="25.5">
      <c r="A245" t="s">
        <v>49</v>
      </c>
      <c s="34" t="s">
        <v>303</v>
      </c>
      <c s="34" t="s">
        <v>304</v>
      </c>
      <c s="35" t="s">
        <v>305</v>
      </c>
      <c s="6" t="s">
        <v>306</v>
      </c>
      <c s="36" t="s">
        <v>307</v>
      </c>
      <c s="37">
        <v>2095.2</v>
      </c>
      <c s="36">
        <v>0</v>
      </c>
      <c s="36">
        <f>ROUND(G245*H245,6)</f>
      </c>
      <c r="L245" s="38">
        <v>0</v>
      </c>
      <c s="32">
        <f>ROUND(ROUND(L245,2)*ROUND(G245,1),2)</f>
      </c>
      <c s="36" t="s">
        <v>308</v>
      </c>
      <c>
        <f>(M245*21)/100</f>
      </c>
      <c t="s">
        <v>28</v>
      </c>
    </row>
    <row r="246" spans="1:5" ht="12.75">
      <c r="A246" s="35" t="s">
        <v>54</v>
      </c>
      <c r="E246" s="39" t="s">
        <v>309</v>
      </c>
    </row>
    <row r="247" spans="1:5" ht="12.75">
      <c r="A247" s="35" t="s">
        <v>55</v>
      </c>
      <c r="E247" s="40" t="s">
        <v>310</v>
      </c>
    </row>
    <row r="248" spans="1:5" ht="12.75">
      <c r="A248" t="s">
        <v>57</v>
      </c>
      <c r="E248" s="39" t="s">
        <v>311</v>
      </c>
    </row>
    <row r="249" spans="1:16" ht="25.5">
      <c r="A249" t="s">
        <v>49</v>
      </c>
      <c s="34" t="s">
        <v>312</v>
      </c>
      <c s="34" t="s">
        <v>313</v>
      </c>
      <c s="35" t="s">
        <v>314</v>
      </c>
      <c s="6" t="s">
        <v>315</v>
      </c>
      <c s="36" t="s">
        <v>307</v>
      </c>
      <c s="37">
        <v>840.7</v>
      </c>
      <c s="36">
        <v>0</v>
      </c>
      <c s="36">
        <f>ROUND(G249*H249,6)</f>
      </c>
      <c r="L249" s="38">
        <v>0</v>
      </c>
      <c s="32">
        <f>ROUND(ROUND(L249,2)*ROUND(G249,1),2)</f>
      </c>
      <c s="36" t="s">
        <v>308</v>
      </c>
      <c>
        <f>(M249*21)/100</f>
      </c>
      <c t="s">
        <v>28</v>
      </c>
    </row>
    <row r="250" spans="1:5" ht="12.75">
      <c r="A250" s="35" t="s">
        <v>54</v>
      </c>
      <c r="E250" s="39" t="s">
        <v>309</v>
      </c>
    </row>
    <row r="251" spans="1:5" ht="12.75">
      <c r="A251" s="35" t="s">
        <v>55</v>
      </c>
      <c r="E251" s="40" t="s">
        <v>316</v>
      </c>
    </row>
    <row r="252" spans="1:5" ht="12.75">
      <c r="A252" t="s">
        <v>57</v>
      </c>
      <c r="E252" s="39" t="s">
        <v>311</v>
      </c>
    </row>
    <row r="253" spans="1:16" ht="25.5">
      <c r="A253" t="s">
        <v>49</v>
      </c>
      <c s="34" t="s">
        <v>317</v>
      </c>
      <c s="34" t="s">
        <v>318</v>
      </c>
      <c s="35" t="s">
        <v>319</v>
      </c>
      <c s="6" t="s">
        <v>320</v>
      </c>
      <c s="36" t="s">
        <v>321</v>
      </c>
      <c s="37">
        <v>22.7</v>
      </c>
      <c s="36">
        <v>0</v>
      </c>
      <c s="36">
        <f>ROUND(G253*H253,6)</f>
      </c>
      <c r="L253" s="38">
        <v>0</v>
      </c>
      <c s="32">
        <f>ROUND(ROUND(L253,2)*ROUND(G253,1),2)</f>
      </c>
      <c s="36" t="s">
        <v>308</v>
      </c>
      <c>
        <f>(M253*21)/100</f>
      </c>
      <c t="s">
        <v>28</v>
      </c>
    </row>
    <row r="254" spans="1:5" ht="12.75">
      <c r="A254" s="35" t="s">
        <v>54</v>
      </c>
      <c r="E254" s="39" t="s">
        <v>309</v>
      </c>
    </row>
    <row r="255" spans="1:5" ht="12.75">
      <c r="A255" s="35" t="s">
        <v>55</v>
      </c>
      <c r="E255" s="40" t="s">
        <v>322</v>
      </c>
    </row>
    <row r="256" spans="1:5" ht="12.75">
      <c r="A256" t="s">
        <v>57</v>
      </c>
      <c r="E256" s="39" t="s">
        <v>311</v>
      </c>
    </row>
    <row r="257" spans="1:16" ht="25.5">
      <c r="A257" t="s">
        <v>49</v>
      </c>
      <c s="34" t="s">
        <v>323</v>
      </c>
      <c s="34" t="s">
        <v>324</v>
      </c>
      <c s="35" t="s">
        <v>325</v>
      </c>
      <c s="6" t="s">
        <v>326</v>
      </c>
      <c s="36" t="s">
        <v>307</v>
      </c>
      <c s="37">
        <v>0.2</v>
      </c>
      <c s="36">
        <v>0</v>
      </c>
      <c s="36">
        <f>ROUND(G257*H257,6)</f>
      </c>
      <c r="L257" s="38">
        <v>0</v>
      </c>
      <c s="32">
        <f>ROUND(ROUND(L257,2)*ROUND(G257,1),2)</f>
      </c>
      <c s="36" t="s">
        <v>308</v>
      </c>
      <c>
        <f>(M257*21)/100</f>
      </c>
      <c t="s">
        <v>28</v>
      </c>
    </row>
    <row r="258" spans="1:5" ht="12.75">
      <c r="A258" s="35" t="s">
        <v>54</v>
      </c>
      <c r="E258" s="39" t="s">
        <v>309</v>
      </c>
    </row>
    <row r="259" spans="1:5" ht="12.75">
      <c r="A259" s="35" t="s">
        <v>55</v>
      </c>
      <c r="E259" s="40" t="s">
        <v>327</v>
      </c>
    </row>
    <row r="260" spans="1:5" ht="12.75">
      <c r="A260" t="s">
        <v>57</v>
      </c>
      <c r="E260" s="39" t="s">
        <v>311</v>
      </c>
    </row>
    <row r="261" spans="1:16" ht="25.5">
      <c r="A261" t="s">
        <v>49</v>
      </c>
      <c s="34" t="s">
        <v>328</v>
      </c>
      <c s="34" t="s">
        <v>329</v>
      </c>
      <c s="35" t="s">
        <v>330</v>
      </c>
      <c s="6" t="s">
        <v>331</v>
      </c>
      <c s="36" t="s">
        <v>307</v>
      </c>
      <c s="37">
        <v>840.7</v>
      </c>
      <c s="36">
        <v>0</v>
      </c>
      <c s="36">
        <f>ROUND(G261*H261,6)</f>
      </c>
      <c r="L261" s="38">
        <v>0</v>
      </c>
      <c s="32">
        <f>ROUND(ROUND(L261,2)*ROUND(G261,1),2)</f>
      </c>
      <c s="36" t="s">
        <v>308</v>
      </c>
      <c>
        <f>(M261*21)/100</f>
      </c>
      <c t="s">
        <v>28</v>
      </c>
    </row>
    <row r="262" spans="1:5" ht="12.75">
      <c r="A262" s="35" t="s">
        <v>54</v>
      </c>
      <c r="E262" s="39" t="s">
        <v>309</v>
      </c>
    </row>
    <row r="263" spans="1:5" ht="12.75">
      <c r="A263" s="35" t="s">
        <v>55</v>
      </c>
      <c r="E263" s="40" t="s">
        <v>316</v>
      </c>
    </row>
    <row r="264" spans="1:5" ht="12.75">
      <c r="A264" t="s">
        <v>57</v>
      </c>
      <c r="E264" s="39" t="s">
        <v>311</v>
      </c>
    </row>
    <row r="265" spans="1:16" ht="25.5">
      <c r="A265" t="s">
        <v>49</v>
      </c>
      <c s="34" t="s">
        <v>332</v>
      </c>
      <c s="34" t="s">
        <v>333</v>
      </c>
      <c s="35" t="s">
        <v>334</v>
      </c>
      <c s="6" t="s">
        <v>335</v>
      </c>
      <c s="36" t="s">
        <v>307</v>
      </c>
      <c s="37">
        <v>11.4</v>
      </c>
      <c s="36">
        <v>0</v>
      </c>
      <c s="36">
        <f>ROUND(G265*H265,6)</f>
      </c>
      <c r="L265" s="38">
        <v>0</v>
      </c>
      <c s="32">
        <f>ROUND(ROUND(L265,2)*ROUND(G265,1),2)</f>
      </c>
      <c s="36" t="s">
        <v>308</v>
      </c>
      <c>
        <f>(M265*21)/100</f>
      </c>
      <c t="s">
        <v>28</v>
      </c>
    </row>
    <row r="266" spans="1:5" ht="12.75">
      <c r="A266" s="35" t="s">
        <v>54</v>
      </c>
      <c r="E266" s="39" t="s">
        <v>309</v>
      </c>
    </row>
    <row r="267" spans="1:5" ht="12.75">
      <c r="A267" s="35" t="s">
        <v>55</v>
      </c>
      <c r="E267" s="40" t="s">
        <v>336</v>
      </c>
    </row>
    <row r="268" spans="1:5" ht="12.75">
      <c r="A268" t="s">
        <v>57</v>
      </c>
      <c r="E268" s="39" t="s">
        <v>311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COUNTIFS(L8:L34,"=0",A8:A34,"P")+COUNTIFS(L8:L34,"",A8:A34,"P")+SUM(Q8:Q34)</f>
      </c>
    </row>
    <row r="8" spans="1:13" ht="12.75">
      <c r="A8" t="s">
        <v>45</v>
      </c>
      <c r="C8" s="28" t="s">
        <v>339</v>
      </c>
      <c r="E8" s="30" t="s">
        <v>338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73</v>
      </c>
      <c r="E9" s="33" t="s">
        <v>94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26</v>
      </c>
      <c s="34" t="s">
        <v>340</v>
      </c>
      <c s="35" t="s">
        <v>5</v>
      </c>
      <c s="6" t="s">
        <v>341</v>
      </c>
      <c s="36" t="s">
        <v>52</v>
      </c>
      <c s="37">
        <v>52.5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89.25">
      <c r="A13" t="s">
        <v>57</v>
      </c>
      <c r="E13" s="39" t="s">
        <v>104</v>
      </c>
    </row>
    <row r="14" spans="1:16" ht="25.5">
      <c r="A14" t="s">
        <v>49</v>
      </c>
      <c s="34" t="s">
        <v>28</v>
      </c>
      <c s="34" t="s">
        <v>342</v>
      </c>
      <c s="35" t="s">
        <v>5</v>
      </c>
      <c s="6" t="s">
        <v>343</v>
      </c>
      <c s="36" t="s">
        <v>108</v>
      </c>
      <c s="37">
        <v>411.5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53</v>
      </c>
      <c>
        <f>(M14*21)/100</f>
      </c>
      <c t="s">
        <v>28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255">
      <c r="A17" t="s">
        <v>57</v>
      </c>
      <c r="E17" s="39" t="s">
        <v>344</v>
      </c>
    </row>
    <row r="18" spans="1:16" ht="25.5">
      <c r="A18" t="s">
        <v>49</v>
      </c>
      <c s="34" t="s">
        <v>63</v>
      </c>
      <c s="34" t="s">
        <v>345</v>
      </c>
      <c s="35" t="s">
        <v>5</v>
      </c>
      <c s="6" t="s">
        <v>346</v>
      </c>
      <c s="36" t="s">
        <v>108</v>
      </c>
      <c s="37">
        <v>53.6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53</v>
      </c>
      <c>
        <f>(M18*21)/100</f>
      </c>
      <c t="s">
        <v>28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347</v>
      </c>
    </row>
    <row r="21" spans="1:5" ht="255">
      <c r="A21" t="s">
        <v>57</v>
      </c>
      <c r="E21" s="39" t="s">
        <v>344</v>
      </c>
    </row>
    <row r="22" spans="1:16" ht="25.5">
      <c r="A22" t="s">
        <v>49</v>
      </c>
      <c s="34" t="s">
        <v>68</v>
      </c>
      <c s="34" t="s">
        <v>348</v>
      </c>
      <c s="35" t="s">
        <v>5</v>
      </c>
      <c s="6" t="s">
        <v>349</v>
      </c>
      <c s="36" t="s">
        <v>108</v>
      </c>
      <c s="37">
        <v>49.8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53</v>
      </c>
      <c>
        <f>(M22*21)/100</f>
      </c>
      <c t="s">
        <v>28</v>
      </c>
    </row>
    <row r="23" spans="1:5" ht="12.75">
      <c r="A23" s="35" t="s">
        <v>54</v>
      </c>
      <c r="E23" s="39" t="s">
        <v>5</v>
      </c>
    </row>
    <row r="24" spans="1:5" ht="12.75">
      <c r="A24" s="35" t="s">
        <v>55</v>
      </c>
      <c r="E24" s="40" t="s">
        <v>350</v>
      </c>
    </row>
    <row r="25" spans="1:5" ht="255">
      <c r="A25" t="s">
        <v>57</v>
      </c>
      <c r="E25" s="39" t="s">
        <v>344</v>
      </c>
    </row>
    <row r="26" spans="1:16" ht="12.75">
      <c r="A26" t="s">
        <v>49</v>
      </c>
      <c s="34" t="s">
        <v>73</v>
      </c>
      <c s="34" t="s">
        <v>207</v>
      </c>
      <c s="35" t="s">
        <v>5</v>
      </c>
      <c s="6" t="s">
        <v>208</v>
      </c>
      <c s="36" t="s">
        <v>154</v>
      </c>
      <c s="37">
        <v>2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53</v>
      </c>
      <c>
        <f>(M26*21)/100</f>
      </c>
      <c t="s">
        <v>28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5</v>
      </c>
    </row>
    <row r="29" spans="1:5" ht="127.5">
      <c r="A29" t="s">
        <v>57</v>
      </c>
      <c r="E29" s="39" t="s">
        <v>209</v>
      </c>
    </row>
    <row r="30" spans="1:16" ht="12.75">
      <c r="A30" t="s">
        <v>49</v>
      </c>
      <c s="34" t="s">
        <v>73</v>
      </c>
      <c s="34" t="s">
        <v>207</v>
      </c>
      <c s="35" t="s">
        <v>26</v>
      </c>
      <c s="6" t="s">
        <v>208</v>
      </c>
      <c s="36" t="s">
        <v>154</v>
      </c>
      <c s="37">
        <v>3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53</v>
      </c>
      <c>
        <f>(M30*21)/100</f>
      </c>
      <c t="s">
        <v>28</v>
      </c>
    </row>
    <row r="31" spans="1:5" ht="12.75">
      <c r="A31" s="35" t="s">
        <v>54</v>
      </c>
      <c r="E31" s="39" t="s">
        <v>5</v>
      </c>
    </row>
    <row r="32" spans="1:5" ht="12.75">
      <c r="A32" s="35" t="s">
        <v>55</v>
      </c>
      <c r="E32" s="40" t="s">
        <v>5</v>
      </c>
    </row>
    <row r="33" spans="1:5" ht="127.5">
      <c r="A33" t="s">
        <v>57</v>
      </c>
      <c r="E33" s="39" t="s">
        <v>351</v>
      </c>
    </row>
    <row r="34" spans="1:16" ht="12.75">
      <c r="A34" t="s">
        <v>49</v>
      </c>
      <c s="34" t="s">
        <v>27</v>
      </c>
      <c s="34" t="s">
        <v>212</v>
      </c>
      <c s="35" t="s">
        <v>5</v>
      </c>
      <c s="6" t="s">
        <v>213</v>
      </c>
      <c s="36" t="s">
        <v>154</v>
      </c>
      <c s="37">
        <v>3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53</v>
      </c>
      <c>
        <f>(M34*21)/100</f>
      </c>
      <c t="s">
        <v>28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5</v>
      </c>
    </row>
    <row r="37" spans="1:5" ht="140.25">
      <c r="A37" t="s">
        <v>57</v>
      </c>
      <c r="E37" s="39" t="s">
        <v>352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COUNTIFS(L8:L173,"=0",A8:A173,"P")+COUNTIFS(L8:L173,"",A8:A173,"P")+SUM(Q8:Q173)</f>
      </c>
    </row>
    <row r="8" spans="1:13" ht="12.75">
      <c r="A8" t="s">
        <v>45</v>
      </c>
      <c r="C8" s="28" t="s">
        <v>355</v>
      </c>
      <c r="E8" s="30" t="s">
        <v>354</v>
      </c>
      <c r="J8" s="29">
        <f>0+J9+J38+J43+J56+J105+J110+J127+J152</f>
      </c>
      <c s="29">
        <f>0+K9+K38+K43+K56+K105+K110+K127+K152</f>
      </c>
      <c s="29">
        <f>0+L9+L38+L43+L56+L105+L110+L127+L152</f>
      </c>
      <c s="29">
        <f>0+M9+M38+M43+M56+M105+M110+M127+M152</f>
      </c>
    </row>
    <row r="9" spans="1:13" ht="12.75">
      <c r="A9" t="s">
        <v>47</v>
      </c>
      <c r="C9" s="31" t="s">
        <v>26</v>
      </c>
      <c r="E9" s="33" t="s">
        <v>48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26</v>
      </c>
      <c s="34" t="s">
        <v>50</v>
      </c>
      <c s="35" t="s">
        <v>5</v>
      </c>
      <c s="6" t="s">
        <v>51</v>
      </c>
      <c s="36" t="s">
        <v>52</v>
      </c>
      <c s="37">
        <v>594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356</v>
      </c>
    </row>
    <row r="13" spans="1:5" ht="369.75">
      <c r="A13" t="s">
        <v>57</v>
      </c>
      <c r="E13" s="39" t="s">
        <v>58</v>
      </c>
    </row>
    <row r="14" spans="1:16" ht="12.75">
      <c r="A14" t="s">
        <v>49</v>
      </c>
      <c s="34" t="s">
        <v>28</v>
      </c>
      <c s="34" t="s">
        <v>59</v>
      </c>
      <c s="35" t="s">
        <v>5</v>
      </c>
      <c s="6" t="s">
        <v>60</v>
      </c>
      <c s="36" t="s">
        <v>52</v>
      </c>
      <c s="37">
        <v>1125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53</v>
      </c>
      <c>
        <f>(M14*21)/100</f>
      </c>
      <c t="s">
        <v>28</v>
      </c>
    </row>
    <row r="15" spans="1:5" ht="12.75">
      <c r="A15" s="35" t="s">
        <v>54</v>
      </c>
      <c r="E15" s="39" t="s">
        <v>5</v>
      </c>
    </row>
    <row r="16" spans="1:5" ht="38.25">
      <c r="A16" s="35" t="s">
        <v>55</v>
      </c>
      <c r="E16" s="40" t="s">
        <v>357</v>
      </c>
    </row>
    <row r="17" spans="1:5" ht="306">
      <c r="A17" t="s">
        <v>57</v>
      </c>
      <c r="E17" s="39" t="s">
        <v>62</v>
      </c>
    </row>
    <row r="18" spans="1:16" ht="12.75">
      <c r="A18" t="s">
        <v>49</v>
      </c>
      <c s="34" t="s">
        <v>63</v>
      </c>
      <c s="34" t="s">
        <v>358</v>
      </c>
      <c s="35" t="s">
        <v>5</v>
      </c>
      <c s="6" t="s">
        <v>359</v>
      </c>
      <c s="36" t="s">
        <v>52</v>
      </c>
      <c s="37">
        <v>27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53</v>
      </c>
      <c>
        <f>(M18*21)/100</f>
      </c>
      <c t="s">
        <v>28</v>
      </c>
    </row>
    <row r="19" spans="1:5" ht="12.75">
      <c r="A19" s="35" t="s">
        <v>54</v>
      </c>
      <c r="E19" s="39" t="s">
        <v>5</v>
      </c>
    </row>
    <row r="20" spans="1:5" ht="12.75">
      <c r="A20" s="35" t="s">
        <v>55</v>
      </c>
      <c r="E20" s="40" t="s">
        <v>360</v>
      </c>
    </row>
    <row r="21" spans="1:5" ht="318.75">
      <c r="A21" t="s">
        <v>57</v>
      </c>
      <c r="E21" s="39" t="s">
        <v>67</v>
      </c>
    </row>
    <row r="22" spans="1:16" ht="12.75">
      <c r="A22" t="s">
        <v>49</v>
      </c>
      <c s="34" t="s">
        <v>68</v>
      </c>
      <c s="34" t="s">
        <v>64</v>
      </c>
      <c s="35" t="s">
        <v>5</v>
      </c>
      <c s="6" t="s">
        <v>65</v>
      </c>
      <c s="36" t="s">
        <v>52</v>
      </c>
      <c s="37">
        <v>31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53</v>
      </c>
      <c>
        <f>(M22*21)/100</f>
      </c>
      <c t="s">
        <v>28</v>
      </c>
    </row>
    <row r="23" spans="1:5" ht="12.75">
      <c r="A23" s="35" t="s">
        <v>54</v>
      </c>
      <c r="E23" s="39" t="s">
        <v>5</v>
      </c>
    </row>
    <row r="24" spans="1:5" ht="38.25">
      <c r="A24" s="35" t="s">
        <v>55</v>
      </c>
      <c r="E24" s="40" t="s">
        <v>361</v>
      </c>
    </row>
    <row r="25" spans="1:5" ht="318.75">
      <c r="A25" t="s">
        <v>57</v>
      </c>
      <c r="E25" s="39" t="s">
        <v>67</v>
      </c>
    </row>
    <row r="26" spans="1:16" ht="12.75">
      <c r="A26" t="s">
        <v>49</v>
      </c>
      <c s="34" t="s">
        <v>73</v>
      </c>
      <c s="34" t="s">
        <v>69</v>
      </c>
      <c s="35" t="s">
        <v>5</v>
      </c>
      <c s="6" t="s">
        <v>70</v>
      </c>
      <c s="36" t="s">
        <v>52</v>
      </c>
      <c s="37">
        <v>7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53</v>
      </c>
      <c>
        <f>(M26*21)/100</f>
      </c>
      <c t="s">
        <v>28</v>
      </c>
    </row>
    <row r="27" spans="1:5" ht="12.75">
      <c r="A27" s="35" t="s">
        <v>54</v>
      </c>
      <c r="E27" s="39" t="s">
        <v>5</v>
      </c>
    </row>
    <row r="28" spans="1:5" ht="12.75">
      <c r="A28" s="35" t="s">
        <v>55</v>
      </c>
      <c r="E28" s="40" t="s">
        <v>362</v>
      </c>
    </row>
    <row r="29" spans="1:5" ht="229.5">
      <c r="A29" t="s">
        <v>57</v>
      </c>
      <c r="E29" s="39" t="s">
        <v>72</v>
      </c>
    </row>
    <row r="30" spans="1:16" ht="12.75">
      <c r="A30" t="s">
        <v>49</v>
      </c>
      <c s="34" t="s">
        <v>27</v>
      </c>
      <c s="34" t="s">
        <v>74</v>
      </c>
      <c s="35" t="s">
        <v>5</v>
      </c>
      <c s="6" t="s">
        <v>75</v>
      </c>
      <c s="36" t="s">
        <v>52</v>
      </c>
      <c s="37">
        <v>2.5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53</v>
      </c>
      <c>
        <f>(M30*21)/100</f>
      </c>
      <c t="s">
        <v>28</v>
      </c>
    </row>
    <row r="31" spans="1:5" ht="12.75">
      <c r="A31" s="35" t="s">
        <v>54</v>
      </c>
      <c r="E31" s="39" t="s">
        <v>5</v>
      </c>
    </row>
    <row r="32" spans="1:5" ht="25.5">
      <c r="A32" s="35" t="s">
        <v>55</v>
      </c>
      <c r="E32" s="40" t="s">
        <v>363</v>
      </c>
    </row>
    <row r="33" spans="1:5" ht="293.25">
      <c r="A33" t="s">
        <v>57</v>
      </c>
      <c r="E33" s="39" t="s">
        <v>77</v>
      </c>
    </row>
    <row r="34" spans="1:16" ht="12.75">
      <c r="A34" t="s">
        <v>49</v>
      </c>
      <c s="34" t="s">
        <v>85</v>
      </c>
      <c s="34" t="s">
        <v>364</v>
      </c>
      <c s="35" t="s">
        <v>5</v>
      </c>
      <c s="6" t="s">
        <v>365</v>
      </c>
      <c s="36" t="s">
        <v>52</v>
      </c>
      <c s="37">
        <v>3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53</v>
      </c>
      <c>
        <f>(M34*21)/100</f>
      </c>
      <c t="s">
        <v>28</v>
      </c>
    </row>
    <row r="35" spans="1:5" ht="12.75">
      <c r="A35" s="35" t="s">
        <v>54</v>
      </c>
      <c r="E35" s="39" t="s">
        <v>5</v>
      </c>
    </row>
    <row r="36" spans="1:5" ht="12.75">
      <c r="A36" s="35" t="s">
        <v>55</v>
      </c>
      <c r="E36" s="40" t="s">
        <v>366</v>
      </c>
    </row>
    <row r="37" spans="1:5" ht="242.25">
      <c r="A37" t="s">
        <v>57</v>
      </c>
      <c r="E37" s="39" t="s">
        <v>367</v>
      </c>
    </row>
    <row r="38" spans="1:13" ht="12.75">
      <c r="A38" t="s">
        <v>47</v>
      </c>
      <c r="C38" s="31" t="s">
        <v>28</v>
      </c>
      <c r="E38" s="33" t="s">
        <v>78</v>
      </c>
      <c r="J38" s="32">
        <f>0</f>
      </c>
      <c s="32">
        <f>0</f>
      </c>
      <c s="32">
        <f>0+L39</f>
      </c>
      <c s="32">
        <f>0+M39</f>
      </c>
    </row>
    <row r="39" spans="1:16" ht="12.75">
      <c r="A39" t="s">
        <v>49</v>
      </c>
      <c s="34" t="s">
        <v>90</v>
      </c>
      <c s="34" t="s">
        <v>79</v>
      </c>
      <c s="35" t="s">
        <v>5</v>
      </c>
      <c s="6" t="s">
        <v>80</v>
      </c>
      <c s="36" t="s">
        <v>81</v>
      </c>
      <c s="37">
        <v>33</v>
      </c>
      <c s="36">
        <v>0</v>
      </c>
      <c s="36">
        <f>ROUND(G39*H39,6)</f>
      </c>
      <c r="L39" s="38">
        <v>0</v>
      </c>
      <c s="32">
        <f>ROUND(ROUND(L39,2)*ROUND(G39,1),2)</f>
      </c>
      <c s="36" t="s">
        <v>53</v>
      </c>
      <c>
        <f>(M39*21)/100</f>
      </c>
      <c t="s">
        <v>28</v>
      </c>
    </row>
    <row r="40" spans="1:5" ht="12.75">
      <c r="A40" s="35" t="s">
        <v>54</v>
      </c>
      <c r="E40" s="39" t="s">
        <v>5</v>
      </c>
    </row>
    <row r="41" spans="1:5" ht="12.75">
      <c r="A41" s="35" t="s">
        <v>55</v>
      </c>
      <c r="E41" s="40" t="s">
        <v>368</v>
      </c>
    </row>
    <row r="42" spans="1:5" ht="102">
      <c r="A42" t="s">
        <v>57</v>
      </c>
      <c r="E42" s="39" t="s">
        <v>83</v>
      </c>
    </row>
    <row r="43" spans="1:13" ht="12.75">
      <c r="A43" t="s">
        <v>47</v>
      </c>
      <c r="C43" s="31" t="s">
        <v>68</v>
      </c>
      <c r="E43" s="33" t="s">
        <v>84</v>
      </c>
      <c r="J43" s="32">
        <f>0</f>
      </c>
      <c s="32">
        <f>0</f>
      </c>
      <c s="32">
        <f>0+L44+L48+L52</f>
      </c>
      <c s="32">
        <f>0+M44+M48+M52</f>
      </c>
    </row>
    <row r="44" spans="1:16" ht="12.75">
      <c r="A44" t="s">
        <v>49</v>
      </c>
      <c s="34" t="s">
        <v>95</v>
      </c>
      <c s="34" t="s">
        <v>86</v>
      </c>
      <c s="35" t="s">
        <v>5</v>
      </c>
      <c s="6" t="s">
        <v>87</v>
      </c>
      <c s="36" t="s">
        <v>52</v>
      </c>
      <c s="37">
        <v>2</v>
      </c>
      <c s="36">
        <v>0</v>
      </c>
      <c s="36">
        <f>ROUND(G44*H44,6)</f>
      </c>
      <c r="L44" s="38">
        <v>0</v>
      </c>
      <c s="32">
        <f>ROUND(ROUND(L44,2)*ROUND(G44,1),2)</f>
      </c>
      <c s="36" t="s">
        <v>53</v>
      </c>
      <c>
        <f>(M44*21)/100</f>
      </c>
      <c t="s">
        <v>28</v>
      </c>
    </row>
    <row r="45" spans="1:5" ht="12.75">
      <c r="A45" s="35" t="s">
        <v>54</v>
      </c>
      <c r="E45" s="39" t="s">
        <v>5</v>
      </c>
    </row>
    <row r="46" spans="1:5" ht="12.75">
      <c r="A46" s="35" t="s">
        <v>55</v>
      </c>
      <c r="E46" s="40" t="s">
        <v>88</v>
      </c>
    </row>
    <row r="47" spans="1:5" ht="369.75">
      <c r="A47" t="s">
        <v>57</v>
      </c>
      <c r="E47" s="39" t="s">
        <v>89</v>
      </c>
    </row>
    <row r="48" spans="1:16" ht="12.75">
      <c r="A48" t="s">
        <v>49</v>
      </c>
      <c s="34" t="s">
        <v>100</v>
      </c>
      <c s="34" t="s">
        <v>91</v>
      </c>
      <c s="35" t="s">
        <v>5</v>
      </c>
      <c s="6" t="s">
        <v>92</v>
      </c>
      <c s="36" t="s">
        <v>52</v>
      </c>
      <c s="37">
        <v>3</v>
      </c>
      <c s="36">
        <v>0</v>
      </c>
      <c s="36">
        <f>ROUND(G48*H48,6)</f>
      </c>
      <c r="L48" s="38">
        <v>0</v>
      </c>
      <c s="32">
        <f>ROUND(ROUND(L48,2)*ROUND(G48,1),2)</f>
      </c>
      <c s="36" t="s">
        <v>53</v>
      </c>
      <c>
        <f>(M48*21)/100</f>
      </c>
      <c t="s">
        <v>28</v>
      </c>
    </row>
    <row r="49" spans="1:5" ht="12.75">
      <c r="A49" s="35" t="s">
        <v>54</v>
      </c>
      <c r="E49" s="39" t="s">
        <v>5</v>
      </c>
    </row>
    <row r="50" spans="1:5" ht="12.75">
      <c r="A50" s="35" t="s">
        <v>55</v>
      </c>
      <c r="E50" s="40" t="s">
        <v>93</v>
      </c>
    </row>
    <row r="51" spans="1:5" ht="369.75">
      <c r="A51" t="s">
        <v>57</v>
      </c>
      <c r="E51" s="39" t="s">
        <v>89</v>
      </c>
    </row>
    <row r="52" spans="1:16" ht="12.75">
      <c r="A52" t="s">
        <v>49</v>
      </c>
      <c s="34" t="s">
        <v>105</v>
      </c>
      <c s="34" t="s">
        <v>369</v>
      </c>
      <c s="35" t="s">
        <v>5</v>
      </c>
      <c s="6" t="s">
        <v>370</v>
      </c>
      <c s="36" t="s">
        <v>52</v>
      </c>
      <c s="37">
        <v>0.9</v>
      </c>
      <c s="36">
        <v>0</v>
      </c>
      <c s="36">
        <f>ROUND(G52*H52,6)</f>
      </c>
      <c r="L52" s="38">
        <v>0</v>
      </c>
      <c s="32">
        <f>ROUND(ROUND(L52,2)*ROUND(G52,1),2)</f>
      </c>
      <c s="36" t="s">
        <v>53</v>
      </c>
      <c>
        <f>(M52*21)/100</f>
      </c>
      <c t="s">
        <v>28</v>
      </c>
    </row>
    <row r="53" spans="1:5" ht="12.75">
      <c r="A53" s="35" t="s">
        <v>54</v>
      </c>
      <c r="E53" s="39" t="s">
        <v>5</v>
      </c>
    </row>
    <row r="54" spans="1:5" ht="12.75">
      <c r="A54" s="35" t="s">
        <v>55</v>
      </c>
      <c r="E54" s="40" t="s">
        <v>371</v>
      </c>
    </row>
    <row r="55" spans="1:5" ht="38.25">
      <c r="A55" t="s">
        <v>57</v>
      </c>
      <c r="E55" s="39" t="s">
        <v>372</v>
      </c>
    </row>
    <row r="56" spans="1:13" ht="12.75">
      <c r="A56" t="s">
        <v>47</v>
      </c>
      <c r="C56" s="31" t="s">
        <v>73</v>
      </c>
      <c r="E56" s="33" t="s">
        <v>94</v>
      </c>
      <c r="J56" s="32">
        <f>0</f>
      </c>
      <c s="32">
        <f>0</f>
      </c>
      <c s="32">
        <f>0+L57+L61+L65+L69+L73+L77+L81+L85+L89+L93+L97+L101</f>
      </c>
      <c s="32">
        <f>0+M57+M61+M65+M69+M73+M77+M81+M85+M89+M93+M97+M101</f>
      </c>
    </row>
    <row r="57" spans="1:16" ht="25.5">
      <c r="A57" t="s">
        <v>49</v>
      </c>
      <c s="34" t="s">
        <v>111</v>
      </c>
      <c s="34" t="s">
        <v>96</v>
      </c>
      <c s="35" t="s">
        <v>5</v>
      </c>
      <c s="6" t="s">
        <v>97</v>
      </c>
      <c s="36" t="s">
        <v>52</v>
      </c>
      <c s="37">
        <v>980</v>
      </c>
      <c s="36">
        <v>0</v>
      </c>
      <c s="36">
        <f>ROUND(G57*H57,6)</f>
      </c>
      <c r="L57" s="38">
        <v>0</v>
      </c>
      <c s="32">
        <f>ROUND(ROUND(L57,2)*ROUND(G57,1),2)</f>
      </c>
      <c s="36" t="s">
        <v>53</v>
      </c>
      <c>
        <f>(M57*21)/100</f>
      </c>
      <c t="s">
        <v>28</v>
      </c>
    </row>
    <row r="58" spans="1:5" ht="12.75">
      <c r="A58" s="35" t="s">
        <v>54</v>
      </c>
      <c r="E58" s="39" t="s">
        <v>5</v>
      </c>
    </row>
    <row r="59" spans="1:5" ht="114.75">
      <c r="A59" s="35" t="s">
        <v>55</v>
      </c>
      <c r="E59" s="40" t="s">
        <v>98</v>
      </c>
    </row>
    <row r="60" spans="1:5" ht="293.25">
      <c r="A60" t="s">
        <v>57</v>
      </c>
      <c r="E60" s="39" t="s">
        <v>99</v>
      </c>
    </row>
    <row r="61" spans="1:16" ht="12.75">
      <c r="A61" t="s">
        <v>49</v>
      </c>
      <c s="34" t="s">
        <v>116</v>
      </c>
      <c s="34" t="s">
        <v>101</v>
      </c>
      <c s="35" t="s">
        <v>5</v>
      </c>
      <c s="6" t="s">
        <v>102</v>
      </c>
      <c s="36" t="s">
        <v>52</v>
      </c>
      <c s="37">
        <v>716</v>
      </c>
      <c s="36">
        <v>0</v>
      </c>
      <c s="36">
        <f>ROUND(G61*H61,6)</f>
      </c>
      <c r="L61" s="38">
        <v>0</v>
      </c>
      <c s="32">
        <f>ROUND(ROUND(L61,2)*ROUND(G61,1),2)</f>
      </c>
      <c s="36" t="s">
        <v>53</v>
      </c>
      <c>
        <f>(M61*21)/100</f>
      </c>
      <c t="s">
        <v>28</v>
      </c>
    </row>
    <row r="62" spans="1:5" ht="12.75">
      <c r="A62" s="35" t="s">
        <v>54</v>
      </c>
      <c r="E62" s="39" t="s">
        <v>5</v>
      </c>
    </row>
    <row r="63" spans="1:5" ht="63.75">
      <c r="A63" s="35" t="s">
        <v>55</v>
      </c>
      <c r="E63" s="40" t="s">
        <v>373</v>
      </c>
    </row>
    <row r="64" spans="1:5" ht="89.25">
      <c r="A64" t="s">
        <v>57</v>
      </c>
      <c r="E64" s="39" t="s">
        <v>104</v>
      </c>
    </row>
    <row r="65" spans="1:16" ht="25.5">
      <c r="A65" t="s">
        <v>49</v>
      </c>
      <c s="34" t="s">
        <v>120</v>
      </c>
      <c s="34" t="s">
        <v>374</v>
      </c>
      <c s="35" t="s">
        <v>5</v>
      </c>
      <c s="6" t="s">
        <v>375</v>
      </c>
      <c s="36" t="s">
        <v>108</v>
      </c>
      <c s="37">
        <v>70</v>
      </c>
      <c s="36">
        <v>0</v>
      </c>
      <c s="36">
        <f>ROUND(G65*H65,6)</f>
      </c>
      <c r="L65" s="38">
        <v>0</v>
      </c>
      <c s="32">
        <f>ROUND(ROUND(L65,2)*ROUND(G65,1),2)</f>
      </c>
      <c s="36" t="s">
        <v>53</v>
      </c>
      <c>
        <f>(M65*21)/100</f>
      </c>
      <c t="s">
        <v>28</v>
      </c>
    </row>
    <row r="66" spans="1:5" ht="12.75">
      <c r="A66" s="35" t="s">
        <v>54</v>
      </c>
      <c r="E66" s="39" t="s">
        <v>5</v>
      </c>
    </row>
    <row r="67" spans="1:5" ht="63.75">
      <c r="A67" s="35" t="s">
        <v>55</v>
      </c>
      <c r="E67" s="40" t="s">
        <v>376</v>
      </c>
    </row>
    <row r="68" spans="1:5" ht="306">
      <c r="A68" t="s">
        <v>57</v>
      </c>
      <c r="E68" s="39" t="s">
        <v>377</v>
      </c>
    </row>
    <row r="69" spans="1:16" ht="25.5">
      <c r="A69" t="s">
        <v>49</v>
      </c>
      <c s="34" t="s">
        <v>122</v>
      </c>
      <c s="34" t="s">
        <v>378</v>
      </c>
      <c s="35" t="s">
        <v>5</v>
      </c>
      <c s="6" t="s">
        <v>379</v>
      </c>
      <c s="36" t="s">
        <v>108</v>
      </c>
      <c s="37">
        <v>18</v>
      </c>
      <c s="36">
        <v>0</v>
      </c>
      <c s="36">
        <f>ROUND(G69*H69,6)</f>
      </c>
      <c r="L69" s="38">
        <v>0</v>
      </c>
      <c s="32">
        <f>ROUND(ROUND(L69,2)*ROUND(G69,1),2)</f>
      </c>
      <c s="36" t="s">
        <v>53</v>
      </c>
      <c>
        <f>(M69*21)/100</f>
      </c>
      <c t="s">
        <v>28</v>
      </c>
    </row>
    <row r="70" spans="1:5" ht="12.75">
      <c r="A70" s="35" t="s">
        <v>54</v>
      </c>
      <c r="E70" s="39" t="s">
        <v>5</v>
      </c>
    </row>
    <row r="71" spans="1:5" ht="38.25">
      <c r="A71" s="35" t="s">
        <v>55</v>
      </c>
      <c r="E71" s="40" t="s">
        <v>380</v>
      </c>
    </row>
    <row r="72" spans="1:5" ht="331.5">
      <c r="A72" t="s">
        <v>57</v>
      </c>
      <c r="E72" s="39" t="s">
        <v>381</v>
      </c>
    </row>
    <row r="73" spans="1:16" ht="25.5">
      <c r="A73" t="s">
        <v>49</v>
      </c>
      <c s="34" t="s">
        <v>127</v>
      </c>
      <c s="34" t="s">
        <v>112</v>
      </c>
      <c s="35" t="s">
        <v>5</v>
      </c>
      <c s="6" t="s">
        <v>113</v>
      </c>
      <c s="36" t="s">
        <v>108</v>
      </c>
      <c s="37">
        <v>176</v>
      </c>
      <c s="36">
        <v>0</v>
      </c>
      <c s="36">
        <f>ROUND(G73*H73,6)</f>
      </c>
      <c r="L73" s="38">
        <v>0</v>
      </c>
      <c s="32">
        <f>ROUND(ROUND(L73,2)*ROUND(G73,1),2)</f>
      </c>
      <c s="36" t="s">
        <v>53</v>
      </c>
      <c>
        <f>(M73*21)/100</f>
      </c>
      <c t="s">
        <v>28</v>
      </c>
    </row>
    <row r="74" spans="1:5" ht="12.75">
      <c r="A74" s="35" t="s">
        <v>54</v>
      </c>
      <c r="E74" s="39" t="s">
        <v>5</v>
      </c>
    </row>
    <row r="75" spans="1:5" ht="63.75">
      <c r="A75" s="35" t="s">
        <v>55</v>
      </c>
      <c r="E75" s="40" t="s">
        <v>382</v>
      </c>
    </row>
    <row r="76" spans="1:5" ht="331.5">
      <c r="A76" t="s">
        <v>57</v>
      </c>
      <c r="E76" s="39" t="s">
        <v>115</v>
      </c>
    </row>
    <row r="77" spans="1:16" ht="25.5">
      <c r="A77" t="s">
        <v>49</v>
      </c>
      <c s="34" t="s">
        <v>131</v>
      </c>
      <c s="34" t="s">
        <v>132</v>
      </c>
      <c s="35" t="s">
        <v>5</v>
      </c>
      <c s="6" t="s">
        <v>133</v>
      </c>
      <c s="36" t="s">
        <v>108</v>
      </c>
      <c s="37">
        <v>254</v>
      </c>
      <c s="36">
        <v>0</v>
      </c>
      <c s="36">
        <f>ROUND(G77*H77,6)</f>
      </c>
      <c r="L77" s="38">
        <v>0</v>
      </c>
      <c s="32">
        <f>ROUND(ROUND(L77,2)*ROUND(G77,1),2)</f>
      </c>
      <c s="36" t="s">
        <v>53</v>
      </c>
      <c>
        <f>(M77*21)/100</f>
      </c>
      <c t="s">
        <v>28</v>
      </c>
    </row>
    <row r="78" spans="1:5" ht="12.75">
      <c r="A78" s="35" t="s">
        <v>54</v>
      </c>
      <c r="E78" s="39" t="s">
        <v>5</v>
      </c>
    </row>
    <row r="79" spans="1:5" ht="12.75">
      <c r="A79" s="35" t="s">
        <v>55</v>
      </c>
      <c r="E79" s="40" t="s">
        <v>5</v>
      </c>
    </row>
    <row r="80" spans="1:5" ht="114.75">
      <c r="A80" t="s">
        <v>57</v>
      </c>
      <c r="E80" s="39" t="s">
        <v>130</v>
      </c>
    </row>
    <row r="81" spans="1:16" ht="12.75">
      <c r="A81" t="s">
        <v>49</v>
      </c>
      <c s="34" t="s">
        <v>134</v>
      </c>
      <c s="34" t="s">
        <v>157</v>
      </c>
      <c s="35" t="s">
        <v>5</v>
      </c>
      <c s="6" t="s">
        <v>158</v>
      </c>
      <c s="36" t="s">
        <v>154</v>
      </c>
      <c s="37">
        <v>8</v>
      </c>
      <c s="36">
        <v>0</v>
      </c>
      <c s="36">
        <f>ROUND(G81*H81,6)</f>
      </c>
      <c r="L81" s="38">
        <v>0</v>
      </c>
      <c s="32">
        <f>ROUND(ROUND(L81,2)*ROUND(G81,1),2)</f>
      </c>
      <c s="36" t="s">
        <v>53</v>
      </c>
      <c>
        <f>(M81*21)/100</f>
      </c>
      <c t="s">
        <v>28</v>
      </c>
    </row>
    <row r="82" spans="1:5" ht="12.75">
      <c r="A82" s="35" t="s">
        <v>54</v>
      </c>
      <c r="E82" s="39" t="s">
        <v>5</v>
      </c>
    </row>
    <row r="83" spans="1:5" ht="12.75">
      <c r="A83" s="35" t="s">
        <v>55</v>
      </c>
      <c r="E83" s="40" t="s">
        <v>5</v>
      </c>
    </row>
    <row r="84" spans="1:5" ht="255">
      <c r="A84" t="s">
        <v>57</v>
      </c>
      <c r="E84" s="39" t="s">
        <v>159</v>
      </c>
    </row>
    <row r="85" spans="1:16" ht="12.75">
      <c r="A85" t="s">
        <v>49</v>
      </c>
      <c s="34" t="s">
        <v>138</v>
      </c>
      <c s="34" t="s">
        <v>161</v>
      </c>
      <c s="35" t="s">
        <v>5</v>
      </c>
      <c s="6" t="s">
        <v>162</v>
      </c>
      <c s="36" t="s">
        <v>154</v>
      </c>
      <c s="37">
        <v>24</v>
      </c>
      <c s="36">
        <v>0</v>
      </c>
      <c s="36">
        <f>ROUND(G85*H85,6)</f>
      </c>
      <c r="L85" s="38">
        <v>0</v>
      </c>
      <c s="32">
        <f>ROUND(ROUND(L85,2)*ROUND(G85,1),2)</f>
      </c>
      <c s="36" t="s">
        <v>53</v>
      </c>
      <c>
        <f>(M85*21)/100</f>
      </c>
      <c t="s">
        <v>28</v>
      </c>
    </row>
    <row r="86" spans="1:5" ht="12.75">
      <c r="A86" s="35" t="s">
        <v>54</v>
      </c>
      <c r="E86" s="39" t="s">
        <v>5</v>
      </c>
    </row>
    <row r="87" spans="1:5" ht="12.75">
      <c r="A87" s="35" t="s">
        <v>55</v>
      </c>
      <c r="E87" s="40" t="s">
        <v>5</v>
      </c>
    </row>
    <row r="88" spans="1:5" ht="255">
      <c r="A88" t="s">
        <v>57</v>
      </c>
      <c r="E88" s="39" t="s">
        <v>159</v>
      </c>
    </row>
    <row r="89" spans="1:16" ht="12.75">
      <c r="A89" t="s">
        <v>49</v>
      </c>
      <c s="34" t="s">
        <v>142</v>
      </c>
      <c s="34" t="s">
        <v>383</v>
      </c>
      <c s="35" t="s">
        <v>5</v>
      </c>
      <c s="6" t="s">
        <v>384</v>
      </c>
      <c s="36" t="s">
        <v>154</v>
      </c>
      <c s="37">
        <v>2</v>
      </c>
      <c s="36">
        <v>0</v>
      </c>
      <c s="36">
        <f>ROUND(G89*H89,6)</f>
      </c>
      <c r="L89" s="38">
        <v>0</v>
      </c>
      <c s="32">
        <f>ROUND(ROUND(L89,2)*ROUND(G89,1),2)</f>
      </c>
      <c s="36" t="s">
        <v>53</v>
      </c>
      <c>
        <f>(M89*21)/100</f>
      </c>
      <c t="s">
        <v>28</v>
      </c>
    </row>
    <row r="90" spans="1:5" ht="12.75">
      <c r="A90" s="35" t="s">
        <v>54</v>
      </c>
      <c r="E90" s="39" t="s">
        <v>5</v>
      </c>
    </row>
    <row r="91" spans="1:5" ht="12.75">
      <c r="A91" s="35" t="s">
        <v>55</v>
      </c>
      <c r="E91" s="40" t="s">
        <v>5</v>
      </c>
    </row>
    <row r="92" spans="1:5" ht="165.75">
      <c r="A92" t="s">
        <v>57</v>
      </c>
      <c r="E92" s="39" t="s">
        <v>385</v>
      </c>
    </row>
    <row r="93" spans="1:16" ht="12.75">
      <c r="A93" t="s">
        <v>49</v>
      </c>
      <c s="34" t="s">
        <v>147</v>
      </c>
      <c s="34" t="s">
        <v>386</v>
      </c>
      <c s="35" t="s">
        <v>5</v>
      </c>
      <c s="6" t="s">
        <v>387</v>
      </c>
      <c s="36" t="s">
        <v>154</v>
      </c>
      <c s="37">
        <v>2</v>
      </c>
      <c s="36">
        <v>0</v>
      </c>
      <c s="36">
        <f>ROUND(G93*H93,6)</f>
      </c>
      <c r="L93" s="38">
        <v>0</v>
      </c>
      <c s="32">
        <f>ROUND(ROUND(L93,2)*ROUND(G93,1),2)</f>
      </c>
      <c s="36" t="s">
        <v>53</v>
      </c>
      <c>
        <f>(M93*21)/100</f>
      </c>
      <c t="s">
        <v>28</v>
      </c>
    </row>
    <row r="94" spans="1:5" ht="12.75">
      <c r="A94" s="35" t="s">
        <v>54</v>
      </c>
      <c r="E94" s="39" t="s">
        <v>5</v>
      </c>
    </row>
    <row r="95" spans="1:5" ht="12.75">
      <c r="A95" s="35" t="s">
        <v>55</v>
      </c>
      <c r="E95" s="40" t="s">
        <v>5</v>
      </c>
    </row>
    <row r="96" spans="1:5" ht="165.75">
      <c r="A96" t="s">
        <v>57</v>
      </c>
      <c r="E96" s="39" t="s">
        <v>385</v>
      </c>
    </row>
    <row r="97" spans="1:16" ht="25.5">
      <c r="A97" t="s">
        <v>49</v>
      </c>
      <c s="34" t="s">
        <v>151</v>
      </c>
      <c s="34" t="s">
        <v>164</v>
      </c>
      <c s="35" t="s">
        <v>5</v>
      </c>
      <c s="6" t="s">
        <v>165</v>
      </c>
      <c s="36" t="s">
        <v>108</v>
      </c>
      <c s="37">
        <v>600</v>
      </c>
      <c s="36">
        <v>0</v>
      </c>
      <c s="36">
        <f>ROUND(G97*H97,6)</f>
      </c>
      <c r="L97" s="38">
        <v>0</v>
      </c>
      <c s="32">
        <f>ROUND(ROUND(L97,2)*ROUND(G97,1),2)</f>
      </c>
      <c s="36" t="s">
        <v>53</v>
      </c>
      <c>
        <f>(M97*21)/100</f>
      </c>
      <c t="s">
        <v>28</v>
      </c>
    </row>
    <row r="98" spans="1:5" ht="12.75">
      <c r="A98" s="35" t="s">
        <v>54</v>
      </c>
      <c r="E98" s="39" t="s">
        <v>5</v>
      </c>
    </row>
    <row r="99" spans="1:5" ht="12.75">
      <c r="A99" s="35" t="s">
        <v>55</v>
      </c>
      <c r="E99" s="40" t="s">
        <v>388</v>
      </c>
    </row>
    <row r="100" spans="1:5" ht="178.5">
      <c r="A100" t="s">
        <v>57</v>
      </c>
      <c r="E100" s="39" t="s">
        <v>167</v>
      </c>
    </row>
    <row r="101" spans="1:16" ht="12.75">
      <c r="A101" t="s">
        <v>49</v>
      </c>
      <c s="34" t="s">
        <v>156</v>
      </c>
      <c s="34" t="s">
        <v>173</v>
      </c>
      <c s="35" t="s">
        <v>5</v>
      </c>
      <c s="6" t="s">
        <v>174</v>
      </c>
      <c s="36" t="s">
        <v>108</v>
      </c>
      <c s="37">
        <v>264</v>
      </c>
      <c s="36">
        <v>0</v>
      </c>
      <c s="36">
        <f>ROUND(G101*H101,6)</f>
      </c>
      <c r="L101" s="38">
        <v>0</v>
      </c>
      <c s="32">
        <f>ROUND(ROUND(L101,2)*ROUND(G101,1),2)</f>
      </c>
      <c s="36" t="s">
        <v>53</v>
      </c>
      <c>
        <f>(M101*21)/100</f>
      </c>
      <c t="s">
        <v>28</v>
      </c>
    </row>
    <row r="102" spans="1:5" ht="12.75">
      <c r="A102" s="35" t="s">
        <v>54</v>
      </c>
      <c r="E102" s="39" t="s">
        <v>5</v>
      </c>
    </row>
    <row r="103" spans="1:5" ht="12.75">
      <c r="A103" s="35" t="s">
        <v>55</v>
      </c>
      <c r="E103" s="40" t="s">
        <v>389</v>
      </c>
    </row>
    <row r="104" spans="1:5" ht="191.25">
      <c r="A104" t="s">
        <v>57</v>
      </c>
      <c r="E104" s="39" t="s">
        <v>176</v>
      </c>
    </row>
    <row r="105" spans="1:13" ht="12.75">
      <c r="A105" t="s">
        <v>47</v>
      </c>
      <c r="C105" s="31" t="s">
        <v>85</v>
      </c>
      <c r="E105" s="33" t="s">
        <v>181</v>
      </c>
      <c r="J105" s="32">
        <f>0</f>
      </c>
      <c s="32">
        <f>0</f>
      </c>
      <c s="32">
        <f>0+L106</f>
      </c>
      <c s="32">
        <f>0+M106</f>
      </c>
    </row>
    <row r="106" spans="1:16" ht="25.5">
      <c r="A106" t="s">
        <v>49</v>
      </c>
      <c s="34" t="s">
        <v>160</v>
      </c>
      <c s="34" t="s">
        <v>390</v>
      </c>
      <c s="35" t="s">
        <v>5</v>
      </c>
      <c s="6" t="s">
        <v>391</v>
      </c>
      <c s="36" t="s">
        <v>154</v>
      </c>
      <c s="37">
        <v>2</v>
      </c>
      <c s="36">
        <v>0</v>
      </c>
      <c s="36">
        <f>ROUND(G106*H106,6)</f>
      </c>
      <c r="L106" s="38">
        <v>0</v>
      </c>
      <c s="32">
        <f>ROUND(ROUND(L106,2)*ROUND(G106,1),2)</f>
      </c>
      <c s="36" t="s">
        <v>53</v>
      </c>
      <c>
        <f>(M106*21)/100</f>
      </c>
      <c t="s">
        <v>28</v>
      </c>
    </row>
    <row r="107" spans="1:5" ht="12.75">
      <c r="A107" s="35" t="s">
        <v>54</v>
      </c>
      <c r="E107" s="39" t="s">
        <v>5</v>
      </c>
    </row>
    <row r="108" spans="1:5" ht="12.75">
      <c r="A108" s="35" t="s">
        <v>55</v>
      </c>
      <c r="E108" s="40" t="s">
        <v>392</v>
      </c>
    </row>
    <row r="109" spans="1:5" ht="102">
      <c r="A109" t="s">
        <v>57</v>
      </c>
      <c r="E109" s="39" t="s">
        <v>393</v>
      </c>
    </row>
    <row r="110" spans="1:13" ht="12.75">
      <c r="A110" t="s">
        <v>47</v>
      </c>
      <c r="C110" s="31" t="s">
        <v>90</v>
      </c>
      <c r="E110" s="33" t="s">
        <v>215</v>
      </c>
      <c r="J110" s="32">
        <f>0</f>
      </c>
      <c s="32">
        <f>0</f>
      </c>
      <c s="32">
        <f>0+L111+L115+L119+L123</f>
      </c>
      <c s="32">
        <f>0+M111+M115+M119+M123</f>
      </c>
    </row>
    <row r="111" spans="1:16" ht="12.75">
      <c r="A111" t="s">
        <v>49</v>
      </c>
      <c s="34" t="s">
        <v>163</v>
      </c>
      <c s="34" t="s">
        <v>217</v>
      </c>
      <c s="35" t="s">
        <v>5</v>
      </c>
      <c s="6" t="s">
        <v>218</v>
      </c>
      <c s="36" t="s">
        <v>108</v>
      </c>
      <c s="37">
        <v>49</v>
      </c>
      <c s="36">
        <v>0</v>
      </c>
      <c s="36">
        <f>ROUND(G111*H111,6)</f>
      </c>
      <c r="L111" s="38">
        <v>0</v>
      </c>
      <c s="32">
        <f>ROUND(ROUND(L111,2)*ROUND(G111,1),2)</f>
      </c>
      <c s="36" t="s">
        <v>53</v>
      </c>
      <c>
        <f>(M111*21)/100</f>
      </c>
      <c t="s">
        <v>28</v>
      </c>
    </row>
    <row r="112" spans="1:5" ht="12.75">
      <c r="A112" s="35" t="s">
        <v>54</v>
      </c>
      <c r="E112" s="39" t="s">
        <v>5</v>
      </c>
    </row>
    <row r="113" spans="1:5" ht="12.75">
      <c r="A113" s="35" t="s">
        <v>55</v>
      </c>
      <c r="E113" s="40" t="s">
        <v>394</v>
      </c>
    </row>
    <row r="114" spans="1:5" ht="255">
      <c r="A114" t="s">
        <v>57</v>
      </c>
      <c r="E114" s="39" t="s">
        <v>220</v>
      </c>
    </row>
    <row r="115" spans="1:16" ht="12.75">
      <c r="A115" t="s">
        <v>49</v>
      </c>
      <c s="34" t="s">
        <v>168</v>
      </c>
      <c s="34" t="s">
        <v>222</v>
      </c>
      <c s="35" t="s">
        <v>5</v>
      </c>
      <c s="6" t="s">
        <v>223</v>
      </c>
      <c s="36" t="s">
        <v>108</v>
      </c>
      <c s="37">
        <v>59</v>
      </c>
      <c s="36">
        <v>0</v>
      </c>
      <c s="36">
        <f>ROUND(G115*H115,6)</f>
      </c>
      <c r="L115" s="38">
        <v>0</v>
      </c>
      <c s="32">
        <f>ROUND(ROUND(L115,2)*ROUND(G115,1),2)</f>
      </c>
      <c s="36" t="s">
        <v>53</v>
      </c>
      <c>
        <f>(M115*21)/100</f>
      </c>
      <c t="s">
        <v>28</v>
      </c>
    </row>
    <row r="116" spans="1:5" ht="12.75">
      <c r="A116" s="35" t="s">
        <v>54</v>
      </c>
      <c r="E116" s="39" t="s">
        <v>5</v>
      </c>
    </row>
    <row r="117" spans="1:5" ht="12.75">
      <c r="A117" s="35" t="s">
        <v>55</v>
      </c>
      <c r="E117" s="40" t="s">
        <v>5</v>
      </c>
    </row>
    <row r="118" spans="1:5" ht="242.25">
      <c r="A118" t="s">
        <v>57</v>
      </c>
      <c r="E118" s="39" t="s">
        <v>224</v>
      </c>
    </row>
    <row r="119" spans="1:16" ht="12.75">
      <c r="A119" t="s">
        <v>49</v>
      </c>
      <c s="34" t="s">
        <v>172</v>
      </c>
      <c s="34" t="s">
        <v>226</v>
      </c>
      <c s="35" t="s">
        <v>5</v>
      </c>
      <c s="6" t="s">
        <v>227</v>
      </c>
      <c s="36" t="s">
        <v>154</v>
      </c>
      <c s="37">
        <v>15</v>
      </c>
      <c s="36">
        <v>0</v>
      </c>
      <c s="36">
        <f>ROUND(G119*H119,6)</f>
      </c>
      <c r="L119" s="38">
        <v>0</v>
      </c>
      <c s="32">
        <f>ROUND(ROUND(L119,2)*ROUND(G119,1),2)</f>
      </c>
      <c s="36" t="s">
        <v>53</v>
      </c>
      <c>
        <f>(M119*21)/100</f>
      </c>
      <c t="s">
        <v>28</v>
      </c>
    </row>
    <row r="120" spans="1:5" ht="12.75">
      <c r="A120" s="35" t="s">
        <v>54</v>
      </c>
      <c r="E120" s="39" t="s">
        <v>5</v>
      </c>
    </row>
    <row r="121" spans="1:5" ht="12.75">
      <c r="A121" s="35" t="s">
        <v>55</v>
      </c>
      <c r="E121" s="40" t="s">
        <v>5</v>
      </c>
    </row>
    <row r="122" spans="1:5" ht="89.25">
      <c r="A122" t="s">
        <v>57</v>
      </c>
      <c r="E122" s="39" t="s">
        <v>228</v>
      </c>
    </row>
    <row r="123" spans="1:16" ht="12.75">
      <c r="A123" t="s">
        <v>49</v>
      </c>
      <c s="34" t="s">
        <v>177</v>
      </c>
      <c s="34" t="s">
        <v>395</v>
      </c>
      <c s="35" t="s">
        <v>5</v>
      </c>
      <c s="6" t="s">
        <v>396</v>
      </c>
      <c s="36" t="s">
        <v>154</v>
      </c>
      <c s="37">
        <v>1</v>
      </c>
      <c s="36">
        <v>0</v>
      </c>
      <c s="36">
        <f>ROUND(G123*H123,6)</f>
      </c>
      <c r="L123" s="38">
        <v>0</v>
      </c>
      <c s="32">
        <f>ROUND(ROUND(L123,2)*ROUND(G123,1),2)</f>
      </c>
      <c s="36" t="s">
        <v>53</v>
      </c>
      <c>
        <f>(M123*21)/100</f>
      </c>
      <c t="s">
        <v>28</v>
      </c>
    </row>
    <row r="124" spans="1:5" ht="12.75">
      <c r="A124" s="35" t="s">
        <v>54</v>
      </c>
      <c r="E124" s="39" t="s">
        <v>5</v>
      </c>
    </row>
    <row r="125" spans="1:5" ht="25.5">
      <c r="A125" s="35" t="s">
        <v>55</v>
      </c>
      <c r="E125" s="40" t="s">
        <v>397</v>
      </c>
    </row>
    <row r="126" spans="1:5" ht="255">
      <c r="A126" t="s">
        <v>57</v>
      </c>
      <c r="E126" s="39" t="s">
        <v>398</v>
      </c>
    </row>
    <row r="127" spans="1:13" ht="12.75">
      <c r="A127" t="s">
        <v>47</v>
      </c>
      <c r="C127" s="31" t="s">
        <v>95</v>
      </c>
      <c r="E127" s="33" t="s">
        <v>229</v>
      </c>
      <c r="J127" s="32">
        <f>0</f>
      </c>
      <c s="32">
        <f>0</f>
      </c>
      <c s="32">
        <f>0+L128+L132+L136+L140+L144+L148</f>
      </c>
      <c s="32">
        <f>0+M128+M132+M136+M140+M144+M148</f>
      </c>
    </row>
    <row r="128" spans="1:16" ht="12.75">
      <c r="A128" t="s">
        <v>49</v>
      </c>
      <c s="34" t="s">
        <v>182</v>
      </c>
      <c s="34" t="s">
        <v>252</v>
      </c>
      <c s="35" t="s">
        <v>5</v>
      </c>
      <c s="6" t="s">
        <v>253</v>
      </c>
      <c s="36" t="s">
        <v>81</v>
      </c>
      <c s="37">
        <v>343.2</v>
      </c>
      <c s="36">
        <v>0</v>
      </c>
      <c s="36">
        <f>ROUND(G128*H128,6)</f>
      </c>
      <c r="L128" s="38">
        <v>0</v>
      </c>
      <c s="32">
        <f>ROUND(ROUND(L128,2)*ROUND(G128,1),2)</f>
      </c>
      <c s="36" t="s">
        <v>53</v>
      </c>
      <c>
        <f>(M128*21)/100</f>
      </c>
      <c t="s">
        <v>28</v>
      </c>
    </row>
    <row r="129" spans="1:5" ht="12.75">
      <c r="A129" s="35" t="s">
        <v>54</v>
      </c>
      <c r="E129" s="39" t="s">
        <v>5</v>
      </c>
    </row>
    <row r="130" spans="1:5" ht="12.75">
      <c r="A130" s="35" t="s">
        <v>55</v>
      </c>
      <c r="E130" s="40" t="s">
        <v>5</v>
      </c>
    </row>
    <row r="131" spans="1:5" ht="153">
      <c r="A131" t="s">
        <v>57</v>
      </c>
      <c r="E131" s="39" t="s">
        <v>254</v>
      </c>
    </row>
    <row r="132" spans="1:16" ht="12.75">
      <c r="A132" t="s">
        <v>49</v>
      </c>
      <c s="34" t="s">
        <v>186</v>
      </c>
      <c s="34" t="s">
        <v>256</v>
      </c>
      <c s="35" t="s">
        <v>5</v>
      </c>
      <c s="6" t="s">
        <v>257</v>
      </c>
      <c s="36" t="s">
        <v>52</v>
      </c>
      <c s="37">
        <v>473</v>
      </c>
      <c s="36">
        <v>0</v>
      </c>
      <c s="36">
        <f>ROUND(G132*H132,6)</f>
      </c>
      <c r="L132" s="38">
        <v>0</v>
      </c>
      <c s="32">
        <f>ROUND(ROUND(L132,2)*ROUND(G132,1),2)</f>
      </c>
      <c s="36" t="s">
        <v>53</v>
      </c>
      <c>
        <f>(M132*21)/100</f>
      </c>
      <c t="s">
        <v>28</v>
      </c>
    </row>
    <row r="133" spans="1:5" ht="12.75">
      <c r="A133" s="35" t="s">
        <v>54</v>
      </c>
      <c r="E133" s="39" t="s">
        <v>5</v>
      </c>
    </row>
    <row r="134" spans="1:5" ht="38.25">
      <c r="A134" s="35" t="s">
        <v>55</v>
      </c>
      <c r="E134" s="40" t="s">
        <v>399</v>
      </c>
    </row>
    <row r="135" spans="1:5" ht="140.25">
      <c r="A135" t="s">
        <v>57</v>
      </c>
      <c r="E135" s="39" t="s">
        <v>259</v>
      </c>
    </row>
    <row r="136" spans="1:16" ht="25.5">
      <c r="A136" t="s">
        <v>49</v>
      </c>
      <c s="34" t="s">
        <v>190</v>
      </c>
      <c s="34" t="s">
        <v>261</v>
      </c>
      <c s="35" t="s">
        <v>5</v>
      </c>
      <c s="6" t="s">
        <v>262</v>
      </c>
      <c s="36" t="s">
        <v>108</v>
      </c>
      <c s="37">
        <v>149.5</v>
      </c>
      <c s="36">
        <v>0</v>
      </c>
      <c s="36">
        <f>ROUND(G136*H136,6)</f>
      </c>
      <c r="L136" s="38">
        <v>0</v>
      </c>
      <c s="32">
        <f>ROUND(ROUND(L136,2)*ROUND(G136,1),2)</f>
      </c>
      <c s="36" t="s">
        <v>53</v>
      </c>
      <c>
        <f>(M136*21)/100</f>
      </c>
      <c t="s">
        <v>28</v>
      </c>
    </row>
    <row r="137" spans="1:5" ht="12.75">
      <c r="A137" s="35" t="s">
        <v>54</v>
      </c>
      <c r="E137" s="39" t="s">
        <v>5</v>
      </c>
    </row>
    <row r="138" spans="1:5" ht="89.25">
      <c r="A138" s="35" t="s">
        <v>55</v>
      </c>
      <c r="E138" s="40" t="s">
        <v>400</v>
      </c>
    </row>
    <row r="139" spans="1:5" ht="204">
      <c r="A139" t="s">
        <v>57</v>
      </c>
      <c r="E139" s="39" t="s">
        <v>264</v>
      </c>
    </row>
    <row r="140" spans="1:16" ht="25.5">
      <c r="A140" t="s">
        <v>49</v>
      </c>
      <c s="34" t="s">
        <v>194</v>
      </c>
      <c s="34" t="s">
        <v>266</v>
      </c>
      <c s="35" t="s">
        <v>5</v>
      </c>
      <c s="6" t="s">
        <v>267</v>
      </c>
      <c s="36" t="s">
        <v>108</v>
      </c>
      <c s="37">
        <v>10.1</v>
      </c>
      <c s="36">
        <v>0</v>
      </c>
      <c s="36">
        <f>ROUND(G140*H140,6)</f>
      </c>
      <c r="L140" s="38">
        <v>0</v>
      </c>
      <c s="32">
        <f>ROUND(ROUND(L140,2)*ROUND(G140,1),2)</f>
      </c>
      <c s="36" t="s">
        <v>53</v>
      </c>
      <c>
        <f>(M140*21)/100</f>
      </c>
      <c t="s">
        <v>28</v>
      </c>
    </row>
    <row r="141" spans="1:5" ht="12.75">
      <c r="A141" s="35" t="s">
        <v>54</v>
      </c>
      <c r="E141" s="39" t="s">
        <v>5</v>
      </c>
    </row>
    <row r="142" spans="1:5" ht="38.25">
      <c r="A142" s="35" t="s">
        <v>55</v>
      </c>
      <c r="E142" s="40" t="s">
        <v>401</v>
      </c>
    </row>
    <row r="143" spans="1:5" ht="204">
      <c r="A143" t="s">
        <v>57</v>
      </c>
      <c r="E143" s="39" t="s">
        <v>269</v>
      </c>
    </row>
    <row r="144" spans="1:16" ht="25.5">
      <c r="A144" t="s">
        <v>49</v>
      </c>
      <c s="34" t="s">
        <v>198</v>
      </c>
      <c s="34" t="s">
        <v>271</v>
      </c>
      <c s="35" t="s">
        <v>5</v>
      </c>
      <c s="6" t="s">
        <v>272</v>
      </c>
      <c s="36" t="s">
        <v>273</v>
      </c>
      <c s="37">
        <v>48</v>
      </c>
      <c s="36">
        <v>0</v>
      </c>
      <c s="36">
        <f>ROUND(G144*H144,6)</f>
      </c>
      <c r="L144" s="38">
        <v>0</v>
      </c>
      <c s="32">
        <f>ROUND(ROUND(L144,2)*ROUND(G144,1),2)</f>
      </c>
      <c s="36" t="s">
        <v>53</v>
      </c>
      <c>
        <f>(M144*21)/100</f>
      </c>
      <c t="s">
        <v>28</v>
      </c>
    </row>
    <row r="145" spans="1:5" ht="12.75">
      <c r="A145" s="35" t="s">
        <v>54</v>
      </c>
      <c r="E145" s="39" t="s">
        <v>5</v>
      </c>
    </row>
    <row r="146" spans="1:5" ht="12.75">
      <c r="A146" s="35" t="s">
        <v>55</v>
      </c>
      <c r="E146" s="40" t="s">
        <v>402</v>
      </c>
    </row>
    <row r="147" spans="1:5" ht="102">
      <c r="A147" t="s">
        <v>57</v>
      </c>
      <c r="E147" s="39" t="s">
        <v>275</v>
      </c>
    </row>
    <row r="148" spans="1:16" ht="25.5">
      <c r="A148" t="s">
        <v>49</v>
      </c>
      <c s="34" t="s">
        <v>202</v>
      </c>
      <c s="34" t="s">
        <v>277</v>
      </c>
      <c s="35" t="s">
        <v>5</v>
      </c>
      <c s="6" t="s">
        <v>278</v>
      </c>
      <c s="36" t="s">
        <v>108</v>
      </c>
      <c s="37">
        <v>104.4</v>
      </c>
      <c s="36">
        <v>0</v>
      </c>
      <c s="36">
        <f>ROUND(G148*H148,6)</f>
      </c>
      <c r="L148" s="38">
        <v>0</v>
      </c>
      <c s="32">
        <f>ROUND(ROUND(L148,2)*ROUND(G148,1),2)</f>
      </c>
      <c s="36" t="s">
        <v>53</v>
      </c>
      <c>
        <f>(M148*21)/100</f>
      </c>
      <c t="s">
        <v>28</v>
      </c>
    </row>
    <row r="149" spans="1:5" ht="12.75">
      <c r="A149" s="35" t="s">
        <v>54</v>
      </c>
      <c r="E149" s="39" t="s">
        <v>5</v>
      </c>
    </row>
    <row r="150" spans="1:5" ht="102">
      <c r="A150" s="35" t="s">
        <v>55</v>
      </c>
      <c r="E150" s="40" t="s">
        <v>403</v>
      </c>
    </row>
    <row r="151" spans="1:5" ht="216.75">
      <c r="A151" t="s">
        <v>57</v>
      </c>
      <c r="E151" s="39" t="s">
        <v>280</v>
      </c>
    </row>
    <row r="152" spans="1:13" ht="12.75">
      <c r="A152" t="s">
        <v>47</v>
      </c>
      <c r="C152" s="31" t="s">
        <v>301</v>
      </c>
      <c r="E152" s="33" t="s">
        <v>302</v>
      </c>
      <c r="J152" s="32">
        <f>0</f>
      </c>
      <c s="32">
        <f>0</f>
      </c>
      <c s="32">
        <f>0+L153+L157+L161+L165+L169+L173</f>
      </c>
      <c s="32">
        <f>0+M153+M157+M161+M165+M169+M173</f>
      </c>
    </row>
    <row r="153" spans="1:16" ht="25.5">
      <c r="A153" t="s">
        <v>49</v>
      </c>
      <c s="34" t="s">
        <v>206</v>
      </c>
      <c s="34" t="s">
        <v>304</v>
      </c>
      <c s="35" t="s">
        <v>305</v>
      </c>
      <c s="6" t="s">
        <v>404</v>
      </c>
      <c s="36" t="s">
        <v>307</v>
      </c>
      <c s="37">
        <v>1173.6</v>
      </c>
      <c s="36">
        <v>0</v>
      </c>
      <c s="36">
        <f>ROUND(G153*H153,6)</f>
      </c>
      <c r="L153" s="38">
        <v>0</v>
      </c>
      <c s="32">
        <f>ROUND(ROUND(L153,2)*ROUND(G153,1),2)</f>
      </c>
      <c s="36" t="s">
        <v>308</v>
      </c>
      <c>
        <f>(M153*21)/100</f>
      </c>
      <c t="s">
        <v>28</v>
      </c>
    </row>
    <row r="154" spans="1:5" ht="12.75">
      <c r="A154" s="35" t="s">
        <v>54</v>
      </c>
      <c r="E154" s="39" t="s">
        <v>309</v>
      </c>
    </row>
    <row r="155" spans="1:5" ht="12.75">
      <c r="A155" s="35" t="s">
        <v>55</v>
      </c>
      <c r="E155" s="40" t="s">
        <v>405</v>
      </c>
    </row>
    <row r="156" spans="1:5" ht="12.75">
      <c r="A156" t="s">
        <v>57</v>
      </c>
      <c r="E156" s="39" t="s">
        <v>311</v>
      </c>
    </row>
    <row r="157" spans="1:16" ht="25.5">
      <c r="A157" t="s">
        <v>49</v>
      </c>
      <c s="34" t="s">
        <v>210</v>
      </c>
      <c s="34" t="s">
        <v>313</v>
      </c>
      <c s="35" t="s">
        <v>314</v>
      </c>
      <c s="6" t="s">
        <v>406</v>
      </c>
      <c s="36" t="s">
        <v>307</v>
      </c>
      <c s="37">
        <v>427.6</v>
      </c>
      <c s="36">
        <v>0</v>
      </c>
      <c s="36">
        <f>ROUND(G157*H157,6)</f>
      </c>
      <c r="L157" s="38">
        <v>0</v>
      </c>
      <c s="32">
        <f>ROUND(ROUND(L157,2)*ROUND(G157,1),2)</f>
      </c>
      <c s="36" t="s">
        <v>308</v>
      </c>
      <c>
        <f>(M157*21)/100</f>
      </c>
      <c t="s">
        <v>28</v>
      </c>
    </row>
    <row r="158" spans="1:5" ht="12.75">
      <c r="A158" s="35" t="s">
        <v>54</v>
      </c>
      <c r="E158" s="39" t="s">
        <v>309</v>
      </c>
    </row>
    <row r="159" spans="1:5" ht="12.75">
      <c r="A159" s="35" t="s">
        <v>55</v>
      </c>
      <c r="E159" s="40" t="s">
        <v>407</v>
      </c>
    </row>
    <row r="160" spans="1:5" ht="12.75">
      <c r="A160" t="s">
        <v>57</v>
      </c>
      <c r="E160" s="39" t="s">
        <v>311</v>
      </c>
    </row>
    <row r="161" spans="1:16" ht="25.5">
      <c r="A161" t="s">
        <v>49</v>
      </c>
      <c s="34" t="s">
        <v>211</v>
      </c>
      <c s="34" t="s">
        <v>318</v>
      </c>
      <c s="35" t="s">
        <v>319</v>
      </c>
      <c s="6" t="s">
        <v>408</v>
      </c>
      <c s="36" t="s">
        <v>321</v>
      </c>
      <c s="37">
        <v>12</v>
      </c>
      <c s="36">
        <v>0</v>
      </c>
      <c s="36">
        <f>ROUND(G161*H161,6)</f>
      </c>
      <c r="L161" s="38">
        <v>0</v>
      </c>
      <c s="32">
        <f>ROUND(ROUND(L161,2)*ROUND(G161,1),2)</f>
      </c>
      <c s="36" t="s">
        <v>308</v>
      </c>
      <c>
        <f>(M161*21)/100</f>
      </c>
      <c t="s">
        <v>28</v>
      </c>
    </row>
    <row r="162" spans="1:5" ht="12.75">
      <c r="A162" s="35" t="s">
        <v>54</v>
      </c>
      <c r="E162" s="39" t="s">
        <v>309</v>
      </c>
    </row>
    <row r="163" spans="1:5" ht="12.75">
      <c r="A163" s="35" t="s">
        <v>55</v>
      </c>
      <c r="E163" s="40" t="s">
        <v>409</v>
      </c>
    </row>
    <row r="164" spans="1:5" ht="12.75">
      <c r="A164" t="s">
        <v>57</v>
      </c>
      <c r="E164" s="39" t="s">
        <v>311</v>
      </c>
    </row>
    <row r="165" spans="1:16" ht="25.5">
      <c r="A165" t="s">
        <v>49</v>
      </c>
      <c s="34" t="s">
        <v>216</v>
      </c>
      <c s="34" t="s">
        <v>324</v>
      </c>
      <c s="35" t="s">
        <v>325</v>
      </c>
      <c s="6" t="s">
        <v>410</v>
      </c>
      <c s="36" t="s">
        <v>307</v>
      </c>
      <c s="37">
        <v>0.1</v>
      </c>
      <c s="36">
        <v>0</v>
      </c>
      <c s="36">
        <f>ROUND(G165*H165,6)</f>
      </c>
      <c r="L165" s="38">
        <v>0</v>
      </c>
      <c s="32">
        <f>ROUND(ROUND(L165,2)*ROUND(G165,1),2)</f>
      </c>
      <c s="36" t="s">
        <v>308</v>
      </c>
      <c>
        <f>(M165*21)/100</f>
      </c>
      <c t="s">
        <v>28</v>
      </c>
    </row>
    <row r="166" spans="1:5" ht="12.75">
      <c r="A166" s="35" t="s">
        <v>54</v>
      </c>
      <c r="E166" s="39" t="s">
        <v>309</v>
      </c>
    </row>
    <row r="167" spans="1:5" ht="12.75">
      <c r="A167" s="35" t="s">
        <v>55</v>
      </c>
      <c r="E167" s="40" t="s">
        <v>411</v>
      </c>
    </row>
    <row r="168" spans="1:5" ht="12.75">
      <c r="A168" t="s">
        <v>57</v>
      </c>
      <c r="E168" s="39" t="s">
        <v>311</v>
      </c>
    </row>
    <row r="169" spans="1:16" ht="25.5">
      <c r="A169" t="s">
        <v>49</v>
      </c>
      <c s="34" t="s">
        <v>221</v>
      </c>
      <c s="34" t="s">
        <v>329</v>
      </c>
      <c s="35" t="s">
        <v>330</v>
      </c>
      <c s="6" t="s">
        <v>412</v>
      </c>
      <c s="36" t="s">
        <v>307</v>
      </c>
      <c s="37">
        <v>427.6</v>
      </c>
      <c s="36">
        <v>0</v>
      </c>
      <c s="36">
        <f>ROUND(G169*H169,6)</f>
      </c>
      <c r="L169" s="38">
        <v>0</v>
      </c>
      <c s="32">
        <f>ROUND(ROUND(L169,2)*ROUND(G169,1),2)</f>
      </c>
      <c s="36" t="s">
        <v>308</v>
      </c>
      <c>
        <f>(M169*21)/100</f>
      </c>
      <c t="s">
        <v>28</v>
      </c>
    </row>
    <row r="170" spans="1:5" ht="12.75">
      <c r="A170" s="35" t="s">
        <v>54</v>
      </c>
      <c r="E170" s="39" t="s">
        <v>309</v>
      </c>
    </row>
    <row r="171" spans="1:5" ht="12.75">
      <c r="A171" s="35" t="s">
        <v>55</v>
      </c>
      <c r="E171" s="40" t="s">
        <v>407</v>
      </c>
    </row>
    <row r="172" spans="1:5" ht="12.75">
      <c r="A172" t="s">
        <v>57</v>
      </c>
      <c r="E172" s="39" t="s">
        <v>311</v>
      </c>
    </row>
    <row r="173" spans="1:16" ht="25.5">
      <c r="A173" t="s">
        <v>49</v>
      </c>
      <c s="34" t="s">
        <v>225</v>
      </c>
      <c s="34" t="s">
        <v>333</v>
      </c>
      <c s="35" t="s">
        <v>334</v>
      </c>
      <c s="6" t="s">
        <v>413</v>
      </c>
      <c s="36" t="s">
        <v>307</v>
      </c>
      <c s="37">
        <v>1.2</v>
      </c>
      <c s="36">
        <v>0</v>
      </c>
      <c s="36">
        <f>ROUND(G173*H173,6)</f>
      </c>
      <c r="L173" s="38">
        <v>0</v>
      </c>
      <c s="32">
        <f>ROUND(ROUND(L173,2)*ROUND(G173,1),2)</f>
      </c>
      <c s="36" t="s">
        <v>308</v>
      </c>
      <c>
        <f>(M173*21)/100</f>
      </c>
      <c t="s">
        <v>28</v>
      </c>
    </row>
    <row r="174" spans="1:5" ht="12.75">
      <c r="A174" s="35" t="s">
        <v>54</v>
      </c>
      <c r="E174" s="39" t="s">
        <v>309</v>
      </c>
    </row>
    <row r="175" spans="1:5" ht="12.75">
      <c r="A175" s="35" t="s">
        <v>55</v>
      </c>
      <c r="E175" s="40" t="s">
        <v>414</v>
      </c>
    </row>
    <row r="176" spans="1:5" ht="12.75">
      <c r="A176" t="s">
        <v>57</v>
      </c>
      <c r="E176" s="39" t="s">
        <v>311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COUNTIFS(L8:L14,"=0",A8:A14,"P")+COUNTIFS(L8:L14,"",A8:A14,"P")+SUM(Q8:Q14)</f>
      </c>
    </row>
    <row r="8" spans="1:13" ht="12.75">
      <c r="A8" t="s">
        <v>45</v>
      </c>
      <c r="C8" s="28" t="s">
        <v>417</v>
      </c>
      <c r="E8" s="30" t="s">
        <v>416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73</v>
      </c>
      <c r="E9" s="33" t="s">
        <v>94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26</v>
      </c>
      <c s="34" t="s">
        <v>340</v>
      </c>
      <c s="35" t="s">
        <v>5</v>
      </c>
      <c s="6" t="s">
        <v>341</v>
      </c>
      <c s="36" t="s">
        <v>52</v>
      </c>
      <c s="37">
        <v>26.9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5</v>
      </c>
    </row>
    <row r="12" spans="1:5" ht="12.75">
      <c r="A12" s="35" t="s">
        <v>55</v>
      </c>
      <c r="E12" s="40" t="s">
        <v>5</v>
      </c>
    </row>
    <row r="13" spans="1:5" ht="89.25">
      <c r="A13" t="s">
        <v>57</v>
      </c>
      <c r="E13" s="39" t="s">
        <v>104</v>
      </c>
    </row>
    <row r="14" spans="1:16" ht="25.5">
      <c r="A14" t="s">
        <v>49</v>
      </c>
      <c s="34" t="s">
        <v>28</v>
      </c>
      <c s="34" t="s">
        <v>342</v>
      </c>
      <c s="35" t="s">
        <v>5</v>
      </c>
      <c s="6" t="s">
        <v>343</v>
      </c>
      <c s="36" t="s">
        <v>108</v>
      </c>
      <c s="37">
        <v>264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53</v>
      </c>
      <c>
        <f>(M14*21)/100</f>
      </c>
      <c t="s">
        <v>28</v>
      </c>
    </row>
    <row r="15" spans="1:5" ht="12.75">
      <c r="A15" s="35" t="s">
        <v>54</v>
      </c>
      <c r="E15" s="39" t="s">
        <v>5</v>
      </c>
    </row>
    <row r="16" spans="1:5" ht="12.75">
      <c r="A16" s="35" t="s">
        <v>55</v>
      </c>
      <c r="E16" s="40" t="s">
        <v>5</v>
      </c>
    </row>
    <row r="17" spans="1:5" ht="255">
      <c r="A17" t="s">
        <v>57</v>
      </c>
      <c r="E17" s="39" t="s">
        <v>344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418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418</v>
      </c>
      <c r="E4" s="26" t="s">
        <v>419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COUNTIFS(L8:L315,"=0",A8:A315,"P")+COUNTIFS(L8:L315,"",A8:A315,"P")+SUM(Q8:Q315)</f>
      </c>
    </row>
    <row r="8" spans="1:13" ht="12.75">
      <c r="A8" t="s">
        <v>45</v>
      </c>
      <c r="C8" s="28" t="s">
        <v>422</v>
      </c>
      <c r="E8" s="30" t="s">
        <v>421</v>
      </c>
      <c r="J8" s="29">
        <f>0+J9+J18+J67+J120+J145+J170+J211+J244+J253+J302</f>
      </c>
      <c s="29">
        <f>0+K9+K18+K67+K120+K145+K170+K211+K244+K253+K302</f>
      </c>
      <c s="29">
        <f>0+L9+L18+L67+L120+L145+L170+L211+L244+L253+L302</f>
      </c>
      <c s="29">
        <f>0+M9+M18+M67+M120+M145+M170+M211+M244+M253+M302</f>
      </c>
    </row>
    <row r="9" spans="1:13" ht="12.75">
      <c r="A9" t="s">
        <v>47</v>
      </c>
      <c r="C9" s="31" t="s">
        <v>423</v>
      </c>
      <c r="E9" s="33" t="s">
        <v>424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26</v>
      </c>
      <c s="34" t="s">
        <v>425</v>
      </c>
      <c s="35" t="s">
        <v>5</v>
      </c>
      <c s="6" t="s">
        <v>426</v>
      </c>
      <c s="36" t="s">
        <v>427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308</v>
      </c>
      <c>
        <f>(M10*21)/100</f>
      </c>
      <c t="s">
        <v>28</v>
      </c>
    </row>
    <row r="11" spans="1:5" ht="25.5">
      <c r="A11" s="35" t="s">
        <v>54</v>
      </c>
      <c r="E11" s="39" t="s">
        <v>428</v>
      </c>
    </row>
    <row r="12" spans="1:5" ht="12.75">
      <c r="A12" s="35" t="s">
        <v>55</v>
      </c>
      <c r="E12" s="40" t="s">
        <v>429</v>
      </c>
    </row>
    <row r="13" spans="1:5" ht="12.75">
      <c r="A13" t="s">
        <v>57</v>
      </c>
      <c r="E13" s="39" t="s">
        <v>430</v>
      </c>
    </row>
    <row r="14" spans="1:16" ht="12.75">
      <c r="A14" t="s">
        <v>49</v>
      </c>
      <c s="34" t="s">
        <v>28</v>
      </c>
      <c s="34" t="s">
        <v>431</v>
      </c>
      <c s="35" t="s">
        <v>5</v>
      </c>
      <c s="6" t="s">
        <v>432</v>
      </c>
      <c s="36" t="s">
        <v>427</v>
      </c>
      <c s="37">
        <v>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308</v>
      </c>
      <c>
        <f>(M14*21)/100</f>
      </c>
      <c t="s">
        <v>28</v>
      </c>
    </row>
    <row r="15" spans="1:5" ht="12.75">
      <c r="A15" s="35" t="s">
        <v>54</v>
      </c>
      <c r="E15" s="39" t="s">
        <v>433</v>
      </c>
    </row>
    <row r="16" spans="1:5" ht="38.25">
      <c r="A16" s="35" t="s">
        <v>55</v>
      </c>
      <c r="E16" s="40" t="s">
        <v>434</v>
      </c>
    </row>
    <row r="17" spans="1:5" ht="12.75">
      <c r="A17" t="s">
        <v>57</v>
      </c>
      <c r="E17" s="39" t="s">
        <v>430</v>
      </c>
    </row>
    <row r="18" spans="1:13" ht="12.75">
      <c r="A18" t="s">
        <v>47</v>
      </c>
      <c r="C18" s="31" t="s">
        <v>26</v>
      </c>
      <c r="E18" s="33" t="s">
        <v>48</v>
      </c>
      <c r="J18" s="32">
        <f>0</f>
      </c>
      <c s="32">
        <f>0</f>
      </c>
      <c s="32">
        <f>0+L19+L23+L27+L31+L35+L39+L43+L47+L51+L55+L59+L63</f>
      </c>
      <c s="32">
        <f>0+M19+M23+M27+M31+M35+M39+M43+M47+M51+M55+M59+M63</f>
      </c>
    </row>
    <row r="19" spans="1:16" ht="12.75">
      <c r="A19" t="s">
        <v>49</v>
      </c>
      <c s="34" t="s">
        <v>63</v>
      </c>
      <c s="34" t="s">
        <v>435</v>
      </c>
      <c s="35" t="s">
        <v>5</v>
      </c>
      <c s="6" t="s">
        <v>436</v>
      </c>
      <c s="36" t="s">
        <v>81</v>
      </c>
      <c s="37">
        <v>99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53</v>
      </c>
      <c>
        <f>(M19*21)/100</f>
      </c>
      <c t="s">
        <v>28</v>
      </c>
    </row>
    <row r="20" spans="1:5" ht="12.75">
      <c r="A20" s="35" t="s">
        <v>54</v>
      </c>
      <c r="E20" s="39" t="s">
        <v>5</v>
      </c>
    </row>
    <row r="21" spans="1:5" ht="12.75">
      <c r="A21" s="35" t="s">
        <v>55</v>
      </c>
      <c r="E21" s="40" t="s">
        <v>437</v>
      </c>
    </row>
    <row r="22" spans="1:5" ht="38.25">
      <c r="A22" t="s">
        <v>57</v>
      </c>
      <c r="E22" s="39" t="s">
        <v>438</v>
      </c>
    </row>
    <row r="23" spans="1:16" ht="12.75">
      <c r="A23" t="s">
        <v>49</v>
      </c>
      <c s="34" t="s">
        <v>68</v>
      </c>
      <c s="34" t="s">
        <v>439</v>
      </c>
      <c s="35" t="s">
        <v>5</v>
      </c>
      <c s="6" t="s">
        <v>440</v>
      </c>
      <c s="36" t="s">
        <v>52</v>
      </c>
      <c s="37">
        <v>480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53</v>
      </c>
      <c>
        <f>(M23*21)/100</f>
      </c>
      <c t="s">
        <v>28</v>
      </c>
    </row>
    <row r="24" spans="1:5" ht="12.75">
      <c r="A24" s="35" t="s">
        <v>54</v>
      </c>
      <c r="E24" s="39" t="s">
        <v>441</v>
      </c>
    </row>
    <row r="25" spans="1:5" ht="38.25">
      <c r="A25" s="35" t="s">
        <v>55</v>
      </c>
      <c r="E25" s="40" t="s">
        <v>442</v>
      </c>
    </row>
    <row r="26" spans="1:5" ht="63.75">
      <c r="A26" t="s">
        <v>57</v>
      </c>
      <c r="E26" s="39" t="s">
        <v>443</v>
      </c>
    </row>
    <row r="27" spans="1:16" ht="12.75">
      <c r="A27" t="s">
        <v>49</v>
      </c>
      <c s="34" t="s">
        <v>73</v>
      </c>
      <c s="34" t="s">
        <v>444</v>
      </c>
      <c s="35" t="s">
        <v>5</v>
      </c>
      <c s="6" t="s">
        <v>445</v>
      </c>
      <c s="36" t="s">
        <v>81</v>
      </c>
      <c s="37">
        <v>1200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53</v>
      </c>
      <c>
        <f>(M27*21)/100</f>
      </c>
      <c t="s">
        <v>28</v>
      </c>
    </row>
    <row r="28" spans="1:5" ht="12.75">
      <c r="A28" s="35" t="s">
        <v>54</v>
      </c>
      <c r="E28" s="39" t="s">
        <v>446</v>
      </c>
    </row>
    <row r="29" spans="1:5" ht="38.25">
      <c r="A29" s="35" t="s">
        <v>55</v>
      </c>
      <c r="E29" s="40" t="s">
        <v>447</v>
      </c>
    </row>
    <row r="30" spans="1:5" ht="63.75">
      <c r="A30" t="s">
        <v>57</v>
      </c>
      <c r="E30" s="39" t="s">
        <v>443</v>
      </c>
    </row>
    <row r="31" spans="1:16" ht="12.75">
      <c r="A31" t="s">
        <v>49</v>
      </c>
      <c s="34" t="s">
        <v>27</v>
      </c>
      <c s="34" t="s">
        <v>448</v>
      </c>
      <c s="35" t="s">
        <v>5</v>
      </c>
      <c s="6" t="s">
        <v>449</v>
      </c>
      <c s="36" t="s">
        <v>450</v>
      </c>
      <c s="37">
        <v>504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53</v>
      </c>
      <c>
        <f>(M31*21)/100</f>
      </c>
      <c t="s">
        <v>28</v>
      </c>
    </row>
    <row r="32" spans="1:5" ht="12.75">
      <c r="A32" s="35" t="s">
        <v>54</v>
      </c>
      <c r="E32" s="39" t="s">
        <v>5</v>
      </c>
    </row>
    <row r="33" spans="1:5" ht="12.75">
      <c r="A33" s="35" t="s">
        <v>55</v>
      </c>
      <c r="E33" s="40" t="s">
        <v>451</v>
      </c>
    </row>
    <row r="34" spans="1:5" ht="38.25">
      <c r="A34" t="s">
        <v>57</v>
      </c>
      <c r="E34" s="39" t="s">
        <v>452</v>
      </c>
    </row>
    <row r="35" spans="1:16" ht="12.75">
      <c r="A35" t="s">
        <v>49</v>
      </c>
      <c s="34" t="s">
        <v>85</v>
      </c>
      <c s="34" t="s">
        <v>358</v>
      </c>
      <c s="35" t="s">
        <v>5</v>
      </c>
      <c s="6" t="s">
        <v>359</v>
      </c>
      <c s="36" t="s">
        <v>52</v>
      </c>
      <c s="37">
        <v>1423.8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53</v>
      </c>
      <c>
        <f>(M35*21)/100</f>
      </c>
      <c t="s">
        <v>28</v>
      </c>
    </row>
    <row r="36" spans="1:5" ht="12.75">
      <c r="A36" s="35" t="s">
        <v>54</v>
      </c>
      <c r="E36" s="39" t="s">
        <v>453</v>
      </c>
    </row>
    <row r="37" spans="1:5" ht="38.25">
      <c r="A37" s="35" t="s">
        <v>55</v>
      </c>
      <c r="E37" s="40" t="s">
        <v>454</v>
      </c>
    </row>
    <row r="38" spans="1:5" ht="318.75">
      <c r="A38" t="s">
        <v>57</v>
      </c>
      <c r="E38" s="39" t="s">
        <v>67</v>
      </c>
    </row>
    <row r="39" spans="1:16" ht="12.75">
      <c r="A39" t="s">
        <v>49</v>
      </c>
      <c s="34" t="s">
        <v>90</v>
      </c>
      <c s="34" t="s">
        <v>455</v>
      </c>
      <c s="35" t="s">
        <v>5</v>
      </c>
      <c s="6" t="s">
        <v>456</v>
      </c>
      <c s="36" t="s">
        <v>52</v>
      </c>
      <c s="37">
        <v>75</v>
      </c>
      <c s="36">
        <v>0</v>
      </c>
      <c s="36">
        <f>ROUND(G39*H39,6)</f>
      </c>
      <c r="L39" s="38">
        <v>0</v>
      </c>
      <c s="32">
        <f>ROUND(ROUND(L39,2)*ROUND(G39,1),2)</f>
      </c>
      <c s="36" t="s">
        <v>53</v>
      </c>
      <c>
        <f>(M39*21)/100</f>
      </c>
      <c t="s">
        <v>28</v>
      </c>
    </row>
    <row r="40" spans="1:5" ht="12.75">
      <c r="A40" s="35" t="s">
        <v>54</v>
      </c>
      <c r="E40" s="39" t="s">
        <v>5</v>
      </c>
    </row>
    <row r="41" spans="1:5" ht="25.5">
      <c r="A41" s="35" t="s">
        <v>55</v>
      </c>
      <c r="E41" s="40" t="s">
        <v>457</v>
      </c>
    </row>
    <row r="42" spans="1:5" ht="280.5">
      <c r="A42" t="s">
        <v>57</v>
      </c>
      <c r="E42" s="39" t="s">
        <v>458</v>
      </c>
    </row>
    <row r="43" spans="1:16" ht="12.75">
      <c r="A43" t="s">
        <v>49</v>
      </c>
      <c s="34" t="s">
        <v>95</v>
      </c>
      <c s="34" t="s">
        <v>74</v>
      </c>
      <c s="35" t="s">
        <v>26</v>
      </c>
      <c s="6" t="s">
        <v>75</v>
      </c>
      <c s="36" t="s">
        <v>52</v>
      </c>
      <c s="37">
        <v>193.8</v>
      </c>
      <c s="36">
        <v>0</v>
      </c>
      <c s="36">
        <f>ROUND(G43*H43,6)</f>
      </c>
      <c r="L43" s="38">
        <v>0</v>
      </c>
      <c s="32">
        <f>ROUND(ROUND(L43,2)*ROUND(G43,1),2)</f>
      </c>
      <c s="36" t="s">
        <v>53</v>
      </c>
      <c>
        <f>(M43*21)/100</f>
      </c>
      <c t="s">
        <v>28</v>
      </c>
    </row>
    <row r="44" spans="1:5" ht="12.75">
      <c r="A44" s="35" t="s">
        <v>54</v>
      </c>
      <c r="E44" s="39" t="s">
        <v>459</v>
      </c>
    </row>
    <row r="45" spans="1:5" ht="89.25">
      <c r="A45" s="35" t="s">
        <v>55</v>
      </c>
      <c r="E45" s="40" t="s">
        <v>460</v>
      </c>
    </row>
    <row r="46" spans="1:5" ht="293.25">
      <c r="A46" t="s">
        <v>57</v>
      </c>
      <c r="E46" s="39" t="s">
        <v>77</v>
      </c>
    </row>
    <row r="47" spans="1:16" ht="12.75">
      <c r="A47" t="s">
        <v>49</v>
      </c>
      <c s="34" t="s">
        <v>100</v>
      </c>
      <c s="34" t="s">
        <v>461</v>
      </c>
      <c s="35" t="s">
        <v>5</v>
      </c>
      <c s="6" t="s">
        <v>462</v>
      </c>
      <c s="36" t="s">
        <v>81</v>
      </c>
      <c s="37">
        <v>500</v>
      </c>
      <c s="36">
        <v>0</v>
      </c>
      <c s="36">
        <f>ROUND(G47*H47,6)</f>
      </c>
      <c r="L47" s="38">
        <v>0</v>
      </c>
      <c s="32">
        <f>ROUND(ROUND(L47,2)*ROUND(G47,1),2)</f>
      </c>
      <c s="36" t="s">
        <v>53</v>
      </c>
      <c>
        <f>(M47*21)/100</f>
      </c>
      <c t="s">
        <v>28</v>
      </c>
    </row>
    <row r="48" spans="1:5" ht="12.75">
      <c r="A48" s="35" t="s">
        <v>54</v>
      </c>
      <c r="E48" s="39" t="s">
        <v>5</v>
      </c>
    </row>
    <row r="49" spans="1:5" ht="12.75">
      <c r="A49" s="35" t="s">
        <v>55</v>
      </c>
      <c r="E49" s="40" t="s">
        <v>463</v>
      </c>
    </row>
    <row r="50" spans="1:5" ht="38.25">
      <c r="A50" t="s">
        <v>57</v>
      </c>
      <c r="E50" s="39" t="s">
        <v>464</v>
      </c>
    </row>
    <row r="51" spans="1:16" ht="12.75">
      <c r="A51" t="s">
        <v>49</v>
      </c>
      <c s="34" t="s">
        <v>105</v>
      </c>
      <c s="34" t="s">
        <v>465</v>
      </c>
      <c s="35" t="s">
        <v>5</v>
      </c>
      <c s="6" t="s">
        <v>466</v>
      </c>
      <c s="36" t="s">
        <v>81</v>
      </c>
      <c s="37">
        <v>500</v>
      </c>
      <c s="36">
        <v>0</v>
      </c>
      <c s="36">
        <f>ROUND(G51*H51,6)</f>
      </c>
      <c r="L51" s="38">
        <v>0</v>
      </c>
      <c s="32">
        <f>ROUND(ROUND(L51,2)*ROUND(G51,1),2)</f>
      </c>
      <c s="36" t="s">
        <v>53</v>
      </c>
      <c>
        <f>(M51*21)/100</f>
      </c>
      <c t="s">
        <v>28</v>
      </c>
    </row>
    <row r="52" spans="1:5" ht="12.75">
      <c r="A52" s="35" t="s">
        <v>54</v>
      </c>
      <c r="E52" s="39" t="s">
        <v>467</v>
      </c>
    </row>
    <row r="53" spans="1:5" ht="25.5">
      <c r="A53" s="35" t="s">
        <v>55</v>
      </c>
      <c r="E53" s="40" t="s">
        <v>468</v>
      </c>
    </row>
    <row r="54" spans="1:5" ht="38.25">
      <c r="A54" t="s">
        <v>57</v>
      </c>
      <c r="E54" s="39" t="s">
        <v>469</v>
      </c>
    </row>
    <row r="55" spans="1:16" ht="12.75">
      <c r="A55" t="s">
        <v>49</v>
      </c>
      <c s="34" t="s">
        <v>111</v>
      </c>
      <c s="34" t="s">
        <v>470</v>
      </c>
      <c s="35" t="s">
        <v>5</v>
      </c>
      <c s="6" t="s">
        <v>471</v>
      </c>
      <c s="36" t="s">
        <v>81</v>
      </c>
      <c s="37">
        <v>500</v>
      </c>
      <c s="36">
        <v>0</v>
      </c>
      <c s="36">
        <f>ROUND(G55*H55,6)</f>
      </c>
      <c r="L55" s="38">
        <v>0</v>
      </c>
      <c s="32">
        <f>ROUND(ROUND(L55,2)*ROUND(G55,1),2)</f>
      </c>
      <c s="36" t="s">
        <v>53</v>
      </c>
      <c>
        <f>(M55*21)/100</f>
      </c>
      <c t="s">
        <v>28</v>
      </c>
    </row>
    <row r="56" spans="1:5" ht="12.75">
      <c r="A56" s="35" t="s">
        <v>54</v>
      </c>
      <c r="E56" s="39" t="s">
        <v>472</v>
      </c>
    </row>
    <row r="57" spans="1:5" ht="25.5">
      <c r="A57" s="35" t="s">
        <v>55</v>
      </c>
      <c r="E57" s="40" t="s">
        <v>473</v>
      </c>
    </row>
    <row r="58" spans="1:5" ht="25.5">
      <c r="A58" t="s">
        <v>57</v>
      </c>
      <c r="E58" s="39" t="s">
        <v>474</v>
      </c>
    </row>
    <row r="59" spans="1:16" ht="12.75">
      <c r="A59" t="s">
        <v>49</v>
      </c>
      <c s="34" t="s">
        <v>116</v>
      </c>
      <c s="34" t="s">
        <v>475</v>
      </c>
      <c s="35" t="s">
        <v>5</v>
      </c>
      <c s="6" t="s">
        <v>476</v>
      </c>
      <c s="36" t="s">
        <v>81</v>
      </c>
      <c s="37">
        <v>500</v>
      </c>
      <c s="36">
        <v>0</v>
      </c>
      <c s="36">
        <f>ROUND(G59*H59,6)</f>
      </c>
      <c r="L59" s="38">
        <v>0</v>
      </c>
      <c s="32">
        <f>ROUND(ROUND(L59,2)*ROUND(G59,1),2)</f>
      </c>
      <c s="36" t="s">
        <v>53</v>
      </c>
      <c>
        <f>(M59*21)/100</f>
      </c>
      <c t="s">
        <v>28</v>
      </c>
    </row>
    <row r="60" spans="1:5" ht="12.75">
      <c r="A60" s="35" t="s">
        <v>54</v>
      </c>
      <c r="E60" s="39" t="s">
        <v>5</v>
      </c>
    </row>
    <row r="61" spans="1:5" ht="12.75">
      <c r="A61" s="35" t="s">
        <v>55</v>
      </c>
      <c r="E61" s="40" t="s">
        <v>463</v>
      </c>
    </row>
    <row r="62" spans="1:5" ht="38.25">
      <c r="A62" t="s">
        <v>57</v>
      </c>
      <c r="E62" s="39" t="s">
        <v>477</v>
      </c>
    </row>
    <row r="63" spans="1:16" ht="12.75">
      <c r="A63" t="s">
        <v>49</v>
      </c>
      <c s="34" t="s">
        <v>120</v>
      </c>
      <c s="34" t="s">
        <v>478</v>
      </c>
      <c s="35" t="s">
        <v>5</v>
      </c>
      <c s="6" t="s">
        <v>479</v>
      </c>
      <c s="36" t="s">
        <v>81</v>
      </c>
      <c s="37">
        <v>35</v>
      </c>
      <c s="36">
        <v>0</v>
      </c>
      <c s="36">
        <f>ROUND(G63*H63,6)</f>
      </c>
      <c r="L63" s="38">
        <v>0</v>
      </c>
      <c s="32">
        <f>ROUND(ROUND(L63,2)*ROUND(G63,1),2)</f>
      </c>
      <c s="36" t="s">
        <v>53</v>
      </c>
      <c>
        <f>(M63*21)/100</f>
      </c>
      <c t="s">
        <v>28</v>
      </c>
    </row>
    <row r="64" spans="1:5" ht="25.5">
      <c r="A64" s="35" t="s">
        <v>54</v>
      </c>
      <c r="E64" s="39" t="s">
        <v>480</v>
      </c>
    </row>
    <row r="65" spans="1:5" ht="51">
      <c r="A65" s="35" t="s">
        <v>55</v>
      </c>
      <c r="E65" s="40" t="s">
        <v>481</v>
      </c>
    </row>
    <row r="66" spans="1:5" ht="38.25">
      <c r="A66" t="s">
        <v>57</v>
      </c>
      <c r="E66" s="39" t="s">
        <v>482</v>
      </c>
    </row>
    <row r="67" spans="1:13" ht="12.75">
      <c r="A67" t="s">
        <v>47</v>
      </c>
      <c r="C67" s="31" t="s">
        <v>28</v>
      </c>
      <c r="E67" s="33" t="s">
        <v>78</v>
      </c>
      <c r="J67" s="32">
        <f>0</f>
      </c>
      <c s="32">
        <f>0</f>
      </c>
      <c s="32">
        <f>0+L68+L72+L76+L80+L84+L88+L92+L96+L100+L104+L108+L112+L116</f>
      </c>
      <c s="32">
        <f>0+M68+M72+M76+M80+M84+M88+M92+M96+M100+M104+M108+M112+M116</f>
      </c>
    </row>
    <row r="68" spans="1:16" ht="12.75">
      <c r="A68" t="s">
        <v>49</v>
      </c>
      <c s="34" t="s">
        <v>122</v>
      </c>
      <c s="34" t="s">
        <v>483</v>
      </c>
      <c s="35" t="s">
        <v>5</v>
      </c>
      <c s="6" t="s">
        <v>484</v>
      </c>
      <c s="36" t="s">
        <v>108</v>
      </c>
      <c s="37">
        <v>120</v>
      </c>
      <c s="36">
        <v>0</v>
      </c>
      <c s="36">
        <f>ROUND(G68*H68,6)</f>
      </c>
      <c r="L68" s="38">
        <v>0</v>
      </c>
      <c s="32">
        <f>ROUND(ROUND(L68,2)*ROUND(G68,1),2)</f>
      </c>
      <c s="36" t="s">
        <v>53</v>
      </c>
      <c>
        <f>(M68*21)/100</f>
      </c>
      <c t="s">
        <v>28</v>
      </c>
    </row>
    <row r="69" spans="1:5" ht="12.75">
      <c r="A69" s="35" t="s">
        <v>54</v>
      </c>
      <c r="E69" s="39" t="s">
        <v>485</v>
      </c>
    </row>
    <row r="70" spans="1:5" ht="38.25">
      <c r="A70" s="35" t="s">
        <v>55</v>
      </c>
      <c r="E70" s="40" t="s">
        <v>486</v>
      </c>
    </row>
    <row r="71" spans="1:5" ht="165.75">
      <c r="A71" t="s">
        <v>57</v>
      </c>
      <c r="E71" s="39" t="s">
        <v>487</v>
      </c>
    </row>
    <row r="72" spans="1:16" ht="12.75">
      <c r="A72" t="s">
        <v>49</v>
      </c>
      <c s="34" t="s">
        <v>127</v>
      </c>
      <c s="34" t="s">
        <v>488</v>
      </c>
      <c s="35" t="s">
        <v>5</v>
      </c>
      <c s="6" t="s">
        <v>489</v>
      </c>
      <c s="36" t="s">
        <v>108</v>
      </c>
      <c s="37">
        <v>109</v>
      </c>
      <c s="36">
        <v>0</v>
      </c>
      <c s="36">
        <f>ROUND(G72*H72,6)</f>
      </c>
      <c r="L72" s="38">
        <v>0</v>
      </c>
      <c s="32">
        <f>ROUND(ROUND(L72,2)*ROUND(G72,1),2)</f>
      </c>
      <c s="36" t="s">
        <v>53</v>
      </c>
      <c>
        <f>(M72*21)/100</f>
      </c>
      <c t="s">
        <v>28</v>
      </c>
    </row>
    <row r="73" spans="1:5" ht="12.75">
      <c r="A73" s="35" t="s">
        <v>54</v>
      </c>
      <c r="E73" s="39" t="s">
        <v>490</v>
      </c>
    </row>
    <row r="74" spans="1:5" ht="25.5">
      <c r="A74" s="35" t="s">
        <v>55</v>
      </c>
      <c r="E74" s="40" t="s">
        <v>491</v>
      </c>
    </row>
    <row r="75" spans="1:5" ht="165.75">
      <c r="A75" t="s">
        <v>57</v>
      </c>
      <c r="E75" s="39" t="s">
        <v>487</v>
      </c>
    </row>
    <row r="76" spans="1:16" ht="12.75">
      <c r="A76" t="s">
        <v>49</v>
      </c>
      <c s="34" t="s">
        <v>131</v>
      </c>
      <c s="34" t="s">
        <v>492</v>
      </c>
      <c s="35" t="s">
        <v>5</v>
      </c>
      <c s="6" t="s">
        <v>493</v>
      </c>
      <c s="36" t="s">
        <v>52</v>
      </c>
      <c s="37">
        <v>11</v>
      </c>
      <c s="36">
        <v>0</v>
      </c>
      <c s="36">
        <f>ROUND(G76*H76,6)</f>
      </c>
      <c r="L76" s="38">
        <v>0</v>
      </c>
      <c s="32">
        <f>ROUND(ROUND(L76,2)*ROUND(G76,1),2)</f>
      </c>
      <c s="36" t="s">
        <v>53</v>
      </c>
      <c>
        <f>(M76*21)/100</f>
      </c>
      <c t="s">
        <v>28</v>
      </c>
    </row>
    <row r="77" spans="1:5" ht="12.75">
      <c r="A77" s="35" t="s">
        <v>54</v>
      </c>
      <c r="E77" s="39" t="s">
        <v>494</v>
      </c>
    </row>
    <row r="78" spans="1:5" ht="153">
      <c r="A78" s="35" t="s">
        <v>55</v>
      </c>
      <c r="E78" s="40" t="s">
        <v>495</v>
      </c>
    </row>
    <row r="79" spans="1:5" ht="409.5">
      <c r="A79" t="s">
        <v>57</v>
      </c>
      <c r="E79" s="39" t="s">
        <v>496</v>
      </c>
    </row>
    <row r="80" spans="1:16" ht="12.75">
      <c r="A80" t="s">
        <v>49</v>
      </c>
      <c s="34" t="s">
        <v>134</v>
      </c>
      <c s="34" t="s">
        <v>497</v>
      </c>
      <c s="35" t="s">
        <v>5</v>
      </c>
      <c s="6" t="s">
        <v>498</v>
      </c>
      <c s="36" t="s">
        <v>307</v>
      </c>
      <c s="37">
        <v>15.8</v>
      </c>
      <c s="36">
        <v>0</v>
      </c>
      <c s="36">
        <f>ROUND(G80*H80,6)</f>
      </c>
      <c r="L80" s="38">
        <v>0</v>
      </c>
      <c s="32">
        <f>ROUND(ROUND(L80,2)*ROUND(G80,1),2)</f>
      </c>
      <c s="36" t="s">
        <v>53</v>
      </c>
      <c>
        <f>(M80*21)/100</f>
      </c>
      <c t="s">
        <v>28</v>
      </c>
    </row>
    <row r="81" spans="1:5" ht="12.75">
      <c r="A81" s="35" t="s">
        <v>54</v>
      </c>
      <c r="E81" s="39" t="s">
        <v>499</v>
      </c>
    </row>
    <row r="82" spans="1:5" ht="140.25">
      <c r="A82" s="35" t="s">
        <v>55</v>
      </c>
      <c r="E82" s="40" t="s">
        <v>500</v>
      </c>
    </row>
    <row r="83" spans="1:5" ht="38.25">
      <c r="A83" t="s">
        <v>57</v>
      </c>
      <c r="E83" s="39" t="s">
        <v>501</v>
      </c>
    </row>
    <row r="84" spans="1:16" ht="12.75">
      <c r="A84" t="s">
        <v>49</v>
      </c>
      <c s="34" t="s">
        <v>138</v>
      </c>
      <c s="34" t="s">
        <v>502</v>
      </c>
      <c s="35" t="s">
        <v>5</v>
      </c>
      <c s="6" t="s">
        <v>503</v>
      </c>
      <c s="36" t="s">
        <v>52</v>
      </c>
      <c s="37">
        <v>10.8</v>
      </c>
      <c s="36">
        <v>0</v>
      </c>
      <c s="36">
        <f>ROUND(G84*H84,6)</f>
      </c>
      <c r="L84" s="38">
        <v>0</v>
      </c>
      <c s="32">
        <f>ROUND(ROUND(L84,2)*ROUND(G84,1),2)</f>
      </c>
      <c s="36" t="s">
        <v>53</v>
      </c>
      <c>
        <f>(M84*21)/100</f>
      </c>
      <c t="s">
        <v>28</v>
      </c>
    </row>
    <row r="85" spans="1:5" ht="12.75">
      <c r="A85" s="35" t="s">
        <v>54</v>
      </c>
      <c r="E85" s="39" t="s">
        <v>504</v>
      </c>
    </row>
    <row r="86" spans="1:5" ht="140.25">
      <c r="A86" s="35" t="s">
        <v>55</v>
      </c>
      <c r="E86" s="40" t="s">
        <v>505</v>
      </c>
    </row>
    <row r="87" spans="1:5" ht="25.5">
      <c r="A87" t="s">
        <v>57</v>
      </c>
      <c r="E87" s="39" t="s">
        <v>506</v>
      </c>
    </row>
    <row r="88" spans="1:16" ht="12.75">
      <c r="A88" t="s">
        <v>49</v>
      </c>
      <c s="34" t="s">
        <v>142</v>
      </c>
      <c s="34" t="s">
        <v>507</v>
      </c>
      <c s="35" t="s">
        <v>5</v>
      </c>
      <c s="6" t="s">
        <v>508</v>
      </c>
      <c s="36" t="s">
        <v>108</v>
      </c>
      <c s="37">
        <v>1704</v>
      </c>
      <c s="36">
        <v>0</v>
      </c>
      <c s="36">
        <f>ROUND(G88*H88,6)</f>
      </c>
      <c r="L88" s="38">
        <v>0</v>
      </c>
      <c s="32">
        <f>ROUND(ROUND(L88,2)*ROUND(G88,1),2)</f>
      </c>
      <c s="36" t="s">
        <v>53</v>
      </c>
      <c>
        <f>(M88*21)/100</f>
      </c>
      <c t="s">
        <v>28</v>
      </c>
    </row>
    <row r="89" spans="1:5" ht="12.75">
      <c r="A89" s="35" t="s">
        <v>54</v>
      </c>
      <c r="E89" s="39" t="s">
        <v>509</v>
      </c>
    </row>
    <row r="90" spans="1:5" ht="38.25">
      <c r="A90" s="35" t="s">
        <v>55</v>
      </c>
      <c r="E90" s="40" t="s">
        <v>510</v>
      </c>
    </row>
    <row r="91" spans="1:5" ht="51">
      <c r="A91" t="s">
        <v>57</v>
      </c>
      <c r="E91" s="39" t="s">
        <v>511</v>
      </c>
    </row>
    <row r="92" spans="1:16" ht="12.75">
      <c r="A92" t="s">
        <v>49</v>
      </c>
      <c s="34" t="s">
        <v>147</v>
      </c>
      <c s="34" t="s">
        <v>512</v>
      </c>
      <c s="35" t="s">
        <v>26</v>
      </c>
      <c s="6" t="s">
        <v>513</v>
      </c>
      <c s="36" t="s">
        <v>108</v>
      </c>
      <c s="37">
        <v>204</v>
      </c>
      <c s="36">
        <v>0</v>
      </c>
      <c s="36">
        <f>ROUND(G92*H92,6)</f>
      </c>
      <c r="L92" s="38">
        <v>0</v>
      </c>
      <c s="32">
        <f>ROUND(ROUND(L92,2)*ROUND(G92,1),2)</f>
      </c>
      <c s="36" t="s">
        <v>53</v>
      </c>
      <c>
        <f>(M92*21)/100</f>
      </c>
      <c t="s">
        <v>28</v>
      </c>
    </row>
    <row r="93" spans="1:5" ht="12.75">
      <c r="A93" s="35" t="s">
        <v>54</v>
      </c>
      <c r="E93" s="39" t="s">
        <v>514</v>
      </c>
    </row>
    <row r="94" spans="1:5" ht="38.25">
      <c r="A94" s="35" t="s">
        <v>55</v>
      </c>
      <c r="E94" s="40" t="s">
        <v>515</v>
      </c>
    </row>
    <row r="95" spans="1:5" ht="63.75">
      <c r="A95" t="s">
        <v>57</v>
      </c>
      <c r="E95" s="39" t="s">
        <v>516</v>
      </c>
    </row>
    <row r="96" spans="1:16" ht="12.75">
      <c r="A96" t="s">
        <v>49</v>
      </c>
      <c s="34" t="s">
        <v>151</v>
      </c>
      <c s="34" t="s">
        <v>512</v>
      </c>
      <c s="35" t="s">
        <v>28</v>
      </c>
      <c s="6" t="s">
        <v>513</v>
      </c>
      <c s="36" t="s">
        <v>108</v>
      </c>
      <c s="37">
        <v>1586.9</v>
      </c>
      <c s="36">
        <v>0</v>
      </c>
      <c s="36">
        <f>ROUND(G96*H96,6)</f>
      </c>
      <c r="L96" s="38">
        <v>0</v>
      </c>
      <c s="32">
        <f>ROUND(ROUND(L96,2)*ROUND(G96,1),2)</f>
      </c>
      <c s="36" t="s">
        <v>53</v>
      </c>
      <c>
        <f>(M96*21)/100</f>
      </c>
      <c t="s">
        <v>28</v>
      </c>
    </row>
    <row r="97" spans="1:5" ht="12.75">
      <c r="A97" s="35" t="s">
        <v>54</v>
      </c>
      <c r="E97" s="39" t="s">
        <v>517</v>
      </c>
    </row>
    <row r="98" spans="1:5" ht="38.25">
      <c r="A98" s="35" t="s">
        <v>55</v>
      </c>
      <c r="E98" s="40" t="s">
        <v>518</v>
      </c>
    </row>
    <row r="99" spans="1:5" ht="63.75">
      <c r="A99" t="s">
        <v>57</v>
      </c>
      <c r="E99" s="39" t="s">
        <v>516</v>
      </c>
    </row>
    <row r="100" spans="1:16" ht="12.75">
      <c r="A100" t="s">
        <v>49</v>
      </c>
      <c s="34" t="s">
        <v>156</v>
      </c>
      <c s="34" t="s">
        <v>519</v>
      </c>
      <c s="35" t="s">
        <v>5</v>
      </c>
      <c s="6" t="s">
        <v>520</v>
      </c>
      <c s="36" t="s">
        <v>108</v>
      </c>
      <c s="37">
        <v>370.9</v>
      </c>
      <c s="36">
        <v>0</v>
      </c>
      <c s="36">
        <f>ROUND(G100*H100,6)</f>
      </c>
      <c r="L100" s="38">
        <v>0</v>
      </c>
      <c s="32">
        <f>ROUND(ROUND(L100,2)*ROUND(G100,1),2)</f>
      </c>
      <c s="36" t="s">
        <v>53</v>
      </c>
      <c>
        <f>(M100*21)/100</f>
      </c>
      <c t="s">
        <v>28</v>
      </c>
    </row>
    <row r="101" spans="1:5" ht="12.75">
      <c r="A101" s="35" t="s">
        <v>54</v>
      </c>
      <c r="E101" s="39" t="s">
        <v>521</v>
      </c>
    </row>
    <row r="102" spans="1:5" ht="140.25">
      <c r="A102" s="35" t="s">
        <v>55</v>
      </c>
      <c r="E102" s="40" t="s">
        <v>522</v>
      </c>
    </row>
    <row r="103" spans="1:5" ht="63.75">
      <c r="A103" t="s">
        <v>57</v>
      </c>
      <c r="E103" s="39" t="s">
        <v>516</v>
      </c>
    </row>
    <row r="104" spans="1:16" ht="12.75">
      <c r="A104" t="s">
        <v>49</v>
      </c>
      <c s="34" t="s">
        <v>160</v>
      </c>
      <c s="34" t="s">
        <v>523</v>
      </c>
      <c s="35" t="s">
        <v>5</v>
      </c>
      <c s="6" t="s">
        <v>524</v>
      </c>
      <c s="36" t="s">
        <v>52</v>
      </c>
      <c s="37">
        <v>0.7</v>
      </c>
      <c s="36">
        <v>0</v>
      </c>
      <c s="36">
        <f>ROUND(G104*H104,6)</f>
      </c>
      <c r="L104" s="38">
        <v>0</v>
      </c>
      <c s="32">
        <f>ROUND(ROUND(L104,2)*ROUND(G104,1),2)</f>
      </c>
      <c s="36" t="s">
        <v>53</v>
      </c>
      <c>
        <f>(M104*21)/100</f>
      </c>
      <c t="s">
        <v>28</v>
      </c>
    </row>
    <row r="105" spans="1:5" ht="12.75">
      <c r="A105" s="35" t="s">
        <v>54</v>
      </c>
      <c r="E105" s="39" t="s">
        <v>525</v>
      </c>
    </row>
    <row r="106" spans="1:5" ht="38.25">
      <c r="A106" s="35" t="s">
        <v>55</v>
      </c>
      <c r="E106" s="40" t="s">
        <v>526</v>
      </c>
    </row>
    <row r="107" spans="1:5" ht="369.75">
      <c r="A107" t="s">
        <v>57</v>
      </c>
      <c r="E107" s="39" t="s">
        <v>527</v>
      </c>
    </row>
    <row r="108" spans="1:16" ht="12.75">
      <c r="A108" t="s">
        <v>49</v>
      </c>
      <c s="34" t="s">
        <v>163</v>
      </c>
      <c s="34" t="s">
        <v>528</v>
      </c>
      <c s="35" t="s">
        <v>5</v>
      </c>
      <c s="6" t="s">
        <v>529</v>
      </c>
      <c s="36" t="s">
        <v>52</v>
      </c>
      <c s="37">
        <v>190.9</v>
      </c>
      <c s="36">
        <v>0</v>
      </c>
      <c s="36">
        <f>ROUND(G108*H108,6)</f>
      </c>
      <c r="L108" s="38">
        <v>0</v>
      </c>
      <c s="32">
        <f>ROUND(ROUND(L108,2)*ROUND(G108,1),2)</f>
      </c>
      <c s="36" t="s">
        <v>53</v>
      </c>
      <c>
        <f>(M108*21)/100</f>
      </c>
      <c t="s">
        <v>28</v>
      </c>
    </row>
    <row r="109" spans="1:5" ht="12.75">
      <c r="A109" s="35" t="s">
        <v>54</v>
      </c>
      <c r="E109" s="39" t="s">
        <v>530</v>
      </c>
    </row>
    <row r="110" spans="1:5" ht="38.25">
      <c r="A110" s="35" t="s">
        <v>55</v>
      </c>
      <c r="E110" s="40" t="s">
        <v>531</v>
      </c>
    </row>
    <row r="111" spans="1:5" ht="369.75">
      <c r="A111" t="s">
        <v>57</v>
      </c>
      <c r="E111" s="39" t="s">
        <v>527</v>
      </c>
    </row>
    <row r="112" spans="1:16" ht="12.75">
      <c r="A112" t="s">
        <v>49</v>
      </c>
      <c s="34" t="s">
        <v>168</v>
      </c>
      <c s="34" t="s">
        <v>532</v>
      </c>
      <c s="35" t="s">
        <v>5</v>
      </c>
      <c s="6" t="s">
        <v>533</v>
      </c>
      <c s="36" t="s">
        <v>307</v>
      </c>
      <c s="37">
        <v>17.2</v>
      </c>
      <c s="36">
        <v>0</v>
      </c>
      <c s="36">
        <f>ROUND(G112*H112,6)</f>
      </c>
      <c r="L112" s="38">
        <v>0</v>
      </c>
      <c s="32">
        <f>ROUND(ROUND(L112,2)*ROUND(G112,1),2)</f>
      </c>
      <c s="36" t="s">
        <v>53</v>
      </c>
      <c>
        <f>(M112*21)/100</f>
      </c>
      <c t="s">
        <v>28</v>
      </c>
    </row>
    <row r="113" spans="1:5" ht="12.75">
      <c r="A113" s="35" t="s">
        <v>54</v>
      </c>
      <c r="E113" s="39" t="s">
        <v>534</v>
      </c>
    </row>
    <row r="114" spans="1:5" ht="38.25">
      <c r="A114" s="35" t="s">
        <v>55</v>
      </c>
      <c r="E114" s="40" t="s">
        <v>535</v>
      </c>
    </row>
    <row r="115" spans="1:5" ht="267.75">
      <c r="A115" t="s">
        <v>57</v>
      </c>
      <c r="E115" s="39" t="s">
        <v>536</v>
      </c>
    </row>
    <row r="116" spans="1:16" ht="12.75">
      <c r="A116" t="s">
        <v>49</v>
      </c>
      <c s="34" t="s">
        <v>172</v>
      </c>
      <c s="34" t="s">
        <v>537</v>
      </c>
      <c s="35" t="s">
        <v>5</v>
      </c>
      <c s="6" t="s">
        <v>538</v>
      </c>
      <c s="36" t="s">
        <v>154</v>
      </c>
      <c s="37">
        <v>24</v>
      </c>
      <c s="36">
        <v>0</v>
      </c>
      <c s="36">
        <f>ROUND(G116*H116,6)</f>
      </c>
      <c r="L116" s="38">
        <v>0</v>
      </c>
      <c s="32">
        <f>ROUND(ROUND(L116,2)*ROUND(G116,1),2)</f>
      </c>
      <c s="36" t="s">
        <v>53</v>
      </c>
      <c>
        <f>(M116*21)/100</f>
      </c>
      <c t="s">
        <v>28</v>
      </c>
    </row>
    <row r="117" spans="1:5" ht="25.5">
      <c r="A117" s="35" t="s">
        <v>54</v>
      </c>
      <c r="E117" s="39" t="s">
        <v>539</v>
      </c>
    </row>
    <row r="118" spans="1:5" ht="51">
      <c r="A118" s="35" t="s">
        <v>55</v>
      </c>
      <c r="E118" s="40" t="s">
        <v>540</v>
      </c>
    </row>
    <row r="119" spans="1:5" ht="153">
      <c r="A119" t="s">
        <v>57</v>
      </c>
      <c r="E119" s="39" t="s">
        <v>541</v>
      </c>
    </row>
    <row r="120" spans="1:13" ht="12.75">
      <c r="A120" t="s">
        <v>47</v>
      </c>
      <c r="C120" s="31" t="s">
        <v>63</v>
      </c>
      <c r="E120" s="33" t="s">
        <v>542</v>
      </c>
      <c r="J120" s="32">
        <f>0</f>
      </c>
      <c s="32">
        <f>0</f>
      </c>
      <c s="32">
        <f>0+L121+L125+L129+L133+L137+L141</f>
      </c>
      <c s="32">
        <f>0+M121+M125+M129+M133+M137+M141</f>
      </c>
    </row>
    <row r="121" spans="1:16" ht="12.75">
      <c r="A121" t="s">
        <v>49</v>
      </c>
      <c s="34" t="s">
        <v>177</v>
      </c>
      <c s="34" t="s">
        <v>543</v>
      </c>
      <c s="35" t="s">
        <v>5</v>
      </c>
      <c s="6" t="s">
        <v>544</v>
      </c>
      <c s="36" t="s">
        <v>52</v>
      </c>
      <c s="37">
        <v>38.3</v>
      </c>
      <c s="36">
        <v>0</v>
      </c>
      <c s="36">
        <f>ROUND(G121*H121,6)</f>
      </c>
      <c r="L121" s="38">
        <v>0</v>
      </c>
      <c s="32">
        <f>ROUND(ROUND(L121,2)*ROUND(G121,1),2)</f>
      </c>
      <c s="36" t="s">
        <v>53</v>
      </c>
      <c>
        <f>(M121*21)/100</f>
      </c>
      <c t="s">
        <v>28</v>
      </c>
    </row>
    <row r="122" spans="1:5" ht="12.75">
      <c r="A122" s="35" t="s">
        <v>54</v>
      </c>
      <c r="E122" s="39" t="s">
        <v>5</v>
      </c>
    </row>
    <row r="123" spans="1:5" ht="12.75">
      <c r="A123" s="35" t="s">
        <v>55</v>
      </c>
      <c r="E123" s="40" t="s">
        <v>545</v>
      </c>
    </row>
    <row r="124" spans="1:5" ht="382.5">
      <c r="A124" t="s">
        <v>57</v>
      </c>
      <c r="E124" s="39" t="s">
        <v>546</v>
      </c>
    </row>
    <row r="125" spans="1:16" ht="12.75">
      <c r="A125" t="s">
        <v>49</v>
      </c>
      <c s="34" t="s">
        <v>182</v>
      </c>
      <c s="34" t="s">
        <v>547</v>
      </c>
      <c s="35" t="s">
        <v>5</v>
      </c>
      <c s="6" t="s">
        <v>548</v>
      </c>
      <c s="36" t="s">
        <v>307</v>
      </c>
      <c s="37">
        <v>5.6</v>
      </c>
      <c s="36">
        <v>0</v>
      </c>
      <c s="36">
        <f>ROUND(G125*H125,6)</f>
      </c>
      <c r="L125" s="38">
        <v>0</v>
      </c>
      <c s="32">
        <f>ROUND(ROUND(L125,2)*ROUND(G125,1),2)</f>
      </c>
      <c s="36" t="s">
        <v>53</v>
      </c>
      <c>
        <f>(M125*21)/100</f>
      </c>
      <c t="s">
        <v>28</v>
      </c>
    </row>
    <row r="126" spans="1:5" ht="12.75">
      <c r="A126" s="35" t="s">
        <v>54</v>
      </c>
      <c r="E126" s="39" t="s">
        <v>5</v>
      </c>
    </row>
    <row r="127" spans="1:5" ht="12.75">
      <c r="A127" s="35" t="s">
        <v>55</v>
      </c>
      <c r="E127" s="40" t="s">
        <v>549</v>
      </c>
    </row>
    <row r="128" spans="1:5" ht="242.25">
      <c r="A128" t="s">
        <v>57</v>
      </c>
      <c r="E128" s="39" t="s">
        <v>550</v>
      </c>
    </row>
    <row r="129" spans="1:16" ht="25.5">
      <c r="A129" t="s">
        <v>49</v>
      </c>
      <c s="34" t="s">
        <v>186</v>
      </c>
      <c s="34" t="s">
        <v>551</v>
      </c>
      <c s="35" t="s">
        <v>5</v>
      </c>
      <c s="6" t="s">
        <v>552</v>
      </c>
      <c s="36" t="s">
        <v>52</v>
      </c>
      <c s="37">
        <v>15.3</v>
      </c>
      <c s="36">
        <v>0</v>
      </c>
      <c s="36">
        <f>ROUND(G129*H129,6)</f>
      </c>
      <c r="L129" s="38">
        <v>0</v>
      </c>
      <c s="32">
        <f>ROUND(ROUND(L129,2)*ROUND(G129,1),2)</f>
      </c>
      <c s="36" t="s">
        <v>53</v>
      </c>
      <c>
        <f>(M129*21)/100</f>
      </c>
      <c t="s">
        <v>28</v>
      </c>
    </row>
    <row r="130" spans="1:5" ht="12.75">
      <c r="A130" s="35" t="s">
        <v>54</v>
      </c>
      <c r="E130" s="39" t="s">
        <v>553</v>
      </c>
    </row>
    <row r="131" spans="1:5" ht="38.25">
      <c r="A131" s="35" t="s">
        <v>55</v>
      </c>
      <c r="E131" s="40" t="s">
        <v>554</v>
      </c>
    </row>
    <row r="132" spans="1:5" ht="25.5">
      <c r="A132" t="s">
        <v>57</v>
      </c>
      <c r="E132" s="39" t="s">
        <v>555</v>
      </c>
    </row>
    <row r="133" spans="1:16" ht="12.75">
      <c r="A133" t="s">
        <v>49</v>
      </c>
      <c s="34" t="s">
        <v>190</v>
      </c>
      <c s="34" t="s">
        <v>556</v>
      </c>
      <c s="35" t="s">
        <v>5</v>
      </c>
      <c s="6" t="s">
        <v>557</v>
      </c>
      <c s="36" t="s">
        <v>52</v>
      </c>
      <c s="37">
        <v>83.3</v>
      </c>
      <c s="36">
        <v>0</v>
      </c>
      <c s="36">
        <f>ROUND(G133*H133,6)</f>
      </c>
      <c r="L133" s="38">
        <v>0</v>
      </c>
      <c s="32">
        <f>ROUND(ROUND(L133,2)*ROUND(G133,1),2)</f>
      </c>
      <c s="36" t="s">
        <v>53</v>
      </c>
      <c>
        <f>(M133*21)/100</f>
      </c>
      <c t="s">
        <v>28</v>
      </c>
    </row>
    <row r="134" spans="1:5" ht="12.75">
      <c r="A134" s="35" t="s">
        <v>54</v>
      </c>
      <c r="E134" s="39" t="s">
        <v>558</v>
      </c>
    </row>
    <row r="135" spans="1:5" ht="114.75">
      <c r="A135" s="35" t="s">
        <v>55</v>
      </c>
      <c r="E135" s="40" t="s">
        <v>559</v>
      </c>
    </row>
    <row r="136" spans="1:5" ht="369.75">
      <c r="A136" t="s">
        <v>57</v>
      </c>
      <c r="E136" s="39" t="s">
        <v>89</v>
      </c>
    </row>
    <row r="137" spans="1:16" ht="12.75">
      <c r="A137" t="s">
        <v>49</v>
      </c>
      <c s="34" t="s">
        <v>194</v>
      </c>
      <c s="34" t="s">
        <v>560</v>
      </c>
      <c s="35" t="s">
        <v>5</v>
      </c>
      <c s="6" t="s">
        <v>561</v>
      </c>
      <c s="36" t="s">
        <v>307</v>
      </c>
      <c s="37">
        <v>15.6</v>
      </c>
      <c s="36">
        <v>0</v>
      </c>
      <c s="36">
        <f>ROUND(G137*H137,6)</f>
      </c>
      <c r="L137" s="38">
        <v>0</v>
      </c>
      <c s="32">
        <f>ROUND(ROUND(L137,2)*ROUND(G137,1),2)</f>
      </c>
      <c s="36" t="s">
        <v>53</v>
      </c>
      <c>
        <f>(M137*21)/100</f>
      </c>
      <c t="s">
        <v>28</v>
      </c>
    </row>
    <row r="138" spans="1:5" ht="12.75">
      <c r="A138" s="35" t="s">
        <v>54</v>
      </c>
      <c r="E138" s="39" t="s">
        <v>5</v>
      </c>
    </row>
    <row r="139" spans="1:5" ht="114.75">
      <c r="A139" s="35" t="s">
        <v>55</v>
      </c>
      <c r="E139" s="40" t="s">
        <v>562</v>
      </c>
    </row>
    <row r="140" spans="1:5" ht="267.75">
      <c r="A140" t="s">
        <v>57</v>
      </c>
      <c r="E140" s="39" t="s">
        <v>536</v>
      </c>
    </row>
    <row r="141" spans="1:16" ht="12.75">
      <c r="A141" t="s">
        <v>49</v>
      </c>
      <c s="34" t="s">
        <v>198</v>
      </c>
      <c s="34" t="s">
        <v>563</v>
      </c>
      <c s="35" t="s">
        <v>5</v>
      </c>
      <c s="6" t="s">
        <v>564</v>
      </c>
      <c s="36" t="s">
        <v>321</v>
      </c>
      <c s="37">
        <v>1278</v>
      </c>
      <c s="36">
        <v>0</v>
      </c>
      <c s="36">
        <f>ROUND(G141*H141,6)</f>
      </c>
      <c r="L141" s="38">
        <v>0</v>
      </c>
      <c s="32">
        <f>ROUND(ROUND(L141,2)*ROUND(G141,1),2)</f>
      </c>
      <c s="36" t="s">
        <v>53</v>
      </c>
      <c>
        <f>(M141*21)/100</f>
      </c>
      <c t="s">
        <v>28</v>
      </c>
    </row>
    <row r="142" spans="1:5" ht="12.75">
      <c r="A142" s="35" t="s">
        <v>54</v>
      </c>
      <c r="E142" s="39" t="s">
        <v>565</v>
      </c>
    </row>
    <row r="143" spans="1:5" ht="38.25">
      <c r="A143" s="35" t="s">
        <v>55</v>
      </c>
      <c r="E143" s="40" t="s">
        <v>566</v>
      </c>
    </row>
    <row r="144" spans="1:5" ht="293.25">
      <c r="A144" t="s">
        <v>57</v>
      </c>
      <c r="E144" s="39" t="s">
        <v>567</v>
      </c>
    </row>
    <row r="145" spans="1:13" ht="12.75">
      <c r="A145" t="s">
        <v>47</v>
      </c>
      <c r="C145" s="31" t="s">
        <v>68</v>
      </c>
      <c r="E145" s="33" t="s">
        <v>84</v>
      </c>
      <c r="J145" s="32">
        <f>0</f>
      </c>
      <c s="32">
        <f>0</f>
      </c>
      <c s="32">
        <f>0+L146+L150+L154+L158+L162+L166</f>
      </c>
      <c s="32">
        <f>0+M146+M150+M154+M158+M162+M166</f>
      </c>
    </row>
    <row r="146" spans="1:16" ht="12.75">
      <c r="A146" t="s">
        <v>49</v>
      </c>
      <c s="34" t="s">
        <v>202</v>
      </c>
      <c s="34" t="s">
        <v>568</v>
      </c>
      <c s="35" t="s">
        <v>5</v>
      </c>
      <c s="6" t="s">
        <v>569</v>
      </c>
      <c s="36" t="s">
        <v>307</v>
      </c>
      <c s="37">
        <v>0.7</v>
      </c>
      <c s="36">
        <v>0</v>
      </c>
      <c s="36">
        <f>ROUND(G146*H146,6)</f>
      </c>
      <c r="L146" s="38">
        <v>0</v>
      </c>
      <c s="32">
        <f>ROUND(ROUND(L146,2)*ROUND(G146,1),2)</f>
      </c>
      <c s="36" t="s">
        <v>53</v>
      </c>
      <c>
        <f>(M146*21)/100</f>
      </c>
      <c t="s">
        <v>28</v>
      </c>
    </row>
    <row r="147" spans="1:5" ht="25.5">
      <c r="A147" s="35" t="s">
        <v>54</v>
      </c>
      <c r="E147" s="39" t="s">
        <v>570</v>
      </c>
    </row>
    <row r="148" spans="1:5" ht="51">
      <c r="A148" s="35" t="s">
        <v>55</v>
      </c>
      <c r="E148" s="40" t="s">
        <v>571</v>
      </c>
    </row>
    <row r="149" spans="1:5" ht="293.25">
      <c r="A149" t="s">
        <v>57</v>
      </c>
      <c r="E149" s="39" t="s">
        <v>567</v>
      </c>
    </row>
    <row r="150" spans="1:16" ht="12.75">
      <c r="A150" t="s">
        <v>49</v>
      </c>
      <c s="34" t="s">
        <v>206</v>
      </c>
      <c s="34" t="s">
        <v>86</v>
      </c>
      <c s="35" t="s">
        <v>5</v>
      </c>
      <c s="6" t="s">
        <v>87</v>
      </c>
      <c s="36" t="s">
        <v>52</v>
      </c>
      <c s="37">
        <v>72</v>
      </c>
      <c s="36">
        <v>0</v>
      </c>
      <c s="36">
        <f>ROUND(G150*H150,6)</f>
      </c>
      <c r="L150" s="38">
        <v>0</v>
      </c>
      <c s="32">
        <f>ROUND(ROUND(L150,2)*ROUND(G150,1),2)</f>
      </c>
      <c s="36" t="s">
        <v>53</v>
      </c>
      <c>
        <f>(M150*21)/100</f>
      </c>
      <c t="s">
        <v>28</v>
      </c>
    </row>
    <row r="151" spans="1:5" ht="12.75">
      <c r="A151" s="35" t="s">
        <v>54</v>
      </c>
      <c r="E151" s="39" t="s">
        <v>5</v>
      </c>
    </row>
    <row r="152" spans="1:5" ht="89.25">
      <c r="A152" s="35" t="s">
        <v>55</v>
      </c>
      <c r="E152" s="40" t="s">
        <v>572</v>
      </c>
    </row>
    <row r="153" spans="1:5" ht="369.75">
      <c r="A153" t="s">
        <v>57</v>
      </c>
      <c r="E153" s="39" t="s">
        <v>89</v>
      </c>
    </row>
    <row r="154" spans="1:16" ht="12.75">
      <c r="A154" t="s">
        <v>49</v>
      </c>
      <c s="34" t="s">
        <v>210</v>
      </c>
      <c s="34" t="s">
        <v>573</v>
      </c>
      <c s="35" t="s">
        <v>5</v>
      </c>
      <c s="6" t="s">
        <v>574</v>
      </c>
      <c s="36" t="s">
        <v>52</v>
      </c>
      <c s="37">
        <v>144</v>
      </c>
      <c s="36">
        <v>0</v>
      </c>
      <c s="36">
        <f>ROUND(G154*H154,6)</f>
      </c>
      <c r="L154" s="38">
        <v>0</v>
      </c>
      <c s="32">
        <f>ROUND(ROUND(L154,2)*ROUND(G154,1),2)</f>
      </c>
      <c s="36" t="s">
        <v>53</v>
      </c>
      <c>
        <f>(M154*21)/100</f>
      </c>
      <c t="s">
        <v>28</v>
      </c>
    </row>
    <row r="155" spans="1:5" ht="12.75">
      <c r="A155" s="35" t="s">
        <v>54</v>
      </c>
      <c r="E155" s="39" t="s">
        <v>575</v>
      </c>
    </row>
    <row r="156" spans="1:5" ht="38.25">
      <c r="A156" s="35" t="s">
        <v>55</v>
      </c>
      <c r="E156" s="40" t="s">
        <v>576</v>
      </c>
    </row>
    <row r="157" spans="1:5" ht="369.75">
      <c r="A157" t="s">
        <v>57</v>
      </c>
      <c r="E157" s="39" t="s">
        <v>89</v>
      </c>
    </row>
    <row r="158" spans="1:16" ht="12.75">
      <c r="A158" t="s">
        <v>49</v>
      </c>
      <c s="34" t="s">
        <v>211</v>
      </c>
      <c s="34" t="s">
        <v>577</v>
      </c>
      <c s="35" t="s">
        <v>5</v>
      </c>
      <c s="6" t="s">
        <v>578</v>
      </c>
      <c s="36" t="s">
        <v>52</v>
      </c>
      <c s="37">
        <v>859.9</v>
      </c>
      <c s="36">
        <v>0</v>
      </c>
      <c s="36">
        <f>ROUND(G158*H158,6)</f>
      </c>
      <c r="L158" s="38">
        <v>0</v>
      </c>
      <c s="32">
        <f>ROUND(ROUND(L158,2)*ROUND(G158,1),2)</f>
      </c>
      <c s="36" t="s">
        <v>53</v>
      </c>
      <c>
        <f>(M158*21)/100</f>
      </c>
      <c t="s">
        <v>28</v>
      </c>
    </row>
    <row r="159" spans="1:5" ht="12.75">
      <c r="A159" s="35" t="s">
        <v>54</v>
      </c>
      <c r="E159" s="39" t="s">
        <v>579</v>
      </c>
    </row>
    <row r="160" spans="1:5" ht="38.25">
      <c r="A160" s="35" t="s">
        <v>55</v>
      </c>
      <c r="E160" s="40" t="s">
        <v>580</v>
      </c>
    </row>
    <row r="161" spans="1:5" ht="369.75">
      <c r="A161" t="s">
        <v>57</v>
      </c>
      <c r="E161" s="39" t="s">
        <v>89</v>
      </c>
    </row>
    <row r="162" spans="1:16" ht="12.75">
      <c r="A162" t="s">
        <v>49</v>
      </c>
      <c s="34" t="s">
        <v>216</v>
      </c>
      <c s="34" t="s">
        <v>581</v>
      </c>
      <c s="35" t="s">
        <v>5</v>
      </c>
      <c s="6" t="s">
        <v>582</v>
      </c>
      <c s="36" t="s">
        <v>427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ROUND(ROUND(L162,2)*ROUND(G162,1),2)</f>
      </c>
      <c s="36" t="s">
        <v>308</v>
      </c>
      <c>
        <f>(M162*21)/100</f>
      </c>
      <c t="s">
        <v>28</v>
      </c>
    </row>
    <row r="163" spans="1:5" ht="51">
      <c r="A163" s="35" t="s">
        <v>54</v>
      </c>
      <c r="E163" s="39" t="s">
        <v>583</v>
      </c>
    </row>
    <row r="164" spans="1:5" ht="12.75">
      <c r="A164" s="35" t="s">
        <v>55</v>
      </c>
      <c r="E164" s="40" t="s">
        <v>5</v>
      </c>
    </row>
    <row r="165" spans="1:5" ht="242.25">
      <c r="A165" t="s">
        <v>57</v>
      </c>
      <c r="E165" s="39" t="s">
        <v>584</v>
      </c>
    </row>
    <row r="166" spans="1:16" ht="12.75">
      <c r="A166" t="s">
        <v>49</v>
      </c>
      <c s="34" t="s">
        <v>221</v>
      </c>
      <c s="34" t="s">
        <v>585</v>
      </c>
      <c s="35" t="s">
        <v>5</v>
      </c>
      <c s="6" t="s">
        <v>586</v>
      </c>
      <c s="36" t="s">
        <v>52</v>
      </c>
      <c s="37">
        <v>6</v>
      </c>
      <c s="36">
        <v>0</v>
      </c>
      <c s="36">
        <f>ROUND(G166*H166,6)</f>
      </c>
      <c r="L166" s="38">
        <v>0</v>
      </c>
      <c s="32">
        <f>ROUND(ROUND(L166,2)*ROUND(G166,1),2)</f>
      </c>
      <c s="36" t="s">
        <v>308</v>
      </c>
      <c>
        <f>(M166*21)/100</f>
      </c>
      <c t="s">
        <v>28</v>
      </c>
    </row>
    <row r="167" spans="1:5" ht="12.75">
      <c r="A167" s="35" t="s">
        <v>54</v>
      </c>
      <c r="E167" s="39" t="s">
        <v>587</v>
      </c>
    </row>
    <row r="168" spans="1:5" ht="38.25">
      <c r="A168" s="35" t="s">
        <v>55</v>
      </c>
      <c r="E168" s="40" t="s">
        <v>588</v>
      </c>
    </row>
    <row r="169" spans="1:5" ht="38.25">
      <c r="A169" t="s">
        <v>57</v>
      </c>
      <c r="E169" s="39" t="s">
        <v>589</v>
      </c>
    </row>
    <row r="170" spans="1:13" ht="12.75">
      <c r="A170" t="s">
        <v>47</v>
      </c>
      <c r="C170" s="31" t="s">
        <v>73</v>
      </c>
      <c r="E170" s="33" t="s">
        <v>94</v>
      </c>
      <c r="J170" s="32">
        <f>0</f>
      </c>
      <c s="32">
        <f>0</f>
      </c>
      <c s="32">
        <f>0+L171+L175+L179+L183+L187+L191+L195+L199+L203+L207</f>
      </c>
      <c s="32">
        <f>0+M171+M175+M179+M183+M187+M191+M195+M199+M203+M207</f>
      </c>
    </row>
    <row r="171" spans="1:16" ht="25.5">
      <c r="A171" t="s">
        <v>49</v>
      </c>
      <c s="34" t="s">
        <v>225</v>
      </c>
      <c s="34" t="s">
        <v>590</v>
      </c>
      <c s="35" t="s">
        <v>5</v>
      </c>
      <c s="6" t="s">
        <v>591</v>
      </c>
      <c s="36" t="s">
        <v>81</v>
      </c>
      <c s="37">
        <v>267</v>
      </c>
      <c s="36">
        <v>0</v>
      </c>
      <c s="36">
        <f>ROUND(G171*H171,6)</f>
      </c>
      <c r="L171" s="38">
        <v>0</v>
      </c>
      <c s="32">
        <f>ROUND(ROUND(L171,2)*ROUND(G171,1),2)</f>
      </c>
      <c s="36" t="s">
        <v>53</v>
      </c>
      <c>
        <f>(M171*21)/100</f>
      </c>
      <c t="s">
        <v>28</v>
      </c>
    </row>
    <row r="172" spans="1:5" ht="12.75">
      <c r="A172" s="35" t="s">
        <v>54</v>
      </c>
      <c r="E172" s="39" t="s">
        <v>592</v>
      </c>
    </row>
    <row r="173" spans="1:5" ht="38.25">
      <c r="A173" s="35" t="s">
        <v>55</v>
      </c>
      <c r="E173" s="40" t="s">
        <v>593</v>
      </c>
    </row>
    <row r="174" spans="1:5" ht="51">
      <c r="A174" t="s">
        <v>57</v>
      </c>
      <c r="E174" s="39" t="s">
        <v>594</v>
      </c>
    </row>
    <row r="175" spans="1:16" ht="12.75">
      <c r="A175" t="s">
        <v>49</v>
      </c>
      <c s="34" t="s">
        <v>230</v>
      </c>
      <c s="34" t="s">
        <v>595</v>
      </c>
      <c s="35" t="s">
        <v>5</v>
      </c>
      <c s="6" t="s">
        <v>596</v>
      </c>
      <c s="36" t="s">
        <v>81</v>
      </c>
      <c s="37">
        <v>267</v>
      </c>
      <c s="36">
        <v>0</v>
      </c>
      <c s="36">
        <f>ROUND(G175*H175,6)</f>
      </c>
      <c r="L175" s="38">
        <v>0</v>
      </c>
      <c s="32">
        <f>ROUND(ROUND(L175,2)*ROUND(G175,1),2)</f>
      </c>
      <c s="36" t="s">
        <v>53</v>
      </c>
      <c>
        <f>(M175*21)/100</f>
      </c>
      <c t="s">
        <v>28</v>
      </c>
    </row>
    <row r="176" spans="1:5" ht="12.75">
      <c r="A176" s="35" t="s">
        <v>54</v>
      </c>
      <c r="E176" s="39" t="s">
        <v>597</v>
      </c>
    </row>
    <row r="177" spans="1:5" ht="38.25">
      <c r="A177" s="35" t="s">
        <v>55</v>
      </c>
      <c r="E177" s="40" t="s">
        <v>598</v>
      </c>
    </row>
    <row r="178" spans="1:5" ht="51">
      <c r="A178" t="s">
        <v>57</v>
      </c>
      <c r="E178" s="39" t="s">
        <v>594</v>
      </c>
    </row>
    <row r="179" spans="1:16" ht="12.75">
      <c r="A179" t="s">
        <v>49</v>
      </c>
      <c s="34" t="s">
        <v>234</v>
      </c>
      <c s="34" t="s">
        <v>599</v>
      </c>
      <c s="35" t="s">
        <v>5</v>
      </c>
      <c s="6" t="s">
        <v>600</v>
      </c>
      <c s="36" t="s">
        <v>81</v>
      </c>
      <c s="37">
        <v>600</v>
      </c>
      <c s="36">
        <v>0</v>
      </c>
      <c s="36">
        <f>ROUND(G179*H179,6)</f>
      </c>
      <c r="L179" s="38">
        <v>0</v>
      </c>
      <c s="32">
        <f>ROUND(ROUND(L179,2)*ROUND(G179,1),2)</f>
      </c>
      <c s="36" t="s">
        <v>53</v>
      </c>
      <c>
        <f>(M179*21)/100</f>
      </c>
      <c t="s">
        <v>28</v>
      </c>
    </row>
    <row r="180" spans="1:5" ht="12.75">
      <c r="A180" s="35" t="s">
        <v>54</v>
      </c>
      <c r="E180" s="39" t="s">
        <v>601</v>
      </c>
    </row>
    <row r="181" spans="1:5" ht="38.25">
      <c r="A181" s="35" t="s">
        <v>55</v>
      </c>
      <c r="E181" s="40" t="s">
        <v>602</v>
      </c>
    </row>
    <row r="182" spans="1:5" ht="140.25">
      <c r="A182" t="s">
        <v>57</v>
      </c>
      <c r="E182" s="39" t="s">
        <v>603</v>
      </c>
    </row>
    <row r="183" spans="1:16" ht="12.75">
      <c r="A183" t="s">
        <v>49</v>
      </c>
      <c s="34" t="s">
        <v>238</v>
      </c>
      <c s="34" t="s">
        <v>604</v>
      </c>
      <c s="35" t="s">
        <v>5</v>
      </c>
      <c s="6" t="s">
        <v>605</v>
      </c>
      <c s="36" t="s">
        <v>81</v>
      </c>
      <c s="37">
        <v>267</v>
      </c>
      <c s="36">
        <v>0</v>
      </c>
      <c s="36">
        <f>ROUND(G183*H183,6)</f>
      </c>
      <c r="L183" s="38">
        <v>0</v>
      </c>
      <c s="32">
        <f>ROUND(ROUND(L183,2)*ROUND(G183,1),2)</f>
      </c>
      <c s="36" t="s">
        <v>53</v>
      </c>
      <c>
        <f>(M183*21)/100</f>
      </c>
      <c t="s">
        <v>28</v>
      </c>
    </row>
    <row r="184" spans="1:5" ht="12.75">
      <c r="A184" s="35" t="s">
        <v>54</v>
      </c>
      <c r="E184" s="39" t="s">
        <v>606</v>
      </c>
    </row>
    <row r="185" spans="1:5" ht="38.25">
      <c r="A185" s="35" t="s">
        <v>55</v>
      </c>
      <c r="E185" s="40" t="s">
        <v>607</v>
      </c>
    </row>
    <row r="186" spans="1:5" ht="51">
      <c r="A186" t="s">
        <v>57</v>
      </c>
      <c r="E186" s="39" t="s">
        <v>608</v>
      </c>
    </row>
    <row r="187" spans="1:16" ht="12.75">
      <c r="A187" t="s">
        <v>49</v>
      </c>
      <c s="34" t="s">
        <v>241</v>
      </c>
      <c s="34" t="s">
        <v>609</v>
      </c>
      <c s="35" t="s">
        <v>5</v>
      </c>
      <c s="6" t="s">
        <v>610</v>
      </c>
      <c s="36" t="s">
        <v>81</v>
      </c>
      <c s="37">
        <v>600</v>
      </c>
      <c s="36">
        <v>0</v>
      </c>
      <c s="36">
        <f>ROUND(G187*H187,6)</f>
      </c>
      <c r="L187" s="38">
        <v>0</v>
      </c>
      <c s="32">
        <f>ROUND(ROUND(L187,2)*ROUND(G187,1),2)</f>
      </c>
      <c s="36" t="s">
        <v>53</v>
      </c>
      <c>
        <f>(M187*21)/100</f>
      </c>
      <c t="s">
        <v>28</v>
      </c>
    </row>
    <row r="188" spans="1:5" ht="12.75">
      <c r="A188" s="35" t="s">
        <v>54</v>
      </c>
      <c r="E188" s="39" t="s">
        <v>611</v>
      </c>
    </row>
    <row r="189" spans="1:5" ht="38.25">
      <c r="A189" s="35" t="s">
        <v>55</v>
      </c>
      <c r="E189" s="40" t="s">
        <v>612</v>
      </c>
    </row>
    <row r="190" spans="1:5" ht="51">
      <c r="A190" t="s">
        <v>57</v>
      </c>
      <c r="E190" s="39" t="s">
        <v>608</v>
      </c>
    </row>
    <row r="191" spans="1:16" ht="12.75">
      <c r="A191" t="s">
        <v>49</v>
      </c>
      <c s="34" t="s">
        <v>244</v>
      </c>
      <c s="34" t="s">
        <v>613</v>
      </c>
      <c s="35" t="s">
        <v>5</v>
      </c>
      <c s="6" t="s">
        <v>614</v>
      </c>
      <c s="36" t="s">
        <v>52</v>
      </c>
      <c s="37">
        <v>21.4</v>
      </c>
      <c s="36">
        <v>0</v>
      </c>
      <c s="36">
        <f>ROUND(G191*H191,6)</f>
      </c>
      <c r="L191" s="38">
        <v>0</v>
      </c>
      <c s="32">
        <f>ROUND(ROUND(L191,2)*ROUND(G191,1),2)</f>
      </c>
      <c s="36" t="s">
        <v>53</v>
      </c>
      <c>
        <f>(M191*21)/100</f>
      </c>
      <c t="s">
        <v>28</v>
      </c>
    </row>
    <row r="192" spans="1:5" ht="12.75">
      <c r="A192" s="35" t="s">
        <v>54</v>
      </c>
      <c r="E192" s="39" t="s">
        <v>615</v>
      </c>
    </row>
    <row r="193" spans="1:5" ht="38.25">
      <c r="A193" s="35" t="s">
        <v>55</v>
      </c>
      <c r="E193" s="40" t="s">
        <v>616</v>
      </c>
    </row>
    <row r="194" spans="1:5" ht="140.25">
      <c r="A194" t="s">
        <v>57</v>
      </c>
      <c r="E194" s="39" t="s">
        <v>617</v>
      </c>
    </row>
    <row r="195" spans="1:16" ht="12.75">
      <c r="A195" t="s">
        <v>49</v>
      </c>
      <c s="34" t="s">
        <v>247</v>
      </c>
      <c s="34" t="s">
        <v>618</v>
      </c>
      <c s="35" t="s">
        <v>5</v>
      </c>
      <c s="6" t="s">
        <v>619</v>
      </c>
      <c s="36" t="s">
        <v>81</v>
      </c>
      <c s="37">
        <v>471.8</v>
      </c>
      <c s="36">
        <v>0</v>
      </c>
      <c s="36">
        <f>ROUND(G195*H195,6)</f>
      </c>
      <c r="L195" s="38">
        <v>0</v>
      </c>
      <c s="32">
        <f>ROUND(ROUND(L195,2)*ROUND(G195,1),2)</f>
      </c>
      <c s="36" t="s">
        <v>53</v>
      </c>
      <c>
        <f>(M195*21)/100</f>
      </c>
      <c t="s">
        <v>28</v>
      </c>
    </row>
    <row r="196" spans="1:5" ht="12.75">
      <c r="A196" s="35" t="s">
        <v>54</v>
      </c>
      <c r="E196" s="39" t="s">
        <v>620</v>
      </c>
    </row>
    <row r="197" spans="1:5" ht="38.25">
      <c r="A197" s="35" t="s">
        <v>55</v>
      </c>
      <c r="E197" s="40" t="s">
        <v>621</v>
      </c>
    </row>
    <row r="198" spans="1:5" ht="140.25">
      <c r="A198" t="s">
        <v>57</v>
      </c>
      <c r="E198" s="39" t="s">
        <v>617</v>
      </c>
    </row>
    <row r="199" spans="1:16" ht="12.75">
      <c r="A199" t="s">
        <v>49</v>
      </c>
      <c s="34" t="s">
        <v>251</v>
      </c>
      <c s="34" t="s">
        <v>622</v>
      </c>
      <c s="35" t="s">
        <v>5</v>
      </c>
      <c s="6" t="s">
        <v>623</v>
      </c>
      <c s="36" t="s">
        <v>81</v>
      </c>
      <c s="37">
        <v>212</v>
      </c>
      <c s="36">
        <v>0</v>
      </c>
      <c s="36">
        <f>ROUND(G199*H199,6)</f>
      </c>
      <c r="L199" s="38">
        <v>0</v>
      </c>
      <c s="32">
        <f>ROUND(ROUND(L199,2)*ROUND(G199,1),2)</f>
      </c>
      <c s="36" t="s">
        <v>53</v>
      </c>
      <c>
        <f>(M199*21)/100</f>
      </c>
      <c t="s">
        <v>28</v>
      </c>
    </row>
    <row r="200" spans="1:5" ht="51">
      <c r="A200" s="35" t="s">
        <v>54</v>
      </c>
      <c r="E200" s="39" t="s">
        <v>624</v>
      </c>
    </row>
    <row r="201" spans="1:5" ht="76.5">
      <c r="A201" s="35" t="s">
        <v>55</v>
      </c>
      <c r="E201" s="40" t="s">
        <v>625</v>
      </c>
    </row>
    <row r="202" spans="1:5" ht="153">
      <c r="A202" t="s">
        <v>57</v>
      </c>
      <c r="E202" s="39" t="s">
        <v>626</v>
      </c>
    </row>
    <row r="203" spans="1:16" ht="12.75">
      <c r="A203" t="s">
        <v>49</v>
      </c>
      <c s="34" t="s">
        <v>255</v>
      </c>
      <c s="34" t="s">
        <v>627</v>
      </c>
      <c s="35" t="s">
        <v>5</v>
      </c>
      <c s="6" t="s">
        <v>628</v>
      </c>
      <c s="36" t="s">
        <v>52</v>
      </c>
      <c s="37">
        <v>50</v>
      </c>
      <c s="36">
        <v>0</v>
      </c>
      <c s="36">
        <f>ROUND(G203*H203,6)</f>
      </c>
      <c r="L203" s="38">
        <v>0</v>
      </c>
      <c s="32">
        <f>ROUND(ROUND(L203,2)*ROUND(G203,1),2)</f>
      </c>
      <c s="36" t="s">
        <v>308</v>
      </c>
      <c>
        <f>(M203*21)/100</f>
      </c>
      <c t="s">
        <v>28</v>
      </c>
    </row>
    <row r="204" spans="1:5" ht="25.5">
      <c r="A204" s="35" t="s">
        <v>54</v>
      </c>
      <c r="E204" s="39" t="s">
        <v>629</v>
      </c>
    </row>
    <row r="205" spans="1:5" ht="51">
      <c r="A205" s="35" t="s">
        <v>55</v>
      </c>
      <c r="E205" s="40" t="s">
        <v>630</v>
      </c>
    </row>
    <row r="206" spans="1:5" ht="153">
      <c r="A206" t="s">
        <v>57</v>
      </c>
      <c r="E206" s="39" t="s">
        <v>631</v>
      </c>
    </row>
    <row r="207" spans="1:16" ht="12.75">
      <c r="A207" t="s">
        <v>49</v>
      </c>
      <c s="34" t="s">
        <v>260</v>
      </c>
      <c s="34" t="s">
        <v>632</v>
      </c>
      <c s="35" t="s">
        <v>5</v>
      </c>
      <c s="6" t="s">
        <v>633</v>
      </c>
      <c s="36" t="s">
        <v>307</v>
      </c>
      <c s="37">
        <v>0.8</v>
      </c>
      <c s="36">
        <v>0</v>
      </c>
      <c s="36">
        <f>ROUND(G207*H207,6)</f>
      </c>
      <c r="L207" s="38">
        <v>0</v>
      </c>
      <c s="32">
        <f>ROUND(ROUND(L207,2)*ROUND(G207,1),2)</f>
      </c>
      <c s="36" t="s">
        <v>308</v>
      </c>
      <c>
        <f>(M207*21)/100</f>
      </c>
      <c t="s">
        <v>28</v>
      </c>
    </row>
    <row r="208" spans="1:5" ht="25.5">
      <c r="A208" s="35" t="s">
        <v>54</v>
      </c>
      <c r="E208" s="39" t="s">
        <v>634</v>
      </c>
    </row>
    <row r="209" spans="1:5" ht="51">
      <c r="A209" s="35" t="s">
        <v>55</v>
      </c>
      <c r="E209" s="40" t="s">
        <v>635</v>
      </c>
    </row>
    <row r="210" spans="1:5" ht="12.75">
      <c r="A210" t="s">
        <v>57</v>
      </c>
      <c r="E210" s="39" t="s">
        <v>5</v>
      </c>
    </row>
    <row r="211" spans="1:13" ht="12.75">
      <c r="A211" t="s">
        <v>47</v>
      </c>
      <c r="C211" s="31" t="s">
        <v>85</v>
      </c>
      <c r="E211" s="33" t="s">
        <v>181</v>
      </c>
      <c r="J211" s="32">
        <f>0</f>
      </c>
      <c s="32">
        <f>0</f>
      </c>
      <c s="32">
        <f>0+L212+L216+L220+L224+L228+L232+L236+L240</f>
      </c>
      <c s="32">
        <f>0+M212+M216+M220+M224+M228+M232+M236+M240</f>
      </c>
    </row>
    <row r="212" spans="1:16" ht="25.5">
      <c r="A212" t="s">
        <v>49</v>
      </c>
      <c s="34" t="s">
        <v>265</v>
      </c>
      <c s="34" t="s">
        <v>636</v>
      </c>
      <c s="35" t="s">
        <v>5</v>
      </c>
      <c s="6" t="s">
        <v>637</v>
      </c>
      <c s="36" t="s">
        <v>81</v>
      </c>
      <c s="37">
        <v>550</v>
      </c>
      <c s="36">
        <v>0</v>
      </c>
      <c s="36">
        <f>ROUND(G212*H212,6)</f>
      </c>
      <c r="L212" s="38">
        <v>0</v>
      </c>
      <c s="32">
        <f>ROUND(ROUND(L212,2)*ROUND(G212,1),2)</f>
      </c>
      <c s="36" t="s">
        <v>53</v>
      </c>
      <c>
        <f>(M212*21)/100</f>
      </c>
      <c t="s">
        <v>28</v>
      </c>
    </row>
    <row r="213" spans="1:5" ht="12.75">
      <c r="A213" s="35" t="s">
        <v>54</v>
      </c>
      <c r="E213" s="39" t="s">
        <v>5</v>
      </c>
    </row>
    <row r="214" spans="1:5" ht="12.75">
      <c r="A214" s="35" t="s">
        <v>55</v>
      </c>
      <c r="E214" s="40" t="s">
        <v>638</v>
      </c>
    </row>
    <row r="215" spans="1:5" ht="191.25">
      <c r="A215" t="s">
        <v>57</v>
      </c>
      <c r="E215" s="39" t="s">
        <v>639</v>
      </c>
    </row>
    <row r="216" spans="1:16" ht="12.75">
      <c r="A216" t="s">
        <v>49</v>
      </c>
      <c s="34" t="s">
        <v>270</v>
      </c>
      <c s="34" t="s">
        <v>640</v>
      </c>
      <c s="35" t="s">
        <v>5</v>
      </c>
      <c s="6" t="s">
        <v>641</v>
      </c>
      <c s="36" t="s">
        <v>81</v>
      </c>
      <c s="37">
        <v>14</v>
      </c>
      <c s="36">
        <v>0</v>
      </c>
      <c s="36">
        <f>ROUND(G216*H216,6)</f>
      </c>
      <c r="L216" s="38">
        <v>0</v>
      </c>
      <c s="32">
        <f>ROUND(ROUND(L216,2)*ROUND(G216,1),2)</f>
      </c>
      <c s="36" t="s">
        <v>53</v>
      </c>
      <c>
        <f>(M216*21)/100</f>
      </c>
      <c t="s">
        <v>28</v>
      </c>
    </row>
    <row r="217" spans="1:5" ht="12.75">
      <c r="A217" s="35" t="s">
        <v>54</v>
      </c>
      <c r="E217" s="39" t="s">
        <v>642</v>
      </c>
    </row>
    <row r="218" spans="1:5" ht="38.25">
      <c r="A218" s="35" t="s">
        <v>55</v>
      </c>
      <c r="E218" s="40" t="s">
        <v>643</v>
      </c>
    </row>
    <row r="219" spans="1:5" ht="51">
      <c r="A219" t="s">
        <v>57</v>
      </c>
      <c r="E219" s="39" t="s">
        <v>644</v>
      </c>
    </row>
    <row r="220" spans="1:16" ht="12.75">
      <c r="A220" t="s">
        <v>49</v>
      </c>
      <c s="34" t="s">
        <v>276</v>
      </c>
      <c s="34" t="s">
        <v>645</v>
      </c>
      <c s="35" t="s">
        <v>5</v>
      </c>
      <c s="6" t="s">
        <v>646</v>
      </c>
      <c s="36" t="s">
        <v>81</v>
      </c>
      <c s="37">
        <v>381</v>
      </c>
      <c s="36">
        <v>0</v>
      </c>
      <c s="36">
        <f>ROUND(G220*H220,6)</f>
      </c>
      <c r="L220" s="38">
        <v>0</v>
      </c>
      <c s="32">
        <f>ROUND(ROUND(L220,2)*ROUND(G220,1),2)</f>
      </c>
      <c s="36" t="s">
        <v>53</v>
      </c>
      <c>
        <f>(M220*21)/100</f>
      </c>
      <c t="s">
        <v>28</v>
      </c>
    </row>
    <row r="221" spans="1:5" ht="12.75">
      <c r="A221" s="35" t="s">
        <v>54</v>
      </c>
      <c r="E221" s="39" t="s">
        <v>647</v>
      </c>
    </row>
    <row r="222" spans="1:5" ht="38.25">
      <c r="A222" s="35" t="s">
        <v>55</v>
      </c>
      <c r="E222" s="40" t="s">
        <v>648</v>
      </c>
    </row>
    <row r="223" spans="1:5" ht="51">
      <c r="A223" t="s">
        <v>57</v>
      </c>
      <c r="E223" s="39" t="s">
        <v>649</v>
      </c>
    </row>
    <row r="224" spans="1:16" ht="25.5">
      <c r="A224" t="s">
        <v>49</v>
      </c>
      <c s="34" t="s">
        <v>281</v>
      </c>
      <c s="34" t="s">
        <v>650</v>
      </c>
      <c s="35" t="s">
        <v>26</v>
      </c>
      <c s="6" t="s">
        <v>651</v>
      </c>
      <c s="36" t="s">
        <v>81</v>
      </c>
      <c s="37">
        <v>472.8</v>
      </c>
      <c s="36">
        <v>0</v>
      </c>
      <c s="36">
        <f>ROUND(G224*H224,6)</f>
      </c>
      <c r="L224" s="38">
        <v>0</v>
      </c>
      <c s="32">
        <f>ROUND(ROUND(L224,2)*ROUND(G224,1),2)</f>
      </c>
      <c s="36" t="s">
        <v>308</v>
      </c>
      <c>
        <f>(M224*21)/100</f>
      </c>
      <c t="s">
        <v>28</v>
      </c>
    </row>
    <row r="225" spans="1:5" ht="12.75">
      <c r="A225" s="35" t="s">
        <v>54</v>
      </c>
      <c r="E225" s="39" t="s">
        <v>652</v>
      </c>
    </row>
    <row r="226" spans="1:5" ht="38.25">
      <c r="A226" s="35" t="s">
        <v>55</v>
      </c>
      <c r="E226" s="40" t="s">
        <v>653</v>
      </c>
    </row>
    <row r="227" spans="1:5" ht="191.25">
      <c r="A227" t="s">
        <v>57</v>
      </c>
      <c r="E227" s="39" t="s">
        <v>639</v>
      </c>
    </row>
    <row r="228" spans="1:16" ht="25.5">
      <c r="A228" t="s">
        <v>49</v>
      </c>
      <c s="34" t="s">
        <v>285</v>
      </c>
      <c s="34" t="s">
        <v>650</v>
      </c>
      <c s="35" t="s">
        <v>28</v>
      </c>
      <c s="6" t="s">
        <v>651</v>
      </c>
      <c s="36" t="s">
        <v>81</v>
      </c>
      <c s="37">
        <v>30.7</v>
      </c>
      <c s="36">
        <v>0</v>
      </c>
      <c s="36">
        <f>ROUND(G228*H228,6)</f>
      </c>
      <c r="L228" s="38">
        <v>0</v>
      </c>
      <c s="32">
        <f>ROUND(ROUND(L228,2)*ROUND(G228,1),2)</f>
      </c>
      <c s="36" t="s">
        <v>308</v>
      </c>
      <c>
        <f>(M228*21)/100</f>
      </c>
      <c t="s">
        <v>28</v>
      </c>
    </row>
    <row r="229" spans="1:5" ht="12.75">
      <c r="A229" s="35" t="s">
        <v>54</v>
      </c>
      <c r="E229" s="39" t="s">
        <v>654</v>
      </c>
    </row>
    <row r="230" spans="1:5" ht="38.25">
      <c r="A230" s="35" t="s">
        <v>55</v>
      </c>
      <c r="E230" s="40" t="s">
        <v>655</v>
      </c>
    </row>
    <row r="231" spans="1:5" ht="191.25">
      <c r="A231" t="s">
        <v>57</v>
      </c>
      <c r="E231" s="39" t="s">
        <v>639</v>
      </c>
    </row>
    <row r="232" spans="1:16" ht="25.5">
      <c r="A232" t="s">
        <v>49</v>
      </c>
      <c s="34" t="s">
        <v>289</v>
      </c>
      <c s="34" t="s">
        <v>650</v>
      </c>
      <c s="35" t="s">
        <v>63</v>
      </c>
      <c s="6" t="s">
        <v>651</v>
      </c>
      <c s="36" t="s">
        <v>81</v>
      </c>
      <c s="37">
        <v>1542.1</v>
      </c>
      <c s="36">
        <v>0</v>
      </c>
      <c s="36">
        <f>ROUND(G232*H232,6)</f>
      </c>
      <c r="L232" s="38">
        <v>0</v>
      </c>
      <c s="32">
        <f>ROUND(ROUND(L232,2)*ROUND(G232,1),2)</f>
      </c>
      <c s="36" t="s">
        <v>308</v>
      </c>
      <c>
        <f>(M232*21)/100</f>
      </c>
      <c t="s">
        <v>28</v>
      </c>
    </row>
    <row r="233" spans="1:5" ht="12.75">
      <c r="A233" s="35" t="s">
        <v>54</v>
      </c>
      <c r="E233" s="39" t="s">
        <v>656</v>
      </c>
    </row>
    <row r="234" spans="1:5" ht="38.25">
      <c r="A234" s="35" t="s">
        <v>55</v>
      </c>
      <c r="E234" s="40" t="s">
        <v>657</v>
      </c>
    </row>
    <row r="235" spans="1:5" ht="191.25">
      <c r="A235" t="s">
        <v>57</v>
      </c>
      <c r="E235" s="39" t="s">
        <v>639</v>
      </c>
    </row>
    <row r="236" spans="1:16" ht="25.5">
      <c r="A236" t="s">
        <v>49</v>
      </c>
      <c s="34" t="s">
        <v>292</v>
      </c>
      <c s="34" t="s">
        <v>650</v>
      </c>
      <c s="35" t="s">
        <v>68</v>
      </c>
      <c s="6" t="s">
        <v>651</v>
      </c>
      <c s="36" t="s">
        <v>81</v>
      </c>
      <c s="37">
        <v>573.6</v>
      </c>
      <c s="36">
        <v>0</v>
      </c>
      <c s="36">
        <f>ROUND(G236*H236,6)</f>
      </c>
      <c r="L236" s="38">
        <v>0</v>
      </c>
      <c s="32">
        <f>ROUND(ROUND(L236,2)*ROUND(G236,1),2)</f>
      </c>
      <c s="36" t="s">
        <v>308</v>
      </c>
      <c>
        <f>(M236*21)/100</f>
      </c>
      <c t="s">
        <v>28</v>
      </c>
    </row>
    <row r="237" spans="1:5" ht="12.75">
      <c r="A237" s="35" t="s">
        <v>54</v>
      </c>
      <c r="E237" s="39" t="s">
        <v>658</v>
      </c>
    </row>
    <row r="238" spans="1:5" ht="38.25">
      <c r="A238" s="35" t="s">
        <v>55</v>
      </c>
      <c r="E238" s="40" t="s">
        <v>659</v>
      </c>
    </row>
    <row r="239" spans="1:5" ht="191.25">
      <c r="A239" t="s">
        <v>57</v>
      </c>
      <c r="E239" s="39" t="s">
        <v>639</v>
      </c>
    </row>
    <row r="240" spans="1:16" ht="12.75">
      <c r="A240" t="s">
        <v>49</v>
      </c>
      <c s="34" t="s">
        <v>297</v>
      </c>
      <c s="34" t="s">
        <v>660</v>
      </c>
      <c s="35" t="s">
        <v>5</v>
      </c>
      <c s="6" t="s">
        <v>661</v>
      </c>
      <c s="36" t="s">
        <v>81</v>
      </c>
      <c s="37">
        <v>290.7</v>
      </c>
      <c s="36">
        <v>0</v>
      </c>
      <c s="36">
        <f>ROUND(G240*H240,6)</f>
      </c>
      <c r="L240" s="38">
        <v>0</v>
      </c>
      <c s="32">
        <f>ROUND(ROUND(L240,2)*ROUND(G240,1),2)</f>
      </c>
      <c s="36" t="s">
        <v>308</v>
      </c>
      <c>
        <f>(M240*21)/100</f>
      </c>
      <c t="s">
        <v>28</v>
      </c>
    </row>
    <row r="241" spans="1:5" ht="12.75">
      <c r="A241" s="35" t="s">
        <v>54</v>
      </c>
      <c r="E241" s="39" t="s">
        <v>662</v>
      </c>
    </row>
    <row r="242" spans="1:5" ht="38.25">
      <c r="A242" s="35" t="s">
        <v>55</v>
      </c>
      <c r="E242" s="40" t="s">
        <v>663</v>
      </c>
    </row>
    <row r="243" spans="1:5" ht="191.25">
      <c r="A243" t="s">
        <v>57</v>
      </c>
      <c r="E243" s="39" t="s">
        <v>639</v>
      </c>
    </row>
    <row r="244" spans="1:13" ht="12.75">
      <c r="A244" t="s">
        <v>47</v>
      </c>
      <c r="C244" s="31" t="s">
        <v>90</v>
      </c>
      <c r="E244" s="33" t="s">
        <v>215</v>
      </c>
      <c r="J244" s="32">
        <f>0</f>
      </c>
      <c s="32">
        <f>0</f>
      </c>
      <c s="32">
        <f>0+L245+L249</f>
      </c>
      <c s="32">
        <f>0+M245+M249</f>
      </c>
    </row>
    <row r="245" spans="1:16" ht="12.75">
      <c r="A245" t="s">
        <v>49</v>
      </c>
      <c s="34" t="s">
        <v>303</v>
      </c>
      <c s="34" t="s">
        <v>217</v>
      </c>
      <c s="35" t="s">
        <v>5</v>
      </c>
      <c s="6" t="s">
        <v>218</v>
      </c>
      <c s="36" t="s">
        <v>108</v>
      </c>
      <c s="37">
        <v>18</v>
      </c>
      <c s="36">
        <v>0</v>
      </c>
      <c s="36">
        <f>ROUND(G245*H245,6)</f>
      </c>
      <c r="L245" s="38">
        <v>0</v>
      </c>
      <c s="32">
        <f>ROUND(ROUND(L245,2)*ROUND(G245,1),2)</f>
      </c>
      <c s="36" t="s">
        <v>53</v>
      </c>
      <c>
        <f>(M245*21)/100</f>
      </c>
      <c t="s">
        <v>28</v>
      </c>
    </row>
    <row r="246" spans="1:5" ht="12.75">
      <c r="A246" s="35" t="s">
        <v>54</v>
      </c>
      <c r="E246" s="39" t="s">
        <v>664</v>
      </c>
    </row>
    <row r="247" spans="1:5" ht="38.25">
      <c r="A247" s="35" t="s">
        <v>55</v>
      </c>
      <c r="E247" s="40" t="s">
        <v>665</v>
      </c>
    </row>
    <row r="248" spans="1:5" ht="255">
      <c r="A248" t="s">
        <v>57</v>
      </c>
      <c r="E248" s="39" t="s">
        <v>220</v>
      </c>
    </row>
    <row r="249" spans="1:16" ht="12.75">
      <c r="A249" t="s">
        <v>49</v>
      </c>
      <c s="34" t="s">
        <v>312</v>
      </c>
      <c s="34" t="s">
        <v>666</v>
      </c>
      <c s="35" t="s">
        <v>5</v>
      </c>
      <c s="6" t="s">
        <v>667</v>
      </c>
      <c s="36" t="s">
        <v>154</v>
      </c>
      <c s="37">
        <v>6</v>
      </c>
      <c s="36">
        <v>0</v>
      </c>
      <c s="36">
        <f>ROUND(G249*H249,6)</f>
      </c>
      <c r="L249" s="38">
        <v>0</v>
      </c>
      <c s="32">
        <f>ROUND(ROUND(L249,2)*ROUND(G249,1),2)</f>
      </c>
      <c s="36" t="s">
        <v>53</v>
      </c>
      <c>
        <f>(M249*21)/100</f>
      </c>
      <c t="s">
        <v>28</v>
      </c>
    </row>
    <row r="250" spans="1:5" ht="12.75">
      <c r="A250" s="35" t="s">
        <v>54</v>
      </c>
      <c r="E250" s="39" t="s">
        <v>668</v>
      </c>
    </row>
    <row r="251" spans="1:5" ht="38.25">
      <c r="A251" s="35" t="s">
        <v>55</v>
      </c>
      <c r="E251" s="40" t="s">
        <v>669</v>
      </c>
    </row>
    <row r="252" spans="1:5" ht="76.5">
      <c r="A252" t="s">
        <v>57</v>
      </c>
      <c r="E252" s="39" t="s">
        <v>670</v>
      </c>
    </row>
    <row r="253" spans="1:13" ht="12.75">
      <c r="A253" t="s">
        <v>47</v>
      </c>
      <c r="C253" s="31" t="s">
        <v>95</v>
      </c>
      <c r="E253" s="33" t="s">
        <v>229</v>
      </c>
      <c r="J253" s="32">
        <f>0</f>
      </c>
      <c s="32">
        <f>0</f>
      </c>
      <c s="32">
        <f>0+L254+L258+L262+L266+L270+L274+L278+L282+L286+L290+L294+L298</f>
      </c>
      <c s="32">
        <f>0+M254+M258+M262+M266+M270+M274+M278+M282+M286+M290+M294+M298</f>
      </c>
    </row>
    <row r="254" spans="1:16" ht="25.5">
      <c r="A254" t="s">
        <v>49</v>
      </c>
      <c s="34" t="s">
        <v>317</v>
      </c>
      <c s="34" t="s">
        <v>671</v>
      </c>
      <c s="35" t="s">
        <v>5</v>
      </c>
      <c s="6" t="s">
        <v>672</v>
      </c>
      <c s="36" t="s">
        <v>154</v>
      </c>
      <c s="37">
        <v>7</v>
      </c>
      <c s="36">
        <v>0</v>
      </c>
      <c s="36">
        <f>ROUND(G254*H254,6)</f>
      </c>
      <c r="L254" s="38">
        <v>0</v>
      </c>
      <c s="32">
        <f>ROUND(ROUND(L254,2)*ROUND(G254,1),2)</f>
      </c>
      <c s="36" t="s">
        <v>53</v>
      </c>
      <c>
        <f>(M254*21)/100</f>
      </c>
      <c t="s">
        <v>28</v>
      </c>
    </row>
    <row r="255" spans="1:5" ht="63.75">
      <c r="A255" s="35" t="s">
        <v>54</v>
      </c>
      <c r="E255" s="39" t="s">
        <v>673</v>
      </c>
    </row>
    <row r="256" spans="1:5" ht="89.25">
      <c r="A256" s="35" t="s">
        <v>55</v>
      </c>
      <c r="E256" s="40" t="s">
        <v>674</v>
      </c>
    </row>
    <row r="257" spans="1:5" ht="25.5">
      <c r="A257" t="s">
        <v>57</v>
      </c>
      <c r="E257" s="39" t="s">
        <v>675</v>
      </c>
    </row>
    <row r="258" spans="1:16" ht="12.75">
      <c r="A258" t="s">
        <v>49</v>
      </c>
      <c s="34" t="s">
        <v>323</v>
      </c>
      <c s="34" t="s">
        <v>676</v>
      </c>
      <c s="35" t="s">
        <v>5</v>
      </c>
      <c s="6" t="s">
        <v>677</v>
      </c>
      <c s="36" t="s">
        <v>154</v>
      </c>
      <c s="37">
        <v>7</v>
      </c>
      <c s="36">
        <v>0</v>
      </c>
      <c s="36">
        <f>ROUND(G258*H258,6)</f>
      </c>
      <c r="L258" s="38">
        <v>0</v>
      </c>
      <c s="32">
        <f>ROUND(ROUND(L258,2)*ROUND(G258,1),2)</f>
      </c>
      <c s="36" t="s">
        <v>53</v>
      </c>
      <c>
        <f>(M258*21)/100</f>
      </c>
      <c t="s">
        <v>28</v>
      </c>
    </row>
    <row r="259" spans="1:5" ht="63.75">
      <c r="A259" s="35" t="s">
        <v>54</v>
      </c>
      <c r="E259" s="39" t="s">
        <v>673</v>
      </c>
    </row>
    <row r="260" spans="1:5" ht="89.25">
      <c r="A260" s="35" t="s">
        <v>55</v>
      </c>
      <c r="E260" s="40" t="s">
        <v>674</v>
      </c>
    </row>
    <row r="261" spans="1:5" ht="25.5">
      <c r="A261" t="s">
        <v>57</v>
      </c>
      <c r="E261" s="39" t="s">
        <v>678</v>
      </c>
    </row>
    <row r="262" spans="1:16" ht="25.5">
      <c r="A262" t="s">
        <v>49</v>
      </c>
      <c s="34" t="s">
        <v>328</v>
      </c>
      <c s="34" t="s">
        <v>679</v>
      </c>
      <c s="35" t="s">
        <v>5</v>
      </c>
      <c s="6" t="s">
        <v>680</v>
      </c>
      <c s="36" t="s">
        <v>81</v>
      </c>
      <c s="37">
        <v>90</v>
      </c>
      <c s="36">
        <v>0</v>
      </c>
      <c s="36">
        <f>ROUND(G262*H262,6)</f>
      </c>
      <c r="L262" s="38">
        <v>0</v>
      </c>
      <c s="32">
        <f>ROUND(ROUND(L262,2)*ROUND(G262,1),2)</f>
      </c>
      <c s="36" t="s">
        <v>53</v>
      </c>
      <c>
        <f>(M262*21)/100</f>
      </c>
      <c t="s">
        <v>28</v>
      </c>
    </row>
    <row r="263" spans="1:5" ht="12.75">
      <c r="A263" s="35" t="s">
        <v>54</v>
      </c>
      <c r="E263" s="39" t="s">
        <v>681</v>
      </c>
    </row>
    <row r="264" spans="1:5" ht="38.25">
      <c r="A264" s="35" t="s">
        <v>55</v>
      </c>
      <c r="E264" s="40" t="s">
        <v>682</v>
      </c>
    </row>
    <row r="265" spans="1:5" ht="38.25">
      <c r="A265" t="s">
        <v>57</v>
      </c>
      <c r="E265" s="39" t="s">
        <v>683</v>
      </c>
    </row>
    <row r="266" spans="1:16" ht="12.75">
      <c r="A266" t="s">
        <v>49</v>
      </c>
      <c s="34" t="s">
        <v>332</v>
      </c>
      <c s="34" t="s">
        <v>684</v>
      </c>
      <c s="35" t="s">
        <v>5</v>
      </c>
      <c s="6" t="s">
        <v>685</v>
      </c>
      <c s="36" t="s">
        <v>108</v>
      </c>
      <c s="37">
        <v>220</v>
      </c>
      <c s="36">
        <v>0</v>
      </c>
      <c s="36">
        <f>ROUND(G266*H266,6)</f>
      </c>
      <c r="L266" s="38">
        <v>0</v>
      </c>
      <c s="32">
        <f>ROUND(ROUND(L266,2)*ROUND(G266,1),2)</f>
      </c>
      <c s="36" t="s">
        <v>53</v>
      </c>
      <c>
        <f>(M266*21)/100</f>
      </c>
      <c t="s">
        <v>28</v>
      </c>
    </row>
    <row r="267" spans="1:5" ht="12.75">
      <c r="A267" s="35" t="s">
        <v>54</v>
      </c>
      <c r="E267" s="39" t="s">
        <v>686</v>
      </c>
    </row>
    <row r="268" spans="1:5" ht="38.25">
      <c r="A268" s="35" t="s">
        <v>55</v>
      </c>
      <c r="E268" s="40" t="s">
        <v>687</v>
      </c>
    </row>
    <row r="269" spans="1:5" ht="51">
      <c r="A269" t="s">
        <v>57</v>
      </c>
      <c r="E269" s="39" t="s">
        <v>688</v>
      </c>
    </row>
    <row r="270" spans="1:16" ht="12.75">
      <c r="A270" t="s">
        <v>49</v>
      </c>
      <c s="34" t="s">
        <v>689</v>
      </c>
      <c s="34" t="s">
        <v>690</v>
      </c>
      <c s="35" t="s">
        <v>5</v>
      </c>
      <c s="6" t="s">
        <v>691</v>
      </c>
      <c s="36" t="s">
        <v>52</v>
      </c>
      <c s="37">
        <v>528.9</v>
      </c>
      <c s="36">
        <v>0</v>
      </c>
      <c s="36">
        <f>ROUND(G270*H270,6)</f>
      </c>
      <c r="L270" s="38">
        <v>0</v>
      </c>
      <c s="32">
        <f>ROUND(ROUND(L270,2)*ROUND(G270,1),2)</f>
      </c>
      <c s="36" t="s">
        <v>53</v>
      </c>
      <c>
        <f>(M270*21)/100</f>
      </c>
      <c t="s">
        <v>28</v>
      </c>
    </row>
    <row r="271" spans="1:5" ht="12.75">
      <c r="A271" s="35" t="s">
        <v>54</v>
      </c>
      <c r="E271" s="39" t="s">
        <v>692</v>
      </c>
    </row>
    <row r="272" spans="1:5" ht="89.25">
      <c r="A272" s="35" t="s">
        <v>55</v>
      </c>
      <c r="E272" s="40" t="s">
        <v>693</v>
      </c>
    </row>
    <row r="273" spans="1:5" ht="102">
      <c r="A273" t="s">
        <v>57</v>
      </c>
      <c r="E273" s="39" t="s">
        <v>694</v>
      </c>
    </row>
    <row r="274" spans="1:16" ht="12.75">
      <c r="A274" t="s">
        <v>49</v>
      </c>
      <c s="34" t="s">
        <v>695</v>
      </c>
      <c s="34" t="s">
        <v>696</v>
      </c>
      <c s="35" t="s">
        <v>5</v>
      </c>
      <c s="6" t="s">
        <v>697</v>
      </c>
      <c s="36" t="s">
        <v>52</v>
      </c>
      <c s="37">
        <v>138</v>
      </c>
      <c s="36">
        <v>0</v>
      </c>
      <c s="36">
        <f>ROUND(G274*H274,6)</f>
      </c>
      <c r="L274" s="38">
        <v>0</v>
      </c>
      <c s="32">
        <f>ROUND(ROUND(L274,2)*ROUND(G274,1),2)</f>
      </c>
      <c s="36" t="s">
        <v>53</v>
      </c>
      <c>
        <f>(M274*21)/100</f>
      </c>
      <c t="s">
        <v>28</v>
      </c>
    </row>
    <row r="275" spans="1:5" ht="12.75">
      <c r="A275" s="35" t="s">
        <v>54</v>
      </c>
      <c r="E275" s="39" t="s">
        <v>698</v>
      </c>
    </row>
    <row r="276" spans="1:5" ht="38.25">
      <c r="A276" s="35" t="s">
        <v>55</v>
      </c>
      <c r="E276" s="40" t="s">
        <v>699</v>
      </c>
    </row>
    <row r="277" spans="1:5" ht="102">
      <c r="A277" t="s">
        <v>57</v>
      </c>
      <c r="E277" s="39" t="s">
        <v>694</v>
      </c>
    </row>
    <row r="278" spans="1:16" ht="12.75">
      <c r="A278" t="s">
        <v>49</v>
      </c>
      <c s="34" t="s">
        <v>700</v>
      </c>
      <c s="34" t="s">
        <v>701</v>
      </c>
      <c s="35" t="s">
        <v>5</v>
      </c>
      <c s="6" t="s">
        <v>702</v>
      </c>
      <c s="36" t="s">
        <v>307</v>
      </c>
      <c s="37">
        <v>215</v>
      </c>
      <c s="36">
        <v>0</v>
      </c>
      <c s="36">
        <f>ROUND(G278*H278,6)</f>
      </c>
      <c r="L278" s="38">
        <v>0</v>
      </c>
      <c s="32">
        <f>ROUND(ROUND(L278,2)*ROUND(G278,1),2)</f>
      </c>
      <c s="36" t="s">
        <v>53</v>
      </c>
      <c>
        <f>(M278*21)/100</f>
      </c>
      <c t="s">
        <v>28</v>
      </c>
    </row>
    <row r="279" spans="1:5" ht="38.25">
      <c r="A279" s="35" t="s">
        <v>54</v>
      </c>
      <c r="E279" s="39" t="s">
        <v>703</v>
      </c>
    </row>
    <row r="280" spans="1:5" ht="140.25">
      <c r="A280" s="35" t="s">
        <v>55</v>
      </c>
      <c r="E280" s="40" t="s">
        <v>704</v>
      </c>
    </row>
    <row r="281" spans="1:5" ht="102">
      <c r="A281" t="s">
        <v>57</v>
      </c>
      <c r="E281" s="39" t="s">
        <v>705</v>
      </c>
    </row>
    <row r="282" spans="1:16" ht="12.75">
      <c r="A282" t="s">
        <v>49</v>
      </c>
      <c s="34" t="s">
        <v>706</v>
      </c>
      <c s="34" t="s">
        <v>707</v>
      </c>
      <c s="35" t="s">
        <v>5</v>
      </c>
      <c s="6" t="s">
        <v>708</v>
      </c>
      <c s="36" t="s">
        <v>154</v>
      </c>
      <c s="37">
        <v>4</v>
      </c>
      <c s="36">
        <v>0</v>
      </c>
      <c s="36">
        <f>ROUND(G282*H282,6)</f>
      </c>
      <c r="L282" s="38">
        <v>0</v>
      </c>
      <c s="32">
        <f>ROUND(ROUND(L282,2)*ROUND(G282,1),2)</f>
      </c>
      <c s="36" t="s">
        <v>53</v>
      </c>
      <c>
        <f>(M282*21)/100</f>
      </c>
      <c t="s">
        <v>28</v>
      </c>
    </row>
    <row r="283" spans="1:5" ht="12.75">
      <c r="A283" s="35" t="s">
        <v>54</v>
      </c>
      <c r="E283" s="39" t="s">
        <v>5</v>
      </c>
    </row>
    <row r="284" spans="1:5" ht="12.75">
      <c r="A284" s="35" t="s">
        <v>55</v>
      </c>
      <c r="E284" s="40" t="s">
        <v>709</v>
      </c>
    </row>
    <row r="285" spans="1:5" ht="89.25">
      <c r="A285" t="s">
        <v>57</v>
      </c>
      <c r="E285" s="39" t="s">
        <v>710</v>
      </c>
    </row>
    <row r="286" spans="1:16" ht="12.75">
      <c r="A286" t="s">
        <v>49</v>
      </c>
      <c s="34" t="s">
        <v>711</v>
      </c>
      <c s="34" t="s">
        <v>712</v>
      </c>
      <c s="35" t="s">
        <v>5</v>
      </c>
      <c s="6" t="s">
        <v>713</v>
      </c>
      <c s="36" t="s">
        <v>81</v>
      </c>
      <c s="37">
        <v>16</v>
      </c>
      <c s="36">
        <v>0</v>
      </c>
      <c s="36">
        <f>ROUND(G286*H286,6)</f>
      </c>
      <c r="L286" s="38">
        <v>0</v>
      </c>
      <c s="32">
        <f>ROUND(ROUND(L286,2)*ROUND(G286,1),2)</f>
      </c>
      <c s="36" t="s">
        <v>308</v>
      </c>
      <c>
        <f>(M286*21)/100</f>
      </c>
      <c t="s">
        <v>28</v>
      </c>
    </row>
    <row r="287" spans="1:5" ht="12.75">
      <c r="A287" s="35" t="s">
        <v>54</v>
      </c>
      <c r="E287" s="39" t="s">
        <v>714</v>
      </c>
    </row>
    <row r="288" spans="1:5" ht="38.25">
      <c r="A288" s="35" t="s">
        <v>55</v>
      </c>
      <c r="E288" s="40" t="s">
        <v>715</v>
      </c>
    </row>
    <row r="289" spans="1:5" ht="63.75">
      <c r="A289" t="s">
        <v>57</v>
      </c>
      <c r="E289" s="39" t="s">
        <v>716</v>
      </c>
    </row>
    <row r="290" spans="1:16" ht="12.75">
      <c r="A290" t="s">
        <v>49</v>
      </c>
      <c s="34" t="s">
        <v>717</v>
      </c>
      <c s="34" t="s">
        <v>718</v>
      </c>
      <c s="35" t="s">
        <v>5</v>
      </c>
      <c s="6" t="s">
        <v>719</v>
      </c>
      <c s="36" t="s">
        <v>720</v>
      </c>
      <c s="37">
        <v>2</v>
      </c>
      <c s="36">
        <v>0</v>
      </c>
      <c s="36">
        <f>ROUND(G290*H290,6)</f>
      </c>
      <c r="L290" s="38">
        <v>0</v>
      </c>
      <c s="32">
        <f>ROUND(ROUND(L290,2)*ROUND(G290,1),2)</f>
      </c>
      <c s="36" t="s">
        <v>308</v>
      </c>
      <c>
        <f>(M290*21)/100</f>
      </c>
      <c t="s">
        <v>28</v>
      </c>
    </row>
    <row r="291" spans="1:5" ht="12.75">
      <c r="A291" s="35" t="s">
        <v>54</v>
      </c>
      <c r="E291" s="39" t="s">
        <v>721</v>
      </c>
    </row>
    <row r="292" spans="1:5" ht="25.5">
      <c r="A292" s="35" t="s">
        <v>55</v>
      </c>
      <c r="E292" s="40" t="s">
        <v>722</v>
      </c>
    </row>
    <row r="293" spans="1:5" ht="369.75">
      <c r="A293" t="s">
        <v>57</v>
      </c>
      <c r="E293" s="39" t="s">
        <v>89</v>
      </c>
    </row>
    <row r="294" spans="1:16" ht="12.75">
      <c r="A294" t="s">
        <v>49</v>
      </c>
      <c s="34" t="s">
        <v>723</v>
      </c>
      <c s="34" t="s">
        <v>724</v>
      </c>
      <c s="35" t="s">
        <v>5</v>
      </c>
      <c s="6" t="s">
        <v>725</v>
      </c>
      <c s="36" t="s">
        <v>720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ROUND(ROUND(L294,2)*ROUND(G294,1),2)</f>
      </c>
      <c s="36" t="s">
        <v>308</v>
      </c>
      <c>
        <f>(M294*21)/100</f>
      </c>
      <c t="s">
        <v>28</v>
      </c>
    </row>
    <row r="295" spans="1:5" ht="12.75">
      <c r="A295" s="35" t="s">
        <v>54</v>
      </c>
      <c r="E295" s="39" t="s">
        <v>726</v>
      </c>
    </row>
    <row r="296" spans="1:5" ht="25.5">
      <c r="A296" s="35" t="s">
        <v>55</v>
      </c>
      <c r="E296" s="40" t="s">
        <v>727</v>
      </c>
    </row>
    <row r="297" spans="1:5" ht="409.5">
      <c r="A297" t="s">
        <v>57</v>
      </c>
      <c r="E297" s="39" t="s">
        <v>728</v>
      </c>
    </row>
    <row r="298" spans="1:16" ht="12.75">
      <c r="A298" t="s">
        <v>49</v>
      </c>
      <c s="34" t="s">
        <v>729</v>
      </c>
      <c s="34" t="s">
        <v>730</v>
      </c>
      <c s="35" t="s">
        <v>5</v>
      </c>
      <c s="6" t="s">
        <v>731</v>
      </c>
      <c s="36" t="s">
        <v>307</v>
      </c>
      <c s="37">
        <v>5</v>
      </c>
      <c s="36">
        <v>0</v>
      </c>
      <c s="36">
        <f>ROUND(G298*H298,6)</f>
      </c>
      <c r="L298" s="38">
        <v>0</v>
      </c>
      <c s="32">
        <f>ROUND(ROUND(L298,2)*ROUND(G298,1),2)</f>
      </c>
      <c s="36" t="s">
        <v>308</v>
      </c>
      <c>
        <f>(M298*21)/100</f>
      </c>
      <c t="s">
        <v>28</v>
      </c>
    </row>
    <row r="299" spans="1:5" ht="12.75">
      <c r="A299" s="35" t="s">
        <v>54</v>
      </c>
      <c r="E299" s="39" t="s">
        <v>732</v>
      </c>
    </row>
    <row r="300" spans="1:5" ht="38.25">
      <c r="A300" s="35" t="s">
        <v>55</v>
      </c>
      <c r="E300" s="40" t="s">
        <v>733</v>
      </c>
    </row>
    <row r="301" spans="1:5" ht="102">
      <c r="A301" t="s">
        <v>57</v>
      </c>
      <c r="E301" s="39" t="s">
        <v>705</v>
      </c>
    </row>
    <row r="302" spans="1:13" ht="12.75">
      <c r="A302" t="s">
        <v>47</v>
      </c>
      <c r="C302" s="31" t="s">
        <v>301</v>
      </c>
      <c r="E302" s="33" t="s">
        <v>302</v>
      </c>
      <c r="J302" s="32">
        <f>0</f>
      </c>
      <c s="32">
        <f>0</f>
      </c>
      <c s="32">
        <f>0+L303+L307+L311+L315</f>
      </c>
      <c s="32">
        <f>0+M303+M307+M311+M315</f>
      </c>
    </row>
    <row r="303" spans="1:16" ht="25.5">
      <c r="A303" t="s">
        <v>49</v>
      </c>
      <c s="34" t="s">
        <v>734</v>
      </c>
      <c s="34" t="s">
        <v>304</v>
      </c>
      <c s="35" t="s">
        <v>305</v>
      </c>
      <c s="6" t="s">
        <v>306</v>
      </c>
      <c s="36" t="s">
        <v>307</v>
      </c>
      <c s="37">
        <v>2847.6</v>
      </c>
      <c s="36">
        <v>0</v>
      </c>
      <c s="36">
        <f>ROUND(G303*H303,6)</f>
      </c>
      <c r="L303" s="38">
        <v>0</v>
      </c>
      <c s="32">
        <f>ROUND(ROUND(L303,2)*ROUND(G303,1),2)</f>
      </c>
      <c s="36" t="s">
        <v>308</v>
      </c>
      <c>
        <f>(M303*21)/100</f>
      </c>
      <c t="s">
        <v>28</v>
      </c>
    </row>
    <row r="304" spans="1:5" ht="12.75">
      <c r="A304" s="35" t="s">
        <v>54</v>
      </c>
      <c r="E304" s="39" t="s">
        <v>309</v>
      </c>
    </row>
    <row r="305" spans="1:5" ht="12.75">
      <c r="A305" s="35" t="s">
        <v>55</v>
      </c>
      <c r="E305" s="40" t="s">
        <v>735</v>
      </c>
    </row>
    <row r="306" spans="1:5" ht="12.75">
      <c r="A306" t="s">
        <v>57</v>
      </c>
      <c r="E306" s="39" t="s">
        <v>311</v>
      </c>
    </row>
    <row r="307" spans="1:16" ht="25.5">
      <c r="A307" t="s">
        <v>49</v>
      </c>
      <c s="34" t="s">
        <v>736</v>
      </c>
      <c s="34" t="s">
        <v>737</v>
      </c>
      <c s="35" t="s">
        <v>738</v>
      </c>
      <c s="6" t="s">
        <v>739</v>
      </c>
      <c s="36" t="s">
        <v>307</v>
      </c>
      <c s="37">
        <v>1216.5</v>
      </c>
      <c s="36">
        <v>0</v>
      </c>
      <c s="36">
        <f>ROUND(G307*H307,6)</f>
      </c>
      <c r="L307" s="38">
        <v>0</v>
      </c>
      <c s="32">
        <f>ROUND(ROUND(L307,2)*ROUND(G307,1),2)</f>
      </c>
      <c s="36" t="s">
        <v>308</v>
      </c>
      <c>
        <f>(M307*21)/100</f>
      </c>
      <c t="s">
        <v>28</v>
      </c>
    </row>
    <row r="308" spans="1:5" ht="12.75">
      <c r="A308" s="35" t="s">
        <v>54</v>
      </c>
      <c r="E308" s="39" t="s">
        <v>309</v>
      </c>
    </row>
    <row r="309" spans="1:5" ht="25.5">
      <c r="A309" s="35" t="s">
        <v>55</v>
      </c>
      <c r="E309" s="40" t="s">
        <v>740</v>
      </c>
    </row>
    <row r="310" spans="1:5" ht="12.75">
      <c r="A310" t="s">
        <v>57</v>
      </c>
      <c r="E310" s="39" t="s">
        <v>311</v>
      </c>
    </row>
    <row r="311" spans="1:16" ht="25.5">
      <c r="A311" t="s">
        <v>49</v>
      </c>
      <c s="34" t="s">
        <v>741</v>
      </c>
      <c s="34" t="s">
        <v>742</v>
      </c>
      <c s="35" t="s">
        <v>743</v>
      </c>
      <c s="6" t="s">
        <v>744</v>
      </c>
      <c s="36" t="s">
        <v>307</v>
      </c>
      <c s="37">
        <v>316.8</v>
      </c>
      <c s="36">
        <v>0</v>
      </c>
      <c s="36">
        <f>ROUND(G311*H311,6)</f>
      </c>
      <c r="L311" s="38">
        <v>0</v>
      </c>
      <c s="32">
        <f>ROUND(ROUND(L311,2)*ROUND(G311,1),2)</f>
      </c>
      <c s="36" t="s">
        <v>308</v>
      </c>
      <c>
        <f>(M311*21)/100</f>
      </c>
      <c t="s">
        <v>28</v>
      </c>
    </row>
    <row r="312" spans="1:5" ht="12.75">
      <c r="A312" s="35" t="s">
        <v>54</v>
      </c>
      <c r="E312" s="39" t="s">
        <v>309</v>
      </c>
    </row>
    <row r="313" spans="1:5" ht="25.5">
      <c r="A313" s="35" t="s">
        <v>55</v>
      </c>
      <c r="E313" s="40" t="s">
        <v>745</v>
      </c>
    </row>
    <row r="314" spans="1:5" ht="12.75">
      <c r="A314" t="s">
        <v>57</v>
      </c>
      <c r="E314" s="39" t="s">
        <v>311</v>
      </c>
    </row>
    <row r="315" spans="1:16" ht="25.5">
      <c r="A315" t="s">
        <v>49</v>
      </c>
      <c s="34" t="s">
        <v>746</v>
      </c>
      <c s="34" t="s">
        <v>747</v>
      </c>
      <c s="35" t="s">
        <v>748</v>
      </c>
      <c s="6" t="s">
        <v>749</v>
      </c>
      <c s="36" t="s">
        <v>307</v>
      </c>
      <c s="37">
        <v>331.1</v>
      </c>
      <c s="36">
        <v>0</v>
      </c>
      <c s="36">
        <f>ROUND(G315*H315,6)</f>
      </c>
      <c r="L315" s="38">
        <v>0</v>
      </c>
      <c s="32">
        <f>ROUND(ROUND(L315,2)*ROUND(G315,1),2)</f>
      </c>
      <c s="36" t="s">
        <v>308</v>
      </c>
      <c>
        <f>(M315*21)/100</f>
      </c>
      <c t="s">
        <v>28</v>
      </c>
    </row>
    <row r="316" spans="1:5" ht="12.75">
      <c r="A316" s="35" t="s">
        <v>54</v>
      </c>
      <c r="E316" s="39" t="s">
        <v>309</v>
      </c>
    </row>
    <row r="317" spans="1:5" ht="25.5">
      <c r="A317" s="35" t="s">
        <v>55</v>
      </c>
      <c r="E317" s="40" t="s">
        <v>750</v>
      </c>
    </row>
    <row r="318" spans="1:5" ht="12.75">
      <c r="A318" t="s">
        <v>57</v>
      </c>
      <c r="E318" s="39" t="s">
        <v>311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418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418</v>
      </c>
      <c r="E4" s="26" t="s">
        <v>419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COUNTIFS(L8:L251,"=0",A8:A251,"P")+COUNTIFS(L8:L251,"",A8:A251,"P")+SUM(Q8:Q251)</f>
      </c>
    </row>
    <row r="8" spans="1:13" ht="12.75">
      <c r="A8" t="s">
        <v>45</v>
      </c>
      <c r="C8" s="28" t="s">
        <v>753</v>
      </c>
      <c r="E8" s="30" t="s">
        <v>752</v>
      </c>
      <c r="J8" s="29">
        <f>0+J9+J14+J39+J80+J101+J122+J163+J192+J201+J242</f>
      </c>
      <c s="29">
        <f>0+K9+K14+K39+K80+K101+K122+K163+K192+K201+K242</f>
      </c>
      <c s="29">
        <f>0+L9+L14+L39+L80+L101+L122+L163+L192+L201+L242</f>
      </c>
      <c s="29">
        <f>0+M9+M14+M39+M80+M101+M122+M163+M192+M201+M242</f>
      </c>
    </row>
    <row r="9" spans="1:13" ht="12.75">
      <c r="A9" t="s">
        <v>47</v>
      </c>
      <c r="C9" s="31" t="s">
        <v>423</v>
      </c>
      <c r="E9" s="33" t="s">
        <v>424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425</v>
      </c>
      <c s="35" t="s">
        <v>5</v>
      </c>
      <c s="6" t="s">
        <v>426</v>
      </c>
      <c s="36" t="s">
        <v>427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308</v>
      </c>
      <c>
        <f>(M10*21)/100</f>
      </c>
      <c t="s">
        <v>28</v>
      </c>
    </row>
    <row r="11" spans="1:5" ht="25.5">
      <c r="A11" s="35" t="s">
        <v>54</v>
      </c>
      <c r="E11" s="39" t="s">
        <v>428</v>
      </c>
    </row>
    <row r="12" spans="1:5" ht="12.75">
      <c r="A12" s="35" t="s">
        <v>55</v>
      </c>
      <c r="E12" s="40" t="s">
        <v>429</v>
      </c>
    </row>
    <row r="13" spans="1:5" ht="12.75">
      <c r="A13" t="s">
        <v>57</v>
      </c>
      <c r="E13" s="39" t="s">
        <v>430</v>
      </c>
    </row>
    <row r="14" spans="1:13" ht="12.75">
      <c r="A14" t="s">
        <v>47</v>
      </c>
      <c r="C14" s="31" t="s">
        <v>26</v>
      </c>
      <c r="E14" s="33" t="s">
        <v>48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49</v>
      </c>
      <c s="34" t="s">
        <v>28</v>
      </c>
      <c s="34" t="s">
        <v>439</v>
      </c>
      <c s="35" t="s">
        <v>5</v>
      </c>
      <c s="6" t="s">
        <v>440</v>
      </c>
      <c s="36" t="s">
        <v>52</v>
      </c>
      <c s="37">
        <v>127.5</v>
      </c>
      <c s="36">
        <v>0</v>
      </c>
      <c s="36">
        <f>ROUND(G15*H15,6)</f>
      </c>
      <c r="L15" s="38">
        <v>0</v>
      </c>
      <c s="32">
        <f>ROUND(ROUND(L15,2)*ROUND(G15,1),2)</f>
      </c>
      <c s="36" t="s">
        <v>53</v>
      </c>
      <c>
        <f>(M15*21)/100</f>
      </c>
      <c t="s">
        <v>28</v>
      </c>
    </row>
    <row r="16" spans="1:5" ht="12.75">
      <c r="A16" s="35" t="s">
        <v>54</v>
      </c>
      <c r="E16" s="39" t="s">
        <v>441</v>
      </c>
    </row>
    <row r="17" spans="1:5" ht="38.25">
      <c r="A17" s="35" t="s">
        <v>55</v>
      </c>
      <c r="E17" s="40" t="s">
        <v>754</v>
      </c>
    </row>
    <row r="18" spans="1:5" ht="63.75">
      <c r="A18" t="s">
        <v>57</v>
      </c>
      <c r="E18" s="39" t="s">
        <v>443</v>
      </c>
    </row>
    <row r="19" spans="1:16" ht="12.75">
      <c r="A19" t="s">
        <v>49</v>
      </c>
      <c s="34" t="s">
        <v>63</v>
      </c>
      <c s="34" t="s">
        <v>444</v>
      </c>
      <c s="35" t="s">
        <v>5</v>
      </c>
      <c s="6" t="s">
        <v>445</v>
      </c>
      <c s="36" t="s">
        <v>81</v>
      </c>
      <c s="37">
        <v>884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53</v>
      </c>
      <c>
        <f>(M19*21)/100</f>
      </c>
      <c t="s">
        <v>28</v>
      </c>
    </row>
    <row r="20" spans="1:5" ht="12.75">
      <c r="A20" s="35" t="s">
        <v>54</v>
      </c>
      <c r="E20" s="39" t="s">
        <v>446</v>
      </c>
    </row>
    <row r="21" spans="1:5" ht="38.25">
      <c r="A21" s="35" t="s">
        <v>55</v>
      </c>
      <c r="E21" s="40" t="s">
        <v>755</v>
      </c>
    </row>
    <row r="22" spans="1:5" ht="63.75">
      <c r="A22" t="s">
        <v>57</v>
      </c>
      <c r="E22" s="39" t="s">
        <v>443</v>
      </c>
    </row>
    <row r="23" spans="1:16" ht="12.75">
      <c r="A23" t="s">
        <v>49</v>
      </c>
      <c s="34" t="s">
        <v>68</v>
      </c>
      <c s="34" t="s">
        <v>448</v>
      </c>
      <c s="35" t="s">
        <v>5</v>
      </c>
      <c s="6" t="s">
        <v>449</v>
      </c>
      <c s="36" t="s">
        <v>450</v>
      </c>
      <c s="37">
        <v>504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53</v>
      </c>
      <c>
        <f>(M23*21)/100</f>
      </c>
      <c t="s">
        <v>28</v>
      </c>
    </row>
    <row r="24" spans="1:5" ht="12.75">
      <c r="A24" s="35" t="s">
        <v>54</v>
      </c>
      <c r="E24" s="39" t="s">
        <v>5</v>
      </c>
    </row>
    <row r="25" spans="1:5" ht="12.75">
      <c r="A25" s="35" t="s">
        <v>55</v>
      </c>
      <c r="E25" s="40" t="s">
        <v>756</v>
      </c>
    </row>
    <row r="26" spans="1:5" ht="38.25">
      <c r="A26" t="s">
        <v>57</v>
      </c>
      <c r="E26" s="39" t="s">
        <v>452</v>
      </c>
    </row>
    <row r="27" spans="1:16" ht="12.75">
      <c r="A27" t="s">
        <v>49</v>
      </c>
      <c s="34" t="s">
        <v>73</v>
      </c>
      <c s="34" t="s">
        <v>358</v>
      </c>
      <c s="35" t="s">
        <v>5</v>
      </c>
      <c s="6" t="s">
        <v>359</v>
      </c>
      <c s="36" t="s">
        <v>52</v>
      </c>
      <c s="37">
        <v>769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53</v>
      </c>
      <c>
        <f>(M27*21)/100</f>
      </c>
      <c t="s">
        <v>28</v>
      </c>
    </row>
    <row r="28" spans="1:5" ht="12.75">
      <c r="A28" s="35" t="s">
        <v>54</v>
      </c>
      <c r="E28" s="39" t="s">
        <v>757</v>
      </c>
    </row>
    <row r="29" spans="1:5" ht="38.25">
      <c r="A29" s="35" t="s">
        <v>55</v>
      </c>
      <c r="E29" s="40" t="s">
        <v>758</v>
      </c>
    </row>
    <row r="30" spans="1:5" ht="318.75">
      <c r="A30" t="s">
        <v>57</v>
      </c>
      <c r="E30" s="39" t="s">
        <v>67</v>
      </c>
    </row>
    <row r="31" spans="1:16" ht="12.75">
      <c r="A31" t="s">
        <v>49</v>
      </c>
      <c s="34" t="s">
        <v>27</v>
      </c>
      <c s="34" t="s">
        <v>74</v>
      </c>
      <c s="35" t="s">
        <v>26</v>
      </c>
      <c s="6" t="s">
        <v>75</v>
      </c>
      <c s="36" t="s">
        <v>52</v>
      </c>
      <c s="37">
        <v>121.2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53</v>
      </c>
      <c>
        <f>(M31*21)/100</f>
      </c>
      <c t="s">
        <v>28</v>
      </c>
    </row>
    <row r="32" spans="1:5" ht="12.75">
      <c r="A32" s="35" t="s">
        <v>54</v>
      </c>
      <c r="E32" s="39" t="s">
        <v>459</v>
      </c>
    </row>
    <row r="33" spans="1:5" ht="76.5">
      <c r="A33" s="35" t="s">
        <v>55</v>
      </c>
      <c r="E33" s="40" t="s">
        <v>759</v>
      </c>
    </row>
    <row r="34" spans="1:5" ht="293.25">
      <c r="A34" t="s">
        <v>57</v>
      </c>
      <c r="E34" s="39" t="s">
        <v>77</v>
      </c>
    </row>
    <row r="35" spans="1:16" ht="12.75">
      <c r="A35" t="s">
        <v>49</v>
      </c>
      <c s="34" t="s">
        <v>85</v>
      </c>
      <c s="34" t="s">
        <v>461</v>
      </c>
      <c s="35" t="s">
        <v>5</v>
      </c>
      <c s="6" t="s">
        <v>462</v>
      </c>
      <c s="36" t="s">
        <v>81</v>
      </c>
      <c s="37">
        <v>500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53</v>
      </c>
      <c>
        <f>(M35*21)/100</f>
      </c>
      <c t="s">
        <v>28</v>
      </c>
    </row>
    <row r="36" spans="1:5" ht="12.75">
      <c r="A36" s="35" t="s">
        <v>54</v>
      </c>
      <c r="E36" s="39" t="s">
        <v>5</v>
      </c>
    </row>
    <row r="37" spans="1:5" ht="12.75">
      <c r="A37" s="35" t="s">
        <v>55</v>
      </c>
      <c r="E37" s="40" t="s">
        <v>463</v>
      </c>
    </row>
    <row r="38" spans="1:5" ht="38.25">
      <c r="A38" t="s">
        <v>57</v>
      </c>
      <c r="E38" s="39" t="s">
        <v>464</v>
      </c>
    </row>
    <row r="39" spans="1:13" ht="12.75">
      <c r="A39" t="s">
        <v>47</v>
      </c>
      <c r="C39" s="31" t="s">
        <v>28</v>
      </c>
      <c r="E39" s="33" t="s">
        <v>78</v>
      </c>
      <c r="J39" s="32">
        <f>0</f>
      </c>
      <c s="32">
        <f>0</f>
      </c>
      <c s="32">
        <f>0+L40+L44+L48+L52+L56+L60+L64+L68+L72+L76</f>
      </c>
      <c s="32">
        <f>0+M40+M44+M48+M52+M56+M60+M64+M68+M72+M76</f>
      </c>
    </row>
    <row r="40" spans="1:16" ht="12.75">
      <c r="A40" t="s">
        <v>49</v>
      </c>
      <c s="34" t="s">
        <v>90</v>
      </c>
      <c s="34" t="s">
        <v>483</v>
      </c>
      <c s="35" t="s">
        <v>5</v>
      </c>
      <c s="6" t="s">
        <v>484</v>
      </c>
      <c s="36" t="s">
        <v>108</v>
      </c>
      <c s="37">
        <v>144</v>
      </c>
      <c s="36">
        <v>0</v>
      </c>
      <c s="36">
        <f>ROUND(G40*H40,6)</f>
      </c>
      <c r="L40" s="38">
        <v>0</v>
      </c>
      <c s="32">
        <f>ROUND(ROUND(L40,2)*ROUND(G40,1),2)</f>
      </c>
      <c s="36" t="s">
        <v>53</v>
      </c>
      <c>
        <f>(M40*21)/100</f>
      </c>
      <c t="s">
        <v>28</v>
      </c>
    </row>
    <row r="41" spans="1:5" ht="12.75">
      <c r="A41" s="35" t="s">
        <v>54</v>
      </c>
      <c r="E41" s="39" t="s">
        <v>485</v>
      </c>
    </row>
    <row r="42" spans="1:5" ht="38.25">
      <c r="A42" s="35" t="s">
        <v>55</v>
      </c>
      <c r="E42" s="40" t="s">
        <v>760</v>
      </c>
    </row>
    <row r="43" spans="1:5" ht="165.75">
      <c r="A43" t="s">
        <v>57</v>
      </c>
      <c r="E43" s="39" t="s">
        <v>487</v>
      </c>
    </row>
    <row r="44" spans="1:16" ht="12.75">
      <c r="A44" t="s">
        <v>49</v>
      </c>
      <c s="34" t="s">
        <v>95</v>
      </c>
      <c s="34" t="s">
        <v>488</v>
      </c>
      <c s="35" t="s">
        <v>5</v>
      </c>
      <c s="6" t="s">
        <v>489</v>
      </c>
      <c s="36" t="s">
        <v>108</v>
      </c>
      <c s="37">
        <v>66</v>
      </c>
      <c s="36">
        <v>0</v>
      </c>
      <c s="36">
        <f>ROUND(G44*H44,6)</f>
      </c>
      <c r="L44" s="38">
        <v>0</v>
      </c>
      <c s="32">
        <f>ROUND(ROUND(L44,2)*ROUND(G44,1),2)</f>
      </c>
      <c s="36" t="s">
        <v>53</v>
      </c>
      <c>
        <f>(M44*21)/100</f>
      </c>
      <c t="s">
        <v>28</v>
      </c>
    </row>
    <row r="45" spans="1:5" ht="12.75">
      <c r="A45" s="35" t="s">
        <v>54</v>
      </c>
      <c r="E45" s="39" t="s">
        <v>490</v>
      </c>
    </row>
    <row r="46" spans="1:5" ht="25.5">
      <c r="A46" s="35" t="s">
        <v>55</v>
      </c>
      <c r="E46" s="40" t="s">
        <v>761</v>
      </c>
    </row>
    <row r="47" spans="1:5" ht="165.75">
      <c r="A47" t="s">
        <v>57</v>
      </c>
      <c r="E47" s="39" t="s">
        <v>487</v>
      </c>
    </row>
    <row r="48" spans="1:16" ht="12.75">
      <c r="A48" t="s">
        <v>49</v>
      </c>
      <c s="34" t="s">
        <v>100</v>
      </c>
      <c s="34" t="s">
        <v>492</v>
      </c>
      <c s="35" t="s">
        <v>5</v>
      </c>
      <c s="6" t="s">
        <v>493</v>
      </c>
      <c s="36" t="s">
        <v>52</v>
      </c>
      <c s="37">
        <v>3.4</v>
      </c>
      <c s="36">
        <v>0</v>
      </c>
      <c s="36">
        <f>ROUND(G48*H48,6)</f>
      </c>
      <c r="L48" s="38">
        <v>0</v>
      </c>
      <c s="32">
        <f>ROUND(ROUND(L48,2)*ROUND(G48,1),2)</f>
      </c>
      <c s="36" t="s">
        <v>53</v>
      </c>
      <c>
        <f>(M48*21)/100</f>
      </c>
      <c t="s">
        <v>28</v>
      </c>
    </row>
    <row r="49" spans="1:5" ht="12.75">
      <c r="A49" s="35" t="s">
        <v>54</v>
      </c>
      <c r="E49" s="39" t="s">
        <v>494</v>
      </c>
    </row>
    <row r="50" spans="1:5" ht="38.25">
      <c r="A50" s="35" t="s">
        <v>55</v>
      </c>
      <c r="E50" s="40" t="s">
        <v>762</v>
      </c>
    </row>
    <row r="51" spans="1:5" ht="409.5">
      <c r="A51" t="s">
        <v>57</v>
      </c>
      <c r="E51" s="39" t="s">
        <v>496</v>
      </c>
    </row>
    <row r="52" spans="1:16" ht="12.75">
      <c r="A52" t="s">
        <v>49</v>
      </c>
      <c s="34" t="s">
        <v>105</v>
      </c>
      <c s="34" t="s">
        <v>497</v>
      </c>
      <c s="35" t="s">
        <v>5</v>
      </c>
      <c s="6" t="s">
        <v>498</v>
      </c>
      <c s="36" t="s">
        <v>307</v>
      </c>
      <c s="37">
        <v>8.2</v>
      </c>
      <c s="36">
        <v>0</v>
      </c>
      <c s="36">
        <f>ROUND(G52*H52,6)</f>
      </c>
      <c r="L52" s="38">
        <v>0</v>
      </c>
      <c s="32">
        <f>ROUND(ROUND(L52,2)*ROUND(G52,1),2)</f>
      </c>
      <c s="36" t="s">
        <v>53</v>
      </c>
      <c>
        <f>(M52*21)/100</f>
      </c>
      <c t="s">
        <v>28</v>
      </c>
    </row>
    <row r="53" spans="1:5" ht="12.75">
      <c r="A53" s="35" t="s">
        <v>54</v>
      </c>
      <c r="E53" s="39" t="s">
        <v>763</v>
      </c>
    </row>
    <row r="54" spans="1:5" ht="38.25">
      <c r="A54" s="35" t="s">
        <v>55</v>
      </c>
      <c r="E54" s="40" t="s">
        <v>764</v>
      </c>
    </row>
    <row r="55" spans="1:5" ht="38.25">
      <c r="A55" t="s">
        <v>57</v>
      </c>
      <c r="E55" s="39" t="s">
        <v>501</v>
      </c>
    </row>
    <row r="56" spans="1:16" ht="12.75">
      <c r="A56" t="s">
        <v>49</v>
      </c>
      <c s="34" t="s">
        <v>111</v>
      </c>
      <c s="34" t="s">
        <v>502</v>
      </c>
      <c s="35" t="s">
        <v>5</v>
      </c>
      <c s="6" t="s">
        <v>503</v>
      </c>
      <c s="36" t="s">
        <v>52</v>
      </c>
      <c s="37">
        <v>6.3</v>
      </c>
      <c s="36">
        <v>0</v>
      </c>
      <c s="36">
        <f>ROUND(G56*H56,6)</f>
      </c>
      <c r="L56" s="38">
        <v>0</v>
      </c>
      <c s="32">
        <f>ROUND(ROUND(L56,2)*ROUND(G56,1),2)</f>
      </c>
      <c s="36" t="s">
        <v>53</v>
      </c>
      <c>
        <f>(M56*21)/100</f>
      </c>
      <c t="s">
        <v>28</v>
      </c>
    </row>
    <row r="57" spans="1:5" ht="12.75">
      <c r="A57" s="35" t="s">
        <v>54</v>
      </c>
      <c r="E57" s="39" t="s">
        <v>765</v>
      </c>
    </row>
    <row r="58" spans="1:5" ht="38.25">
      <c r="A58" s="35" t="s">
        <v>55</v>
      </c>
      <c r="E58" s="40" t="s">
        <v>766</v>
      </c>
    </row>
    <row r="59" spans="1:5" ht="25.5">
      <c r="A59" t="s">
        <v>57</v>
      </c>
      <c r="E59" s="39" t="s">
        <v>506</v>
      </c>
    </row>
    <row r="60" spans="1:16" ht="12.75">
      <c r="A60" t="s">
        <v>49</v>
      </c>
      <c s="34" t="s">
        <v>116</v>
      </c>
      <c s="34" t="s">
        <v>507</v>
      </c>
      <c s="35" t="s">
        <v>5</v>
      </c>
      <c s="6" t="s">
        <v>508</v>
      </c>
      <c s="36" t="s">
        <v>108</v>
      </c>
      <c s="37">
        <v>1128</v>
      </c>
      <c s="36">
        <v>0</v>
      </c>
      <c s="36">
        <f>ROUND(G60*H60,6)</f>
      </c>
      <c r="L60" s="38">
        <v>0</v>
      </c>
      <c s="32">
        <f>ROUND(ROUND(L60,2)*ROUND(G60,1),2)</f>
      </c>
      <c s="36" t="s">
        <v>53</v>
      </c>
      <c>
        <f>(M60*21)/100</f>
      </c>
      <c t="s">
        <v>28</v>
      </c>
    </row>
    <row r="61" spans="1:5" ht="12.75">
      <c r="A61" s="35" t="s">
        <v>54</v>
      </c>
      <c r="E61" s="39" t="s">
        <v>509</v>
      </c>
    </row>
    <row r="62" spans="1:5" ht="38.25">
      <c r="A62" s="35" t="s">
        <v>55</v>
      </c>
      <c r="E62" s="40" t="s">
        <v>767</v>
      </c>
    </row>
    <row r="63" spans="1:5" ht="51">
      <c r="A63" t="s">
        <v>57</v>
      </c>
      <c r="E63" s="39" t="s">
        <v>511</v>
      </c>
    </row>
    <row r="64" spans="1:16" ht="12.75">
      <c r="A64" t="s">
        <v>49</v>
      </c>
      <c s="34" t="s">
        <v>120</v>
      </c>
      <c s="34" t="s">
        <v>512</v>
      </c>
      <c s="35" t="s">
        <v>28</v>
      </c>
      <c s="6" t="s">
        <v>513</v>
      </c>
      <c s="36" t="s">
        <v>108</v>
      </c>
      <c s="37">
        <v>1050.5</v>
      </c>
      <c s="36">
        <v>0</v>
      </c>
      <c s="36">
        <f>ROUND(G64*H64,6)</f>
      </c>
      <c r="L64" s="38">
        <v>0</v>
      </c>
      <c s="32">
        <f>ROUND(ROUND(L64,2)*ROUND(G64,1),2)</f>
      </c>
      <c s="36" t="s">
        <v>53</v>
      </c>
      <c>
        <f>(M64*21)/100</f>
      </c>
      <c t="s">
        <v>28</v>
      </c>
    </row>
    <row r="65" spans="1:5" ht="12.75">
      <c r="A65" s="35" t="s">
        <v>54</v>
      </c>
      <c r="E65" s="39" t="s">
        <v>517</v>
      </c>
    </row>
    <row r="66" spans="1:5" ht="38.25">
      <c r="A66" s="35" t="s">
        <v>55</v>
      </c>
      <c r="E66" s="40" t="s">
        <v>768</v>
      </c>
    </row>
    <row r="67" spans="1:5" ht="63.75">
      <c r="A67" t="s">
        <v>57</v>
      </c>
      <c r="E67" s="39" t="s">
        <v>516</v>
      </c>
    </row>
    <row r="68" spans="1:16" ht="12.75">
      <c r="A68" t="s">
        <v>49</v>
      </c>
      <c s="34" t="s">
        <v>122</v>
      </c>
      <c s="34" t="s">
        <v>519</v>
      </c>
      <c s="35" t="s">
        <v>5</v>
      </c>
      <c s="6" t="s">
        <v>520</v>
      </c>
      <c s="36" t="s">
        <v>108</v>
      </c>
      <c s="37">
        <v>192</v>
      </c>
      <c s="36">
        <v>0</v>
      </c>
      <c s="36">
        <f>ROUND(G68*H68,6)</f>
      </c>
      <c r="L68" s="38">
        <v>0</v>
      </c>
      <c s="32">
        <f>ROUND(ROUND(L68,2)*ROUND(G68,1),2)</f>
      </c>
      <c s="36" t="s">
        <v>53</v>
      </c>
      <c>
        <f>(M68*21)/100</f>
      </c>
      <c t="s">
        <v>28</v>
      </c>
    </row>
    <row r="69" spans="1:5" ht="12.75">
      <c r="A69" s="35" t="s">
        <v>54</v>
      </c>
      <c r="E69" s="39" t="s">
        <v>769</v>
      </c>
    </row>
    <row r="70" spans="1:5" ht="38.25">
      <c r="A70" s="35" t="s">
        <v>55</v>
      </c>
      <c r="E70" s="40" t="s">
        <v>770</v>
      </c>
    </row>
    <row r="71" spans="1:5" ht="63.75">
      <c r="A71" t="s">
        <v>57</v>
      </c>
      <c r="E71" s="39" t="s">
        <v>516</v>
      </c>
    </row>
    <row r="72" spans="1:16" ht="12.75">
      <c r="A72" t="s">
        <v>49</v>
      </c>
      <c s="34" t="s">
        <v>127</v>
      </c>
      <c s="34" t="s">
        <v>528</v>
      </c>
      <c s="35" t="s">
        <v>5</v>
      </c>
      <c s="6" t="s">
        <v>529</v>
      </c>
      <c s="36" t="s">
        <v>52</v>
      </c>
      <c s="37">
        <v>123</v>
      </c>
      <c s="36">
        <v>0</v>
      </c>
      <c s="36">
        <f>ROUND(G72*H72,6)</f>
      </c>
      <c r="L72" s="38">
        <v>0</v>
      </c>
      <c s="32">
        <f>ROUND(ROUND(L72,2)*ROUND(G72,1),2)</f>
      </c>
      <c s="36" t="s">
        <v>53</v>
      </c>
      <c>
        <f>(M72*21)/100</f>
      </c>
      <c t="s">
        <v>28</v>
      </c>
    </row>
    <row r="73" spans="1:5" ht="12.75">
      <c r="A73" s="35" t="s">
        <v>54</v>
      </c>
      <c r="E73" s="39" t="s">
        <v>530</v>
      </c>
    </row>
    <row r="74" spans="1:5" ht="38.25">
      <c r="A74" s="35" t="s">
        <v>55</v>
      </c>
      <c r="E74" s="40" t="s">
        <v>771</v>
      </c>
    </row>
    <row r="75" spans="1:5" ht="369.75">
      <c r="A75" t="s">
        <v>57</v>
      </c>
      <c r="E75" s="39" t="s">
        <v>527</v>
      </c>
    </row>
    <row r="76" spans="1:16" ht="12.75">
      <c r="A76" t="s">
        <v>49</v>
      </c>
      <c s="34" t="s">
        <v>131</v>
      </c>
      <c s="34" t="s">
        <v>532</v>
      </c>
      <c s="35" t="s">
        <v>5</v>
      </c>
      <c s="6" t="s">
        <v>533</v>
      </c>
      <c s="36" t="s">
        <v>307</v>
      </c>
      <c s="37">
        <v>10.8</v>
      </c>
      <c s="36">
        <v>0</v>
      </c>
      <c s="36">
        <f>ROUND(G76*H76,6)</f>
      </c>
      <c r="L76" s="38">
        <v>0</v>
      </c>
      <c s="32">
        <f>ROUND(ROUND(L76,2)*ROUND(G76,1),2)</f>
      </c>
      <c s="36" t="s">
        <v>53</v>
      </c>
      <c>
        <f>(M76*21)/100</f>
      </c>
      <c t="s">
        <v>28</v>
      </c>
    </row>
    <row r="77" spans="1:5" ht="12.75">
      <c r="A77" s="35" t="s">
        <v>54</v>
      </c>
      <c r="E77" s="39" t="s">
        <v>534</v>
      </c>
    </row>
    <row r="78" spans="1:5" ht="38.25">
      <c r="A78" s="35" t="s">
        <v>55</v>
      </c>
      <c r="E78" s="40" t="s">
        <v>772</v>
      </c>
    </row>
    <row r="79" spans="1:5" ht="267.75">
      <c r="A79" t="s">
        <v>57</v>
      </c>
      <c r="E79" s="39" t="s">
        <v>536</v>
      </c>
    </row>
    <row r="80" spans="1:13" ht="12.75">
      <c r="A80" t="s">
        <v>47</v>
      </c>
      <c r="C80" s="31" t="s">
        <v>63</v>
      </c>
      <c r="E80" s="33" t="s">
        <v>542</v>
      </c>
      <c r="J80" s="32">
        <f>0</f>
      </c>
      <c s="32">
        <f>0</f>
      </c>
      <c s="32">
        <f>0+L81+L85+L89+L93+L97</f>
      </c>
      <c s="32">
        <f>0+M81+M85+M89+M93+M97</f>
      </c>
    </row>
    <row r="81" spans="1:16" ht="12.75">
      <c r="A81" t="s">
        <v>49</v>
      </c>
      <c s="34" t="s">
        <v>134</v>
      </c>
      <c s="34" t="s">
        <v>543</v>
      </c>
      <c s="35" t="s">
        <v>5</v>
      </c>
      <c s="6" t="s">
        <v>544</v>
      </c>
      <c s="36" t="s">
        <v>52</v>
      </c>
      <c s="37">
        <v>20.3</v>
      </c>
      <c s="36">
        <v>0</v>
      </c>
      <c s="36">
        <f>ROUND(G81*H81,6)</f>
      </c>
      <c r="L81" s="38">
        <v>0</v>
      </c>
      <c s="32">
        <f>ROUND(ROUND(L81,2)*ROUND(G81,1),2)</f>
      </c>
      <c s="36" t="s">
        <v>53</v>
      </c>
      <c>
        <f>(M81*21)/100</f>
      </c>
      <c t="s">
        <v>28</v>
      </c>
    </row>
    <row r="82" spans="1:5" ht="12.75">
      <c r="A82" s="35" t="s">
        <v>54</v>
      </c>
      <c r="E82" s="39" t="s">
        <v>773</v>
      </c>
    </row>
    <row r="83" spans="1:5" ht="38.25">
      <c r="A83" s="35" t="s">
        <v>55</v>
      </c>
      <c r="E83" s="40" t="s">
        <v>774</v>
      </c>
    </row>
    <row r="84" spans="1:5" ht="382.5">
      <c r="A84" t="s">
        <v>57</v>
      </c>
      <c r="E84" s="39" t="s">
        <v>546</v>
      </c>
    </row>
    <row r="85" spans="1:16" ht="12.75">
      <c r="A85" t="s">
        <v>49</v>
      </c>
      <c s="34" t="s">
        <v>138</v>
      </c>
      <c s="34" t="s">
        <v>547</v>
      </c>
      <c s="35" t="s">
        <v>5</v>
      </c>
      <c s="6" t="s">
        <v>548</v>
      </c>
      <c s="36" t="s">
        <v>307</v>
      </c>
      <c s="37">
        <v>3.5</v>
      </c>
      <c s="36">
        <v>0</v>
      </c>
      <c s="36">
        <f>ROUND(G85*H85,6)</f>
      </c>
      <c r="L85" s="38">
        <v>0</v>
      </c>
      <c s="32">
        <f>ROUND(ROUND(L85,2)*ROUND(G85,1),2)</f>
      </c>
      <c s="36" t="s">
        <v>53</v>
      </c>
      <c>
        <f>(M85*21)/100</f>
      </c>
      <c t="s">
        <v>28</v>
      </c>
    </row>
    <row r="86" spans="1:5" ht="12.75">
      <c r="A86" s="35" t="s">
        <v>54</v>
      </c>
      <c r="E86" s="39" t="s">
        <v>5</v>
      </c>
    </row>
    <row r="87" spans="1:5" ht="38.25">
      <c r="A87" s="35" t="s">
        <v>55</v>
      </c>
      <c r="E87" s="40" t="s">
        <v>775</v>
      </c>
    </row>
    <row r="88" spans="1:5" ht="242.25">
      <c r="A88" t="s">
        <v>57</v>
      </c>
      <c r="E88" s="39" t="s">
        <v>550</v>
      </c>
    </row>
    <row r="89" spans="1:16" ht="12.75">
      <c r="A89" t="s">
        <v>49</v>
      </c>
      <c s="34" t="s">
        <v>142</v>
      </c>
      <c s="34" t="s">
        <v>556</v>
      </c>
      <c s="35" t="s">
        <v>5</v>
      </c>
      <c s="6" t="s">
        <v>557</v>
      </c>
      <c s="36" t="s">
        <v>52</v>
      </c>
      <c s="37">
        <v>71</v>
      </c>
      <c s="36">
        <v>0</v>
      </c>
      <c s="36">
        <f>ROUND(G89*H89,6)</f>
      </c>
      <c r="L89" s="38">
        <v>0</v>
      </c>
      <c s="32">
        <f>ROUND(ROUND(L89,2)*ROUND(G89,1),2)</f>
      </c>
      <c s="36" t="s">
        <v>53</v>
      </c>
      <c>
        <f>(M89*21)/100</f>
      </c>
      <c t="s">
        <v>28</v>
      </c>
    </row>
    <row r="90" spans="1:5" ht="12.75">
      <c r="A90" s="35" t="s">
        <v>54</v>
      </c>
      <c r="E90" s="39" t="s">
        <v>558</v>
      </c>
    </row>
    <row r="91" spans="1:5" ht="114.75">
      <c r="A91" s="35" t="s">
        <v>55</v>
      </c>
      <c r="E91" s="40" t="s">
        <v>776</v>
      </c>
    </row>
    <row r="92" spans="1:5" ht="369.75">
      <c r="A92" t="s">
        <v>57</v>
      </c>
      <c r="E92" s="39" t="s">
        <v>89</v>
      </c>
    </row>
    <row r="93" spans="1:16" ht="12.75">
      <c r="A93" t="s">
        <v>49</v>
      </c>
      <c s="34" t="s">
        <v>147</v>
      </c>
      <c s="34" t="s">
        <v>560</v>
      </c>
      <c s="35" t="s">
        <v>5</v>
      </c>
      <c s="6" t="s">
        <v>561</v>
      </c>
      <c s="36" t="s">
        <v>307</v>
      </c>
      <c s="37">
        <v>11.6</v>
      </c>
      <c s="36">
        <v>0</v>
      </c>
      <c s="36">
        <f>ROUND(G93*H93,6)</f>
      </c>
      <c r="L93" s="38">
        <v>0</v>
      </c>
      <c s="32">
        <f>ROUND(ROUND(L93,2)*ROUND(G93,1),2)</f>
      </c>
      <c s="36" t="s">
        <v>53</v>
      </c>
      <c>
        <f>(M93*21)/100</f>
      </c>
      <c t="s">
        <v>28</v>
      </c>
    </row>
    <row r="94" spans="1:5" ht="12.75">
      <c r="A94" s="35" t="s">
        <v>54</v>
      </c>
      <c r="E94" s="39" t="s">
        <v>558</v>
      </c>
    </row>
    <row r="95" spans="1:5" ht="114.75">
      <c r="A95" s="35" t="s">
        <v>55</v>
      </c>
      <c r="E95" s="40" t="s">
        <v>777</v>
      </c>
    </row>
    <row r="96" spans="1:5" ht="267.75">
      <c r="A96" t="s">
        <v>57</v>
      </c>
      <c r="E96" s="39" t="s">
        <v>536</v>
      </c>
    </row>
    <row r="97" spans="1:16" ht="12.75">
      <c r="A97" t="s">
        <v>49</v>
      </c>
      <c s="34" t="s">
        <v>151</v>
      </c>
      <c s="34" t="s">
        <v>563</v>
      </c>
      <c s="35" t="s">
        <v>5</v>
      </c>
      <c s="6" t="s">
        <v>564</v>
      </c>
      <c s="36" t="s">
        <v>321</v>
      </c>
      <c s="37">
        <v>1219</v>
      </c>
      <c s="36">
        <v>0</v>
      </c>
      <c s="36">
        <f>ROUND(G97*H97,6)</f>
      </c>
      <c r="L97" s="38">
        <v>0</v>
      </c>
      <c s="32">
        <f>ROUND(ROUND(L97,2)*ROUND(G97,1),2)</f>
      </c>
      <c s="36" t="s">
        <v>53</v>
      </c>
      <c>
        <f>(M97*21)/100</f>
      </c>
      <c t="s">
        <v>28</v>
      </c>
    </row>
    <row r="98" spans="1:5" ht="12.75">
      <c r="A98" s="35" t="s">
        <v>54</v>
      </c>
      <c r="E98" s="39" t="s">
        <v>565</v>
      </c>
    </row>
    <row r="99" spans="1:5" ht="38.25">
      <c r="A99" s="35" t="s">
        <v>55</v>
      </c>
      <c r="E99" s="40" t="s">
        <v>778</v>
      </c>
    </row>
    <row r="100" spans="1:5" ht="293.25">
      <c r="A100" t="s">
        <v>57</v>
      </c>
      <c r="E100" s="39" t="s">
        <v>567</v>
      </c>
    </row>
    <row r="101" spans="1:13" ht="12.75">
      <c r="A101" t="s">
        <v>47</v>
      </c>
      <c r="C101" s="31" t="s">
        <v>68</v>
      </c>
      <c r="E101" s="33" t="s">
        <v>84</v>
      </c>
      <c r="J101" s="32">
        <f>0</f>
      </c>
      <c s="32">
        <f>0</f>
      </c>
      <c s="32">
        <f>0+L102+L106+L110+L114+L118</f>
      </c>
      <c s="32">
        <f>0+M102+M106+M110+M114+M118</f>
      </c>
    </row>
    <row r="102" spans="1:16" ht="12.75">
      <c r="A102" t="s">
        <v>49</v>
      </c>
      <c s="34" t="s">
        <v>156</v>
      </c>
      <c s="34" t="s">
        <v>86</v>
      </c>
      <c s="35" t="s">
        <v>5</v>
      </c>
      <c s="6" t="s">
        <v>87</v>
      </c>
      <c s="36" t="s">
        <v>52</v>
      </c>
      <c s="37">
        <v>197.6</v>
      </c>
      <c s="36">
        <v>0</v>
      </c>
      <c s="36">
        <f>ROUND(G102*H102,6)</f>
      </c>
      <c r="L102" s="38">
        <v>0</v>
      </c>
      <c s="32">
        <f>ROUND(ROUND(L102,2)*ROUND(G102,1),2)</f>
      </c>
      <c s="36" t="s">
        <v>53</v>
      </c>
      <c>
        <f>(M102*21)/100</f>
      </c>
      <c t="s">
        <v>28</v>
      </c>
    </row>
    <row r="103" spans="1:5" ht="12.75">
      <c r="A103" s="35" t="s">
        <v>54</v>
      </c>
      <c r="E103" s="39" t="s">
        <v>5</v>
      </c>
    </row>
    <row r="104" spans="1:5" ht="25.5">
      <c r="A104" s="35" t="s">
        <v>55</v>
      </c>
      <c r="E104" s="40" t="s">
        <v>779</v>
      </c>
    </row>
    <row r="105" spans="1:5" ht="369.75">
      <c r="A105" t="s">
        <v>57</v>
      </c>
      <c r="E105" s="39" t="s">
        <v>89</v>
      </c>
    </row>
    <row r="106" spans="1:16" ht="12.75">
      <c r="A106" t="s">
        <v>49</v>
      </c>
      <c s="34" t="s">
        <v>160</v>
      </c>
      <c s="34" t="s">
        <v>573</v>
      </c>
      <c s="35" t="s">
        <v>5</v>
      </c>
      <c s="6" t="s">
        <v>574</v>
      </c>
      <c s="36" t="s">
        <v>52</v>
      </c>
      <c s="37">
        <v>102.3</v>
      </c>
      <c s="36">
        <v>0</v>
      </c>
      <c s="36">
        <f>ROUND(G106*H106,6)</f>
      </c>
      <c r="L106" s="38">
        <v>0</v>
      </c>
      <c s="32">
        <f>ROUND(ROUND(L106,2)*ROUND(G106,1),2)</f>
      </c>
      <c s="36" t="s">
        <v>53</v>
      </c>
      <c>
        <f>(M106*21)/100</f>
      </c>
      <c t="s">
        <v>28</v>
      </c>
    </row>
    <row r="107" spans="1:5" ht="12.75">
      <c r="A107" s="35" t="s">
        <v>54</v>
      </c>
      <c r="E107" s="39" t="s">
        <v>575</v>
      </c>
    </row>
    <row r="108" spans="1:5" ht="38.25">
      <c r="A108" s="35" t="s">
        <v>55</v>
      </c>
      <c r="E108" s="40" t="s">
        <v>780</v>
      </c>
    </row>
    <row r="109" spans="1:5" ht="369.75">
      <c r="A109" t="s">
        <v>57</v>
      </c>
      <c r="E109" s="39" t="s">
        <v>89</v>
      </c>
    </row>
    <row r="110" spans="1:16" ht="12.75">
      <c r="A110" t="s">
        <v>49</v>
      </c>
      <c s="34" t="s">
        <v>163</v>
      </c>
      <c s="34" t="s">
        <v>577</v>
      </c>
      <c s="35" t="s">
        <v>5</v>
      </c>
      <c s="6" t="s">
        <v>578</v>
      </c>
      <c s="36" t="s">
        <v>52</v>
      </c>
      <c s="37">
        <v>874.5</v>
      </c>
      <c s="36">
        <v>0</v>
      </c>
      <c s="36">
        <f>ROUND(G110*H110,6)</f>
      </c>
      <c r="L110" s="38">
        <v>0</v>
      </c>
      <c s="32">
        <f>ROUND(ROUND(L110,2)*ROUND(G110,1),2)</f>
      </c>
      <c s="36" t="s">
        <v>53</v>
      </c>
      <c>
        <f>(M110*21)/100</f>
      </c>
      <c t="s">
        <v>28</v>
      </c>
    </row>
    <row r="111" spans="1:5" ht="12.75">
      <c r="A111" s="35" t="s">
        <v>54</v>
      </c>
      <c r="E111" s="39" t="s">
        <v>579</v>
      </c>
    </row>
    <row r="112" spans="1:5" ht="38.25">
      <c r="A112" s="35" t="s">
        <v>55</v>
      </c>
      <c r="E112" s="40" t="s">
        <v>781</v>
      </c>
    </row>
    <row r="113" spans="1:5" ht="369.75">
      <c r="A113" t="s">
        <v>57</v>
      </c>
      <c r="E113" s="39" t="s">
        <v>89</v>
      </c>
    </row>
    <row r="114" spans="1:16" ht="12.75">
      <c r="A114" t="s">
        <v>49</v>
      </c>
      <c s="34" t="s">
        <v>168</v>
      </c>
      <c s="34" t="s">
        <v>581</v>
      </c>
      <c s="35" t="s">
        <v>5</v>
      </c>
      <c s="6" t="s">
        <v>582</v>
      </c>
      <c s="36" t="s">
        <v>427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ROUND(ROUND(L114,2)*ROUND(G114,1),2)</f>
      </c>
      <c s="36" t="s">
        <v>308</v>
      </c>
      <c>
        <f>(M114*21)/100</f>
      </c>
      <c t="s">
        <v>28</v>
      </c>
    </row>
    <row r="115" spans="1:5" ht="51">
      <c r="A115" s="35" t="s">
        <v>54</v>
      </c>
      <c r="E115" s="39" t="s">
        <v>583</v>
      </c>
    </row>
    <row r="116" spans="1:5" ht="12.75">
      <c r="A116" s="35" t="s">
        <v>55</v>
      </c>
      <c r="E116" s="40" t="s">
        <v>5</v>
      </c>
    </row>
    <row r="117" spans="1:5" ht="242.25">
      <c r="A117" t="s">
        <v>57</v>
      </c>
      <c r="E117" s="39" t="s">
        <v>584</v>
      </c>
    </row>
    <row r="118" spans="1:16" ht="12.75">
      <c r="A118" t="s">
        <v>49</v>
      </c>
      <c s="34" t="s">
        <v>172</v>
      </c>
      <c s="34" t="s">
        <v>585</v>
      </c>
      <c s="35" t="s">
        <v>5</v>
      </c>
      <c s="6" t="s">
        <v>586</v>
      </c>
      <c s="36" t="s">
        <v>52</v>
      </c>
      <c s="37">
        <v>3.5</v>
      </c>
      <c s="36">
        <v>0</v>
      </c>
      <c s="36">
        <f>ROUND(G118*H118,6)</f>
      </c>
      <c r="L118" s="38">
        <v>0</v>
      </c>
      <c s="32">
        <f>ROUND(ROUND(L118,2)*ROUND(G118,1),2)</f>
      </c>
      <c s="36" t="s">
        <v>308</v>
      </c>
      <c>
        <f>(M118*21)/100</f>
      </c>
      <c t="s">
        <v>28</v>
      </c>
    </row>
    <row r="119" spans="1:5" ht="12.75">
      <c r="A119" s="35" t="s">
        <v>54</v>
      </c>
      <c r="E119" s="39" t="s">
        <v>587</v>
      </c>
    </row>
    <row r="120" spans="1:5" ht="38.25">
      <c r="A120" s="35" t="s">
        <v>55</v>
      </c>
      <c r="E120" s="40" t="s">
        <v>782</v>
      </c>
    </row>
    <row r="121" spans="1:5" ht="38.25">
      <c r="A121" t="s">
        <v>57</v>
      </c>
      <c r="E121" s="39" t="s">
        <v>589</v>
      </c>
    </row>
    <row r="122" spans="1:13" ht="12.75">
      <c r="A122" t="s">
        <v>47</v>
      </c>
      <c r="C122" s="31" t="s">
        <v>73</v>
      </c>
      <c r="E122" s="33" t="s">
        <v>94</v>
      </c>
      <c r="J122" s="32">
        <f>0</f>
      </c>
      <c s="32">
        <f>0</f>
      </c>
      <c s="32">
        <f>0+L123+L127+L131+L135+L139+L143+L147+L151+L155+L159</f>
      </c>
      <c s="32">
        <f>0+M123+M127+M131+M135+M139+M143+M147+M151+M155+M159</f>
      </c>
    </row>
    <row r="123" spans="1:16" ht="25.5">
      <c r="A123" t="s">
        <v>49</v>
      </c>
      <c s="34" t="s">
        <v>177</v>
      </c>
      <c s="34" t="s">
        <v>590</v>
      </c>
      <c s="35" t="s">
        <v>5</v>
      </c>
      <c s="6" t="s">
        <v>591</v>
      </c>
      <c s="36" t="s">
        <v>81</v>
      </c>
      <c s="37">
        <v>425</v>
      </c>
      <c s="36">
        <v>0</v>
      </c>
      <c s="36">
        <f>ROUND(G123*H123,6)</f>
      </c>
      <c r="L123" s="38">
        <v>0</v>
      </c>
      <c s="32">
        <f>ROUND(ROUND(L123,2)*ROUND(G123,1),2)</f>
      </c>
      <c s="36" t="s">
        <v>53</v>
      </c>
      <c>
        <f>(M123*21)/100</f>
      </c>
      <c t="s">
        <v>28</v>
      </c>
    </row>
    <row r="124" spans="1:5" ht="12.75">
      <c r="A124" s="35" t="s">
        <v>54</v>
      </c>
      <c r="E124" s="39" t="s">
        <v>783</v>
      </c>
    </row>
    <row r="125" spans="1:5" ht="38.25">
      <c r="A125" s="35" t="s">
        <v>55</v>
      </c>
      <c r="E125" s="40" t="s">
        <v>784</v>
      </c>
    </row>
    <row r="126" spans="1:5" ht="51">
      <c r="A126" t="s">
        <v>57</v>
      </c>
      <c r="E126" s="39" t="s">
        <v>594</v>
      </c>
    </row>
    <row r="127" spans="1:16" ht="12.75">
      <c r="A127" t="s">
        <v>49</v>
      </c>
      <c s="34" t="s">
        <v>182</v>
      </c>
      <c s="34" t="s">
        <v>595</v>
      </c>
      <c s="35" t="s">
        <v>5</v>
      </c>
      <c s="6" t="s">
        <v>596</v>
      </c>
      <c s="36" t="s">
        <v>81</v>
      </c>
      <c s="37">
        <v>425</v>
      </c>
      <c s="36">
        <v>0</v>
      </c>
      <c s="36">
        <f>ROUND(G127*H127,6)</f>
      </c>
      <c r="L127" s="38">
        <v>0</v>
      </c>
      <c s="32">
        <f>ROUND(ROUND(L127,2)*ROUND(G127,1),2)</f>
      </c>
      <c s="36" t="s">
        <v>53</v>
      </c>
      <c>
        <f>(M127*21)/100</f>
      </c>
      <c t="s">
        <v>28</v>
      </c>
    </row>
    <row r="128" spans="1:5" ht="12.75">
      <c r="A128" s="35" t="s">
        <v>54</v>
      </c>
      <c r="E128" s="39" t="s">
        <v>785</v>
      </c>
    </row>
    <row r="129" spans="1:5" ht="38.25">
      <c r="A129" s="35" t="s">
        <v>55</v>
      </c>
      <c r="E129" s="40" t="s">
        <v>786</v>
      </c>
    </row>
    <row r="130" spans="1:5" ht="51">
      <c r="A130" t="s">
        <v>57</v>
      </c>
      <c r="E130" s="39" t="s">
        <v>594</v>
      </c>
    </row>
    <row r="131" spans="1:16" ht="12.75">
      <c r="A131" t="s">
        <v>49</v>
      </c>
      <c s="34" t="s">
        <v>186</v>
      </c>
      <c s="34" t="s">
        <v>599</v>
      </c>
      <c s="35" t="s">
        <v>5</v>
      </c>
      <c s="6" t="s">
        <v>600</v>
      </c>
      <c s="36" t="s">
        <v>81</v>
      </c>
      <c s="37">
        <v>1310</v>
      </c>
      <c s="36">
        <v>0</v>
      </c>
      <c s="36">
        <f>ROUND(G131*H131,6)</f>
      </c>
      <c r="L131" s="38">
        <v>0</v>
      </c>
      <c s="32">
        <f>ROUND(ROUND(L131,2)*ROUND(G131,1),2)</f>
      </c>
      <c s="36" t="s">
        <v>53</v>
      </c>
      <c>
        <f>(M131*21)/100</f>
      </c>
      <c t="s">
        <v>28</v>
      </c>
    </row>
    <row r="132" spans="1:5" ht="12.75">
      <c r="A132" s="35" t="s">
        <v>54</v>
      </c>
      <c r="E132" s="39" t="s">
        <v>787</v>
      </c>
    </row>
    <row r="133" spans="1:5" ht="38.25">
      <c r="A133" s="35" t="s">
        <v>55</v>
      </c>
      <c r="E133" s="40" t="s">
        <v>788</v>
      </c>
    </row>
    <row r="134" spans="1:5" ht="140.25">
      <c r="A134" t="s">
        <v>57</v>
      </c>
      <c r="E134" s="39" t="s">
        <v>603</v>
      </c>
    </row>
    <row r="135" spans="1:16" ht="12.75">
      <c r="A135" t="s">
        <v>49</v>
      </c>
      <c s="34" t="s">
        <v>190</v>
      </c>
      <c s="34" t="s">
        <v>604</v>
      </c>
      <c s="35" t="s">
        <v>5</v>
      </c>
      <c s="6" t="s">
        <v>605</v>
      </c>
      <c s="36" t="s">
        <v>81</v>
      </c>
      <c s="37">
        <v>425</v>
      </c>
      <c s="36">
        <v>0</v>
      </c>
      <c s="36">
        <f>ROUND(G135*H135,6)</f>
      </c>
      <c r="L135" s="38">
        <v>0</v>
      </c>
      <c s="32">
        <f>ROUND(ROUND(L135,2)*ROUND(G135,1),2)</f>
      </c>
      <c s="36" t="s">
        <v>53</v>
      </c>
      <c>
        <f>(M135*21)/100</f>
      </c>
      <c t="s">
        <v>28</v>
      </c>
    </row>
    <row r="136" spans="1:5" ht="12.75">
      <c r="A136" s="35" t="s">
        <v>54</v>
      </c>
      <c r="E136" s="39" t="s">
        <v>789</v>
      </c>
    </row>
    <row r="137" spans="1:5" ht="38.25">
      <c r="A137" s="35" t="s">
        <v>55</v>
      </c>
      <c r="E137" s="40" t="s">
        <v>790</v>
      </c>
    </row>
    <row r="138" spans="1:5" ht="51">
      <c r="A138" t="s">
        <v>57</v>
      </c>
      <c r="E138" s="39" t="s">
        <v>608</v>
      </c>
    </row>
    <row r="139" spans="1:16" ht="12.75">
      <c r="A139" t="s">
        <v>49</v>
      </c>
      <c s="34" t="s">
        <v>194</v>
      </c>
      <c s="34" t="s">
        <v>609</v>
      </c>
      <c s="35" t="s">
        <v>5</v>
      </c>
      <c s="6" t="s">
        <v>610</v>
      </c>
      <c s="36" t="s">
        <v>81</v>
      </c>
      <c s="37">
        <v>1310</v>
      </c>
      <c s="36">
        <v>0</v>
      </c>
      <c s="36">
        <f>ROUND(G139*H139,6)</f>
      </c>
      <c r="L139" s="38">
        <v>0</v>
      </c>
      <c s="32">
        <f>ROUND(ROUND(L139,2)*ROUND(G139,1),2)</f>
      </c>
      <c s="36" t="s">
        <v>53</v>
      </c>
      <c>
        <f>(M139*21)/100</f>
      </c>
      <c t="s">
        <v>28</v>
      </c>
    </row>
    <row r="140" spans="1:5" ht="12.75">
      <c r="A140" s="35" t="s">
        <v>54</v>
      </c>
      <c r="E140" s="39" t="s">
        <v>791</v>
      </c>
    </row>
    <row r="141" spans="1:5" ht="38.25">
      <c r="A141" s="35" t="s">
        <v>55</v>
      </c>
      <c r="E141" s="40" t="s">
        <v>792</v>
      </c>
    </row>
    <row r="142" spans="1:5" ht="51">
      <c r="A142" t="s">
        <v>57</v>
      </c>
      <c r="E142" s="39" t="s">
        <v>608</v>
      </c>
    </row>
    <row r="143" spans="1:16" ht="12.75">
      <c r="A143" t="s">
        <v>49</v>
      </c>
      <c s="34" t="s">
        <v>198</v>
      </c>
      <c s="34" t="s">
        <v>613</v>
      </c>
      <c s="35" t="s">
        <v>5</v>
      </c>
      <c s="6" t="s">
        <v>614</v>
      </c>
      <c s="36" t="s">
        <v>52</v>
      </c>
      <c s="37">
        <v>104.8</v>
      </c>
      <c s="36">
        <v>0</v>
      </c>
      <c s="36">
        <f>ROUND(G143*H143,6)</f>
      </c>
      <c r="L143" s="38">
        <v>0</v>
      </c>
      <c s="32">
        <f>ROUND(ROUND(L143,2)*ROUND(G143,1),2)</f>
      </c>
      <c s="36" t="s">
        <v>53</v>
      </c>
      <c>
        <f>(M143*21)/100</f>
      </c>
      <c t="s">
        <v>28</v>
      </c>
    </row>
    <row r="144" spans="1:5" ht="12.75">
      <c r="A144" s="35" t="s">
        <v>54</v>
      </c>
      <c r="E144" s="39" t="s">
        <v>793</v>
      </c>
    </row>
    <row r="145" spans="1:5" ht="38.25">
      <c r="A145" s="35" t="s">
        <v>55</v>
      </c>
      <c r="E145" s="40" t="s">
        <v>794</v>
      </c>
    </row>
    <row r="146" spans="1:5" ht="140.25">
      <c r="A146" t="s">
        <v>57</v>
      </c>
      <c r="E146" s="39" t="s">
        <v>617</v>
      </c>
    </row>
    <row r="147" spans="1:16" ht="12.75">
      <c r="A147" t="s">
        <v>49</v>
      </c>
      <c s="34" t="s">
        <v>202</v>
      </c>
      <c s="34" t="s">
        <v>618</v>
      </c>
      <c s="35" t="s">
        <v>5</v>
      </c>
      <c s="6" t="s">
        <v>619</v>
      </c>
      <c s="36" t="s">
        <v>81</v>
      </c>
      <c s="37">
        <v>282</v>
      </c>
      <c s="36">
        <v>0</v>
      </c>
      <c s="36">
        <f>ROUND(G147*H147,6)</f>
      </c>
      <c r="L147" s="38">
        <v>0</v>
      </c>
      <c s="32">
        <f>ROUND(ROUND(L147,2)*ROUND(G147,1),2)</f>
      </c>
      <c s="36" t="s">
        <v>53</v>
      </c>
      <c>
        <f>(M147*21)/100</f>
      </c>
      <c t="s">
        <v>28</v>
      </c>
    </row>
    <row r="148" spans="1:5" ht="12.75">
      <c r="A148" s="35" t="s">
        <v>54</v>
      </c>
      <c r="E148" s="39" t="s">
        <v>620</v>
      </c>
    </row>
    <row r="149" spans="1:5" ht="38.25">
      <c r="A149" s="35" t="s">
        <v>55</v>
      </c>
      <c r="E149" s="40" t="s">
        <v>795</v>
      </c>
    </row>
    <row r="150" spans="1:5" ht="140.25">
      <c r="A150" t="s">
        <v>57</v>
      </c>
      <c r="E150" s="39" t="s">
        <v>617</v>
      </c>
    </row>
    <row r="151" spans="1:16" ht="12.75">
      <c r="A151" t="s">
        <v>49</v>
      </c>
      <c s="34" t="s">
        <v>206</v>
      </c>
      <c s="34" t="s">
        <v>622</v>
      </c>
      <c s="35" t="s">
        <v>5</v>
      </c>
      <c s="6" t="s">
        <v>623</v>
      </c>
      <c s="36" t="s">
        <v>81</v>
      </c>
      <c s="37">
        <v>157</v>
      </c>
      <c s="36">
        <v>0</v>
      </c>
      <c s="36">
        <f>ROUND(G151*H151,6)</f>
      </c>
      <c r="L151" s="38">
        <v>0</v>
      </c>
      <c s="32">
        <f>ROUND(ROUND(L151,2)*ROUND(G151,1),2)</f>
      </c>
      <c s="36" t="s">
        <v>53</v>
      </c>
      <c>
        <f>(M151*21)/100</f>
      </c>
      <c t="s">
        <v>28</v>
      </c>
    </row>
    <row r="152" spans="1:5" ht="51">
      <c r="A152" s="35" t="s">
        <v>54</v>
      </c>
      <c r="E152" s="39" t="s">
        <v>796</v>
      </c>
    </row>
    <row r="153" spans="1:5" ht="76.5">
      <c r="A153" s="35" t="s">
        <v>55</v>
      </c>
      <c r="E153" s="40" t="s">
        <v>797</v>
      </c>
    </row>
    <row r="154" spans="1:5" ht="153">
      <c r="A154" t="s">
        <v>57</v>
      </c>
      <c r="E154" s="39" t="s">
        <v>626</v>
      </c>
    </row>
    <row r="155" spans="1:16" ht="12.75">
      <c r="A155" t="s">
        <v>49</v>
      </c>
      <c s="34" t="s">
        <v>210</v>
      </c>
      <c s="34" t="s">
        <v>627</v>
      </c>
      <c s="35" t="s">
        <v>5</v>
      </c>
      <c s="6" t="s">
        <v>628</v>
      </c>
      <c s="36" t="s">
        <v>52</v>
      </c>
      <c s="37">
        <v>32</v>
      </c>
      <c s="36">
        <v>0</v>
      </c>
      <c s="36">
        <f>ROUND(G155*H155,6)</f>
      </c>
      <c r="L155" s="38">
        <v>0</v>
      </c>
      <c s="32">
        <f>ROUND(ROUND(L155,2)*ROUND(G155,1),2)</f>
      </c>
      <c s="36" t="s">
        <v>308</v>
      </c>
      <c>
        <f>(M155*21)/100</f>
      </c>
      <c t="s">
        <v>28</v>
      </c>
    </row>
    <row r="156" spans="1:5" ht="25.5">
      <c r="A156" s="35" t="s">
        <v>54</v>
      </c>
      <c r="E156" s="39" t="s">
        <v>798</v>
      </c>
    </row>
    <row r="157" spans="1:5" ht="51">
      <c r="A157" s="35" t="s">
        <v>55</v>
      </c>
      <c r="E157" s="40" t="s">
        <v>799</v>
      </c>
    </row>
    <row r="158" spans="1:5" ht="153">
      <c r="A158" t="s">
        <v>57</v>
      </c>
      <c r="E158" s="39" t="s">
        <v>631</v>
      </c>
    </row>
    <row r="159" spans="1:16" ht="12.75">
      <c r="A159" t="s">
        <v>49</v>
      </c>
      <c s="34" t="s">
        <v>211</v>
      </c>
      <c s="34" t="s">
        <v>632</v>
      </c>
      <c s="35" t="s">
        <v>5</v>
      </c>
      <c s="6" t="s">
        <v>633</v>
      </c>
      <c s="36" t="s">
        <v>307</v>
      </c>
      <c s="37">
        <v>0.5</v>
      </c>
      <c s="36">
        <v>0</v>
      </c>
      <c s="36">
        <f>ROUND(G159*H159,6)</f>
      </c>
      <c r="L159" s="38">
        <v>0</v>
      </c>
      <c s="32">
        <f>ROUND(ROUND(L159,2)*ROUND(G159,1),2)</f>
      </c>
      <c s="36" t="s">
        <v>308</v>
      </c>
      <c>
        <f>(M159*21)/100</f>
      </c>
      <c t="s">
        <v>28</v>
      </c>
    </row>
    <row r="160" spans="1:5" ht="25.5">
      <c r="A160" s="35" t="s">
        <v>54</v>
      </c>
      <c r="E160" s="39" t="s">
        <v>800</v>
      </c>
    </row>
    <row r="161" spans="1:5" ht="51">
      <c r="A161" s="35" t="s">
        <v>55</v>
      </c>
      <c r="E161" s="40" t="s">
        <v>801</v>
      </c>
    </row>
    <row r="162" spans="1:5" ht="12.75">
      <c r="A162" t="s">
        <v>57</v>
      </c>
      <c r="E162" s="39" t="s">
        <v>5</v>
      </c>
    </row>
    <row r="163" spans="1:13" ht="12.75">
      <c r="A163" t="s">
        <v>47</v>
      </c>
      <c r="C163" s="31" t="s">
        <v>85</v>
      </c>
      <c r="E163" s="33" t="s">
        <v>181</v>
      </c>
      <c r="J163" s="32">
        <f>0</f>
      </c>
      <c s="32">
        <f>0</f>
      </c>
      <c s="32">
        <f>0+L164+L168+L172+L176+L180+L184+L188</f>
      </c>
      <c s="32">
        <f>0+M164+M168+M172+M176+M180+M184+M188</f>
      </c>
    </row>
    <row r="164" spans="1:16" ht="25.5">
      <c r="A164" t="s">
        <v>49</v>
      </c>
      <c s="34" t="s">
        <v>216</v>
      </c>
      <c s="34" t="s">
        <v>636</v>
      </c>
      <c s="35" t="s">
        <v>5</v>
      </c>
      <c s="6" t="s">
        <v>637</v>
      </c>
      <c s="36" t="s">
        <v>81</v>
      </c>
      <c s="37">
        <v>315</v>
      </c>
      <c s="36">
        <v>0</v>
      </c>
      <c s="36">
        <f>ROUND(G164*H164,6)</f>
      </c>
      <c r="L164" s="38">
        <v>0</v>
      </c>
      <c s="32">
        <f>ROUND(ROUND(L164,2)*ROUND(G164,1),2)</f>
      </c>
      <c s="36" t="s">
        <v>53</v>
      </c>
      <c>
        <f>(M164*21)/100</f>
      </c>
      <c t="s">
        <v>28</v>
      </c>
    </row>
    <row r="165" spans="1:5" ht="12.75">
      <c r="A165" s="35" t="s">
        <v>54</v>
      </c>
      <c r="E165" s="39" t="s">
        <v>5</v>
      </c>
    </row>
    <row r="166" spans="1:5" ht="12.75">
      <c r="A166" s="35" t="s">
        <v>55</v>
      </c>
      <c r="E166" s="40" t="s">
        <v>802</v>
      </c>
    </row>
    <row r="167" spans="1:5" ht="191.25">
      <c r="A167" t="s">
        <v>57</v>
      </c>
      <c r="E167" s="39" t="s">
        <v>639</v>
      </c>
    </row>
    <row r="168" spans="1:16" ht="12.75">
      <c r="A168" t="s">
        <v>49</v>
      </c>
      <c s="34" t="s">
        <v>221</v>
      </c>
      <c s="34" t="s">
        <v>645</v>
      </c>
      <c s="35" t="s">
        <v>5</v>
      </c>
      <c s="6" t="s">
        <v>646</v>
      </c>
      <c s="36" t="s">
        <v>81</v>
      </c>
      <c s="37">
        <v>238</v>
      </c>
      <c s="36">
        <v>0</v>
      </c>
      <c s="36">
        <f>ROUND(G168*H168,6)</f>
      </c>
      <c r="L168" s="38">
        <v>0</v>
      </c>
      <c s="32">
        <f>ROUND(ROUND(L168,2)*ROUND(G168,1),2)</f>
      </c>
      <c s="36" t="s">
        <v>53</v>
      </c>
      <c>
        <f>(M168*21)/100</f>
      </c>
      <c t="s">
        <v>28</v>
      </c>
    </row>
    <row r="169" spans="1:5" ht="12.75">
      <c r="A169" s="35" t="s">
        <v>54</v>
      </c>
      <c r="E169" s="39" t="s">
        <v>647</v>
      </c>
    </row>
    <row r="170" spans="1:5" ht="38.25">
      <c r="A170" s="35" t="s">
        <v>55</v>
      </c>
      <c r="E170" s="40" t="s">
        <v>803</v>
      </c>
    </row>
    <row r="171" spans="1:5" ht="51">
      <c r="A171" t="s">
        <v>57</v>
      </c>
      <c r="E171" s="39" t="s">
        <v>649</v>
      </c>
    </row>
    <row r="172" spans="1:16" ht="25.5">
      <c r="A172" t="s">
        <v>49</v>
      </c>
      <c s="34" t="s">
        <v>225</v>
      </c>
      <c s="34" t="s">
        <v>650</v>
      </c>
      <c s="35" t="s">
        <v>26</v>
      </c>
      <c s="6" t="s">
        <v>651</v>
      </c>
      <c s="36" t="s">
        <v>81</v>
      </c>
      <c s="37">
        <v>282</v>
      </c>
      <c s="36">
        <v>0</v>
      </c>
      <c s="36">
        <f>ROUND(G172*H172,6)</f>
      </c>
      <c r="L172" s="38">
        <v>0</v>
      </c>
      <c s="32">
        <f>ROUND(ROUND(L172,2)*ROUND(G172,1),2)</f>
      </c>
      <c s="36" t="s">
        <v>308</v>
      </c>
      <c>
        <f>(M172*21)/100</f>
      </c>
      <c t="s">
        <v>28</v>
      </c>
    </row>
    <row r="173" spans="1:5" ht="12.75">
      <c r="A173" s="35" t="s">
        <v>54</v>
      </c>
      <c r="E173" s="39" t="s">
        <v>652</v>
      </c>
    </row>
    <row r="174" spans="1:5" ht="38.25">
      <c r="A174" s="35" t="s">
        <v>55</v>
      </c>
      <c r="E174" s="40" t="s">
        <v>804</v>
      </c>
    </row>
    <row r="175" spans="1:5" ht="191.25">
      <c r="A175" t="s">
        <v>57</v>
      </c>
      <c r="E175" s="39" t="s">
        <v>639</v>
      </c>
    </row>
    <row r="176" spans="1:16" ht="25.5">
      <c r="A176" t="s">
        <v>49</v>
      </c>
      <c s="34" t="s">
        <v>230</v>
      </c>
      <c s="34" t="s">
        <v>650</v>
      </c>
      <c s="35" t="s">
        <v>28</v>
      </c>
      <c s="6" t="s">
        <v>651</v>
      </c>
      <c s="36" t="s">
        <v>81</v>
      </c>
      <c s="37">
        <v>7.5</v>
      </c>
      <c s="36">
        <v>0</v>
      </c>
      <c s="36">
        <f>ROUND(G176*H176,6)</f>
      </c>
      <c r="L176" s="38">
        <v>0</v>
      </c>
      <c s="32">
        <f>ROUND(ROUND(L176,2)*ROUND(G176,1),2)</f>
      </c>
      <c s="36" t="s">
        <v>308</v>
      </c>
      <c>
        <f>(M176*21)/100</f>
      </c>
      <c t="s">
        <v>28</v>
      </c>
    </row>
    <row r="177" spans="1:5" ht="12.75">
      <c r="A177" s="35" t="s">
        <v>54</v>
      </c>
      <c r="E177" s="39" t="s">
        <v>654</v>
      </c>
    </row>
    <row r="178" spans="1:5" ht="38.25">
      <c r="A178" s="35" t="s">
        <v>55</v>
      </c>
      <c r="E178" s="40" t="s">
        <v>805</v>
      </c>
    </row>
    <row r="179" spans="1:5" ht="191.25">
      <c r="A179" t="s">
        <v>57</v>
      </c>
      <c r="E179" s="39" t="s">
        <v>639</v>
      </c>
    </row>
    <row r="180" spans="1:16" ht="25.5">
      <c r="A180" t="s">
        <v>49</v>
      </c>
      <c s="34" t="s">
        <v>234</v>
      </c>
      <c s="34" t="s">
        <v>650</v>
      </c>
      <c s="35" t="s">
        <v>63</v>
      </c>
      <c s="6" t="s">
        <v>651</v>
      </c>
      <c s="36" t="s">
        <v>81</v>
      </c>
      <c s="37">
        <v>525.2</v>
      </c>
      <c s="36">
        <v>0</v>
      </c>
      <c s="36">
        <f>ROUND(G180*H180,6)</f>
      </c>
      <c r="L180" s="38">
        <v>0</v>
      </c>
      <c s="32">
        <f>ROUND(ROUND(L180,2)*ROUND(G180,1),2)</f>
      </c>
      <c s="36" t="s">
        <v>308</v>
      </c>
      <c>
        <f>(M180*21)/100</f>
      </c>
      <c t="s">
        <v>28</v>
      </c>
    </row>
    <row r="181" spans="1:5" ht="12.75">
      <c r="A181" s="35" t="s">
        <v>54</v>
      </c>
      <c r="E181" s="39" t="s">
        <v>656</v>
      </c>
    </row>
    <row r="182" spans="1:5" ht="38.25">
      <c r="A182" s="35" t="s">
        <v>55</v>
      </c>
      <c r="E182" s="40" t="s">
        <v>806</v>
      </c>
    </row>
    <row r="183" spans="1:5" ht="191.25">
      <c r="A183" t="s">
        <v>57</v>
      </c>
      <c r="E183" s="39" t="s">
        <v>639</v>
      </c>
    </row>
    <row r="184" spans="1:16" ht="25.5">
      <c r="A184" t="s">
        <v>49</v>
      </c>
      <c s="34" t="s">
        <v>238</v>
      </c>
      <c s="34" t="s">
        <v>650</v>
      </c>
      <c s="35" t="s">
        <v>68</v>
      </c>
      <c s="6" t="s">
        <v>651</v>
      </c>
      <c s="36" t="s">
        <v>81</v>
      </c>
      <c s="37">
        <v>516</v>
      </c>
      <c s="36">
        <v>0</v>
      </c>
      <c s="36">
        <f>ROUND(G184*H184,6)</f>
      </c>
      <c r="L184" s="38">
        <v>0</v>
      </c>
      <c s="32">
        <f>ROUND(ROUND(L184,2)*ROUND(G184,1),2)</f>
      </c>
      <c s="36" t="s">
        <v>308</v>
      </c>
      <c>
        <f>(M184*21)/100</f>
      </c>
      <c t="s">
        <v>28</v>
      </c>
    </row>
    <row r="185" spans="1:5" ht="12.75">
      <c r="A185" s="35" t="s">
        <v>54</v>
      </c>
      <c r="E185" s="39" t="s">
        <v>658</v>
      </c>
    </row>
    <row r="186" spans="1:5" ht="38.25">
      <c r="A186" s="35" t="s">
        <v>55</v>
      </c>
      <c r="E186" s="40" t="s">
        <v>807</v>
      </c>
    </row>
    <row r="187" spans="1:5" ht="191.25">
      <c r="A187" t="s">
        <v>57</v>
      </c>
      <c r="E187" s="39" t="s">
        <v>639</v>
      </c>
    </row>
    <row r="188" spans="1:16" ht="12.75">
      <c r="A188" t="s">
        <v>49</v>
      </c>
      <c s="34" t="s">
        <v>241</v>
      </c>
      <c s="34" t="s">
        <v>660</v>
      </c>
      <c s="35" t="s">
        <v>5</v>
      </c>
      <c s="6" t="s">
        <v>661</v>
      </c>
      <c s="36" t="s">
        <v>81</v>
      </c>
      <c s="37">
        <v>189</v>
      </c>
      <c s="36">
        <v>0</v>
      </c>
      <c s="36">
        <f>ROUND(G188*H188,6)</f>
      </c>
      <c r="L188" s="38">
        <v>0</v>
      </c>
      <c s="32">
        <f>ROUND(ROUND(L188,2)*ROUND(G188,1),2)</f>
      </c>
      <c s="36" t="s">
        <v>308</v>
      </c>
      <c>
        <f>(M188*21)/100</f>
      </c>
      <c t="s">
        <v>28</v>
      </c>
    </row>
    <row r="189" spans="1:5" ht="12.75">
      <c r="A189" s="35" t="s">
        <v>54</v>
      </c>
      <c r="E189" s="39" t="s">
        <v>662</v>
      </c>
    </row>
    <row r="190" spans="1:5" ht="38.25">
      <c r="A190" s="35" t="s">
        <v>55</v>
      </c>
      <c r="E190" s="40" t="s">
        <v>808</v>
      </c>
    </row>
    <row r="191" spans="1:5" ht="191.25">
      <c r="A191" t="s">
        <v>57</v>
      </c>
      <c r="E191" s="39" t="s">
        <v>639</v>
      </c>
    </row>
    <row r="192" spans="1:13" ht="12.75">
      <c r="A192" t="s">
        <v>47</v>
      </c>
      <c r="C192" s="31" t="s">
        <v>90</v>
      </c>
      <c r="E192" s="33" t="s">
        <v>215</v>
      </c>
      <c r="J192" s="32">
        <f>0</f>
      </c>
      <c s="32">
        <f>0</f>
      </c>
      <c s="32">
        <f>0+L193+L197</f>
      </c>
      <c s="32">
        <f>0+M193+M197</f>
      </c>
    </row>
    <row r="193" spans="1:16" ht="12.75">
      <c r="A193" t="s">
        <v>49</v>
      </c>
      <c s="34" t="s">
        <v>244</v>
      </c>
      <c s="34" t="s">
        <v>217</v>
      </c>
      <c s="35" t="s">
        <v>5</v>
      </c>
      <c s="6" t="s">
        <v>218</v>
      </c>
      <c s="36" t="s">
        <v>108</v>
      </c>
      <c s="37">
        <v>12</v>
      </c>
      <c s="36">
        <v>0</v>
      </c>
      <c s="36">
        <f>ROUND(G193*H193,6)</f>
      </c>
      <c r="L193" s="38">
        <v>0</v>
      </c>
      <c s="32">
        <f>ROUND(ROUND(L193,2)*ROUND(G193,1),2)</f>
      </c>
      <c s="36" t="s">
        <v>53</v>
      </c>
      <c>
        <f>(M193*21)/100</f>
      </c>
      <c t="s">
        <v>28</v>
      </c>
    </row>
    <row r="194" spans="1:5" ht="12.75">
      <c r="A194" s="35" t="s">
        <v>54</v>
      </c>
      <c r="E194" s="39" t="s">
        <v>664</v>
      </c>
    </row>
    <row r="195" spans="1:5" ht="38.25">
      <c r="A195" s="35" t="s">
        <v>55</v>
      </c>
      <c r="E195" s="40" t="s">
        <v>809</v>
      </c>
    </row>
    <row r="196" spans="1:5" ht="255">
      <c r="A196" t="s">
        <v>57</v>
      </c>
      <c r="E196" s="39" t="s">
        <v>220</v>
      </c>
    </row>
    <row r="197" spans="1:16" ht="12.75">
      <c r="A197" t="s">
        <v>49</v>
      </c>
      <c s="34" t="s">
        <v>247</v>
      </c>
      <c s="34" t="s">
        <v>666</v>
      </c>
      <c s="35" t="s">
        <v>5</v>
      </c>
      <c s="6" t="s">
        <v>667</v>
      </c>
      <c s="36" t="s">
        <v>154</v>
      </c>
      <c s="37">
        <v>4</v>
      </c>
      <c s="36">
        <v>0</v>
      </c>
      <c s="36">
        <f>ROUND(G197*H197,6)</f>
      </c>
      <c r="L197" s="38">
        <v>0</v>
      </c>
      <c s="32">
        <f>ROUND(ROUND(L197,2)*ROUND(G197,1),2)</f>
      </c>
      <c s="36" t="s">
        <v>53</v>
      </c>
      <c>
        <f>(M197*21)/100</f>
      </c>
      <c t="s">
        <v>28</v>
      </c>
    </row>
    <row r="198" spans="1:5" ht="12.75">
      <c r="A198" s="35" t="s">
        <v>54</v>
      </c>
      <c r="E198" s="39" t="s">
        <v>668</v>
      </c>
    </row>
    <row r="199" spans="1:5" ht="38.25">
      <c r="A199" s="35" t="s">
        <v>55</v>
      </c>
      <c r="E199" s="40" t="s">
        <v>810</v>
      </c>
    </row>
    <row r="200" spans="1:5" ht="76.5">
      <c r="A200" t="s">
        <v>57</v>
      </c>
      <c r="E200" s="39" t="s">
        <v>670</v>
      </c>
    </row>
    <row r="201" spans="1:13" ht="12.75">
      <c r="A201" t="s">
        <v>47</v>
      </c>
      <c r="C201" s="31" t="s">
        <v>95</v>
      </c>
      <c r="E201" s="33" t="s">
        <v>229</v>
      </c>
      <c r="J201" s="32">
        <f>0</f>
      </c>
      <c s="32">
        <f>0</f>
      </c>
      <c s="32">
        <f>0+L202+L206+L210+L214+L218+L222+L226+L230+L234+L238</f>
      </c>
      <c s="32">
        <f>0+M202+M206+M210+M214+M218+M222+M226+M230+M234+M238</f>
      </c>
    </row>
    <row r="202" spans="1:16" ht="25.5">
      <c r="A202" t="s">
        <v>49</v>
      </c>
      <c s="34" t="s">
        <v>251</v>
      </c>
      <c s="34" t="s">
        <v>671</v>
      </c>
      <c s="35" t="s">
        <v>5</v>
      </c>
      <c s="6" t="s">
        <v>672</v>
      </c>
      <c s="36" t="s">
        <v>154</v>
      </c>
      <c s="37">
        <v>8</v>
      </c>
      <c s="36">
        <v>0</v>
      </c>
      <c s="36">
        <f>ROUND(G202*H202,6)</f>
      </c>
      <c r="L202" s="38">
        <v>0</v>
      </c>
      <c s="32">
        <f>ROUND(ROUND(L202,2)*ROUND(G202,1),2)</f>
      </c>
      <c s="36" t="s">
        <v>53</v>
      </c>
      <c>
        <f>(M202*21)/100</f>
      </c>
      <c t="s">
        <v>28</v>
      </c>
    </row>
    <row r="203" spans="1:5" ht="63.75">
      <c r="A203" s="35" t="s">
        <v>54</v>
      </c>
      <c r="E203" s="39" t="s">
        <v>811</v>
      </c>
    </row>
    <row r="204" spans="1:5" ht="89.25">
      <c r="A204" s="35" t="s">
        <v>55</v>
      </c>
      <c r="E204" s="40" t="s">
        <v>812</v>
      </c>
    </row>
    <row r="205" spans="1:5" ht="25.5">
      <c r="A205" t="s">
        <v>57</v>
      </c>
      <c r="E205" s="39" t="s">
        <v>675</v>
      </c>
    </row>
    <row r="206" spans="1:16" ht="12.75">
      <c r="A206" t="s">
        <v>49</v>
      </c>
      <c s="34" t="s">
        <v>255</v>
      </c>
      <c s="34" t="s">
        <v>676</v>
      </c>
      <c s="35" t="s">
        <v>5</v>
      </c>
      <c s="6" t="s">
        <v>677</v>
      </c>
      <c s="36" t="s">
        <v>154</v>
      </c>
      <c s="37">
        <v>8</v>
      </c>
      <c s="36">
        <v>0</v>
      </c>
      <c s="36">
        <f>ROUND(G206*H206,6)</f>
      </c>
      <c r="L206" s="38">
        <v>0</v>
      </c>
      <c s="32">
        <f>ROUND(ROUND(L206,2)*ROUND(G206,1),2)</f>
      </c>
      <c s="36" t="s">
        <v>53</v>
      </c>
      <c>
        <f>(M206*21)/100</f>
      </c>
      <c t="s">
        <v>28</v>
      </c>
    </row>
    <row r="207" spans="1:5" ht="63.75">
      <c r="A207" s="35" t="s">
        <v>54</v>
      </c>
      <c r="E207" s="39" t="s">
        <v>811</v>
      </c>
    </row>
    <row r="208" spans="1:5" ht="89.25">
      <c r="A208" s="35" t="s">
        <v>55</v>
      </c>
      <c r="E208" s="40" t="s">
        <v>812</v>
      </c>
    </row>
    <row r="209" spans="1:5" ht="25.5">
      <c r="A209" t="s">
        <v>57</v>
      </c>
      <c r="E209" s="39" t="s">
        <v>678</v>
      </c>
    </row>
    <row r="210" spans="1:16" ht="25.5">
      <c r="A210" t="s">
        <v>49</v>
      </c>
      <c s="34" t="s">
        <v>260</v>
      </c>
      <c s="34" t="s">
        <v>679</v>
      </c>
      <c s="35" t="s">
        <v>5</v>
      </c>
      <c s="6" t="s">
        <v>680</v>
      </c>
      <c s="36" t="s">
        <v>81</v>
      </c>
      <c s="37">
        <v>92.5</v>
      </c>
      <c s="36">
        <v>0</v>
      </c>
      <c s="36">
        <f>ROUND(G210*H210,6)</f>
      </c>
      <c r="L210" s="38">
        <v>0</v>
      </c>
      <c s="32">
        <f>ROUND(ROUND(L210,2)*ROUND(G210,1),2)</f>
      </c>
      <c s="36" t="s">
        <v>53</v>
      </c>
      <c>
        <f>(M210*21)/100</f>
      </c>
      <c t="s">
        <v>28</v>
      </c>
    </row>
    <row r="211" spans="1:5" ht="12.75">
      <c r="A211" s="35" t="s">
        <v>54</v>
      </c>
      <c r="E211" s="39" t="s">
        <v>681</v>
      </c>
    </row>
    <row r="212" spans="1:5" ht="102">
      <c r="A212" s="35" t="s">
        <v>55</v>
      </c>
      <c r="E212" s="40" t="s">
        <v>813</v>
      </c>
    </row>
    <row r="213" spans="1:5" ht="38.25">
      <c r="A213" t="s">
        <v>57</v>
      </c>
      <c r="E213" s="39" t="s">
        <v>683</v>
      </c>
    </row>
    <row r="214" spans="1:16" ht="12.75">
      <c r="A214" t="s">
        <v>49</v>
      </c>
      <c s="34" t="s">
        <v>265</v>
      </c>
      <c s="34" t="s">
        <v>684</v>
      </c>
      <c s="35" t="s">
        <v>5</v>
      </c>
      <c s="6" t="s">
        <v>685</v>
      </c>
      <c s="36" t="s">
        <v>108</v>
      </c>
      <c s="37">
        <v>71</v>
      </c>
      <c s="36">
        <v>0</v>
      </c>
      <c s="36">
        <f>ROUND(G214*H214,6)</f>
      </c>
      <c r="L214" s="38">
        <v>0</v>
      </c>
      <c s="32">
        <f>ROUND(ROUND(L214,2)*ROUND(G214,1),2)</f>
      </c>
      <c s="36" t="s">
        <v>53</v>
      </c>
      <c>
        <f>(M214*21)/100</f>
      </c>
      <c t="s">
        <v>28</v>
      </c>
    </row>
    <row r="215" spans="1:5" ht="12.75">
      <c r="A215" s="35" t="s">
        <v>54</v>
      </c>
      <c r="E215" s="39" t="s">
        <v>686</v>
      </c>
    </row>
    <row r="216" spans="1:5" ht="38.25">
      <c r="A216" s="35" t="s">
        <v>55</v>
      </c>
      <c r="E216" s="40" t="s">
        <v>814</v>
      </c>
    </row>
    <row r="217" spans="1:5" ht="51">
      <c r="A217" t="s">
        <v>57</v>
      </c>
      <c r="E217" s="39" t="s">
        <v>688</v>
      </c>
    </row>
    <row r="218" spans="1:16" ht="12.75">
      <c r="A218" t="s">
        <v>49</v>
      </c>
      <c s="34" t="s">
        <v>270</v>
      </c>
      <c s="34" t="s">
        <v>690</v>
      </c>
      <c s="35" t="s">
        <v>5</v>
      </c>
      <c s="6" t="s">
        <v>691</v>
      </c>
      <c s="36" t="s">
        <v>52</v>
      </c>
      <c s="37">
        <v>61</v>
      </c>
      <c s="36">
        <v>0</v>
      </c>
      <c s="36">
        <f>ROUND(G218*H218,6)</f>
      </c>
      <c r="L218" s="38">
        <v>0</v>
      </c>
      <c s="32">
        <f>ROUND(ROUND(L218,2)*ROUND(G218,1),2)</f>
      </c>
      <c s="36" t="s">
        <v>53</v>
      </c>
      <c>
        <f>(M218*21)/100</f>
      </c>
      <c t="s">
        <v>28</v>
      </c>
    </row>
    <row r="219" spans="1:5" ht="12.75">
      <c r="A219" s="35" t="s">
        <v>54</v>
      </c>
      <c r="E219" s="39" t="s">
        <v>815</v>
      </c>
    </row>
    <row r="220" spans="1:5" ht="38.25">
      <c r="A220" s="35" t="s">
        <v>55</v>
      </c>
      <c r="E220" s="40" t="s">
        <v>816</v>
      </c>
    </row>
    <row r="221" spans="1:5" ht="102">
      <c r="A221" t="s">
        <v>57</v>
      </c>
      <c r="E221" s="39" t="s">
        <v>694</v>
      </c>
    </row>
    <row r="222" spans="1:16" ht="12.75">
      <c r="A222" t="s">
        <v>49</v>
      </c>
      <c s="34" t="s">
        <v>276</v>
      </c>
      <c s="34" t="s">
        <v>701</v>
      </c>
      <c s="35" t="s">
        <v>5</v>
      </c>
      <c s="6" t="s">
        <v>702</v>
      </c>
      <c s="36" t="s">
        <v>307</v>
      </c>
      <c s="37">
        <v>336</v>
      </c>
      <c s="36">
        <v>0</v>
      </c>
      <c s="36">
        <f>ROUND(G222*H222,6)</f>
      </c>
      <c r="L222" s="38">
        <v>0</v>
      </c>
      <c s="32">
        <f>ROUND(ROUND(L222,2)*ROUND(G222,1),2)</f>
      </c>
      <c s="36" t="s">
        <v>53</v>
      </c>
      <c>
        <f>(M222*21)/100</f>
      </c>
      <c t="s">
        <v>28</v>
      </c>
    </row>
    <row r="223" spans="1:5" ht="38.25">
      <c r="A223" s="35" t="s">
        <v>54</v>
      </c>
      <c r="E223" s="39" t="s">
        <v>703</v>
      </c>
    </row>
    <row r="224" spans="1:5" ht="114.75">
      <c r="A224" s="35" t="s">
        <v>55</v>
      </c>
      <c r="E224" s="40" t="s">
        <v>817</v>
      </c>
    </row>
    <row r="225" spans="1:5" ht="102">
      <c r="A225" t="s">
        <v>57</v>
      </c>
      <c r="E225" s="39" t="s">
        <v>705</v>
      </c>
    </row>
    <row r="226" spans="1:16" ht="12.75">
      <c r="A226" t="s">
        <v>49</v>
      </c>
      <c s="34" t="s">
        <v>281</v>
      </c>
      <c s="34" t="s">
        <v>707</v>
      </c>
      <c s="35" t="s">
        <v>5</v>
      </c>
      <c s="6" t="s">
        <v>708</v>
      </c>
      <c s="36" t="s">
        <v>154</v>
      </c>
      <c s="37">
        <v>4</v>
      </c>
      <c s="36">
        <v>0</v>
      </c>
      <c s="36">
        <f>ROUND(G226*H226,6)</f>
      </c>
      <c r="L226" s="38">
        <v>0</v>
      </c>
      <c s="32">
        <f>ROUND(ROUND(L226,2)*ROUND(G226,1),2)</f>
      </c>
      <c s="36" t="s">
        <v>53</v>
      </c>
      <c>
        <f>(M226*21)/100</f>
      </c>
      <c t="s">
        <v>28</v>
      </c>
    </row>
    <row r="227" spans="1:5" ht="12.75">
      <c r="A227" s="35" t="s">
        <v>54</v>
      </c>
      <c r="E227" s="39" t="s">
        <v>5</v>
      </c>
    </row>
    <row r="228" spans="1:5" ht="12.75">
      <c r="A228" s="35" t="s">
        <v>55</v>
      </c>
      <c r="E228" s="40" t="s">
        <v>709</v>
      </c>
    </row>
    <row r="229" spans="1:5" ht="89.25">
      <c r="A229" t="s">
        <v>57</v>
      </c>
      <c r="E229" s="39" t="s">
        <v>710</v>
      </c>
    </row>
    <row r="230" spans="1:16" ht="12.75">
      <c r="A230" t="s">
        <v>49</v>
      </c>
      <c s="34" t="s">
        <v>285</v>
      </c>
      <c s="34" t="s">
        <v>718</v>
      </c>
      <c s="35" t="s">
        <v>5</v>
      </c>
      <c s="6" t="s">
        <v>719</v>
      </c>
      <c s="36" t="s">
        <v>720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ROUND(ROUND(L230,2)*ROUND(G230,1),2)</f>
      </c>
      <c s="36" t="s">
        <v>308</v>
      </c>
      <c>
        <f>(M230*21)/100</f>
      </c>
      <c t="s">
        <v>28</v>
      </c>
    </row>
    <row r="231" spans="1:5" ht="12.75">
      <c r="A231" s="35" t="s">
        <v>54</v>
      </c>
      <c r="E231" s="39" t="s">
        <v>721</v>
      </c>
    </row>
    <row r="232" spans="1:5" ht="25.5">
      <c r="A232" s="35" t="s">
        <v>55</v>
      </c>
      <c r="E232" s="40" t="s">
        <v>722</v>
      </c>
    </row>
    <row r="233" spans="1:5" ht="369.75">
      <c r="A233" t="s">
        <v>57</v>
      </c>
      <c r="E233" s="39" t="s">
        <v>89</v>
      </c>
    </row>
    <row r="234" spans="1:16" ht="12.75">
      <c r="A234" t="s">
        <v>49</v>
      </c>
      <c s="34" t="s">
        <v>289</v>
      </c>
      <c s="34" t="s">
        <v>724</v>
      </c>
      <c s="35" t="s">
        <v>5</v>
      </c>
      <c s="6" t="s">
        <v>725</v>
      </c>
      <c s="36" t="s">
        <v>720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ROUND(ROUND(L234,2)*ROUND(G234,1),2)</f>
      </c>
      <c s="36" t="s">
        <v>308</v>
      </c>
      <c>
        <f>(M234*21)/100</f>
      </c>
      <c t="s">
        <v>28</v>
      </c>
    </row>
    <row r="235" spans="1:5" ht="12.75">
      <c r="A235" s="35" t="s">
        <v>54</v>
      </c>
      <c r="E235" s="39" t="s">
        <v>726</v>
      </c>
    </row>
    <row r="236" spans="1:5" ht="25.5">
      <c r="A236" s="35" t="s">
        <v>55</v>
      </c>
      <c r="E236" s="40" t="s">
        <v>727</v>
      </c>
    </row>
    <row r="237" spans="1:5" ht="409.5">
      <c r="A237" t="s">
        <v>57</v>
      </c>
      <c r="E237" s="39" t="s">
        <v>728</v>
      </c>
    </row>
    <row r="238" spans="1:16" ht="12.75">
      <c r="A238" t="s">
        <v>49</v>
      </c>
      <c s="34" t="s">
        <v>292</v>
      </c>
      <c s="34" t="s">
        <v>730</v>
      </c>
      <c s="35" t="s">
        <v>5</v>
      </c>
      <c s="6" t="s">
        <v>731</v>
      </c>
      <c s="36" t="s">
        <v>307</v>
      </c>
      <c s="37">
        <v>26.4</v>
      </c>
      <c s="36">
        <v>0</v>
      </c>
      <c s="36">
        <f>ROUND(G238*H238,6)</f>
      </c>
      <c r="L238" s="38">
        <v>0</v>
      </c>
      <c s="32">
        <f>ROUND(ROUND(L238,2)*ROUND(G238,1),2)</f>
      </c>
      <c s="36" t="s">
        <v>308</v>
      </c>
      <c>
        <f>(M238*21)/100</f>
      </c>
      <c t="s">
        <v>28</v>
      </c>
    </row>
    <row r="239" spans="1:5" ht="12.75">
      <c r="A239" s="35" t="s">
        <v>54</v>
      </c>
      <c r="E239" s="39" t="s">
        <v>732</v>
      </c>
    </row>
    <row r="240" spans="1:5" ht="38.25">
      <c r="A240" s="35" t="s">
        <v>55</v>
      </c>
      <c r="E240" s="40" t="s">
        <v>818</v>
      </c>
    </row>
    <row r="241" spans="1:5" ht="102">
      <c r="A241" t="s">
        <v>57</v>
      </c>
      <c r="E241" s="39" t="s">
        <v>705</v>
      </c>
    </row>
    <row r="242" spans="1:13" ht="12.75">
      <c r="A242" t="s">
        <v>47</v>
      </c>
      <c r="C242" s="31" t="s">
        <v>301</v>
      </c>
      <c r="E242" s="33" t="s">
        <v>302</v>
      </c>
      <c r="J242" s="32">
        <f>0</f>
      </c>
      <c s="32">
        <f>0</f>
      </c>
      <c s="32">
        <f>0+L243+L247+L251</f>
      </c>
      <c s="32">
        <f>0+M243+M247+M251</f>
      </c>
    </row>
    <row r="243" spans="1:16" ht="25.5">
      <c r="A243" t="s">
        <v>49</v>
      </c>
      <c s="34" t="s">
        <v>297</v>
      </c>
      <c s="34" t="s">
        <v>304</v>
      </c>
      <c s="35" t="s">
        <v>305</v>
      </c>
      <c s="6" t="s">
        <v>306</v>
      </c>
      <c s="36" t="s">
        <v>307</v>
      </c>
      <c s="37">
        <v>1538</v>
      </c>
      <c s="36">
        <v>0</v>
      </c>
      <c s="36">
        <f>ROUND(G243*H243,6)</f>
      </c>
      <c r="L243" s="38">
        <v>0</v>
      </c>
      <c s="32">
        <f>ROUND(ROUND(L243,2)*ROUND(G243,1),2)</f>
      </c>
      <c s="36" t="s">
        <v>308</v>
      </c>
      <c>
        <f>(M243*21)/100</f>
      </c>
      <c t="s">
        <v>28</v>
      </c>
    </row>
    <row r="244" spans="1:5" ht="12.75">
      <c r="A244" s="35" t="s">
        <v>54</v>
      </c>
      <c r="E244" s="39" t="s">
        <v>309</v>
      </c>
    </row>
    <row r="245" spans="1:5" ht="25.5">
      <c r="A245" s="35" t="s">
        <v>55</v>
      </c>
      <c r="E245" s="40" t="s">
        <v>819</v>
      </c>
    </row>
    <row r="246" spans="1:5" ht="12.75">
      <c r="A246" t="s">
        <v>57</v>
      </c>
      <c r="E246" s="39" t="s">
        <v>311</v>
      </c>
    </row>
    <row r="247" spans="1:16" ht="25.5">
      <c r="A247" t="s">
        <v>49</v>
      </c>
      <c s="34" t="s">
        <v>303</v>
      </c>
      <c s="34" t="s">
        <v>737</v>
      </c>
      <c s="35" t="s">
        <v>738</v>
      </c>
      <c s="6" t="s">
        <v>739</v>
      </c>
      <c s="36" t="s">
        <v>307</v>
      </c>
      <c s="37">
        <v>140.3</v>
      </c>
      <c s="36">
        <v>0</v>
      </c>
      <c s="36">
        <f>ROUND(G247*H247,6)</f>
      </c>
      <c r="L247" s="38">
        <v>0</v>
      </c>
      <c s="32">
        <f>ROUND(ROUND(L247,2)*ROUND(G247,1),2)</f>
      </c>
      <c s="36" t="s">
        <v>308</v>
      </c>
      <c>
        <f>(M247*21)/100</f>
      </c>
      <c t="s">
        <v>28</v>
      </c>
    </row>
    <row r="248" spans="1:5" ht="12.75">
      <c r="A248" s="35" t="s">
        <v>54</v>
      </c>
      <c r="E248" s="39" t="s">
        <v>309</v>
      </c>
    </row>
    <row r="249" spans="1:5" ht="25.5">
      <c r="A249" s="35" t="s">
        <v>55</v>
      </c>
      <c r="E249" s="40" t="s">
        <v>820</v>
      </c>
    </row>
    <row r="250" spans="1:5" ht="12.75">
      <c r="A250" t="s">
        <v>57</v>
      </c>
      <c r="E250" s="39" t="s">
        <v>311</v>
      </c>
    </row>
    <row r="251" spans="1:16" ht="25.5">
      <c r="A251" t="s">
        <v>49</v>
      </c>
      <c s="34" t="s">
        <v>312</v>
      </c>
      <c s="34" t="s">
        <v>742</v>
      </c>
      <c s="35" t="s">
        <v>743</v>
      </c>
      <c s="6" t="s">
        <v>821</v>
      </c>
      <c s="36" t="s">
        <v>307</v>
      </c>
      <c s="37">
        <v>360.9</v>
      </c>
      <c s="36">
        <v>0</v>
      </c>
      <c s="36">
        <f>ROUND(G251*H251,6)</f>
      </c>
      <c r="L251" s="38">
        <v>0</v>
      </c>
      <c s="32">
        <f>ROUND(ROUND(L251,2)*ROUND(G251,1),2)</f>
      </c>
      <c s="36" t="s">
        <v>308</v>
      </c>
      <c>
        <f>(M251*21)/100</f>
      </c>
      <c t="s">
        <v>28</v>
      </c>
    </row>
    <row r="252" spans="1:5" ht="12.75">
      <c r="A252" s="35" t="s">
        <v>54</v>
      </c>
      <c r="E252" s="39" t="s">
        <v>309</v>
      </c>
    </row>
    <row r="253" spans="1:5" ht="25.5">
      <c r="A253" s="35" t="s">
        <v>55</v>
      </c>
      <c r="E253" s="40" t="s">
        <v>822</v>
      </c>
    </row>
    <row r="254" spans="1:5" ht="12.75">
      <c r="A254" t="s">
        <v>57</v>
      </c>
      <c r="E254" s="39" t="s">
        <v>311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418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418</v>
      </c>
      <c r="E4" s="26" t="s">
        <v>419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COUNTIFS(L8:L71,"=0",A8:A71,"P")+COUNTIFS(L8:L71,"",A8:A71,"P")+SUM(Q8:Q71)</f>
      </c>
    </row>
    <row r="8" spans="1:13" ht="12.75">
      <c r="A8" t="s">
        <v>45</v>
      </c>
      <c r="C8" s="28" t="s">
        <v>825</v>
      </c>
      <c r="E8" s="30" t="s">
        <v>824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47</v>
      </c>
      <c r="C9" s="31" t="s">
        <v>423</v>
      </c>
      <c r="E9" s="33" t="s">
        <v>424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826</v>
      </c>
      <c s="35" t="s">
        <v>5</v>
      </c>
      <c s="6" t="s">
        <v>827</v>
      </c>
      <c s="36" t="s">
        <v>427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53</v>
      </c>
      <c>
        <f>(M10*21)/100</f>
      </c>
      <c t="s">
        <v>28</v>
      </c>
    </row>
    <row r="11" spans="1:5" ht="51">
      <c r="A11" s="35" t="s">
        <v>54</v>
      </c>
      <c r="E11" s="39" t="s">
        <v>828</v>
      </c>
    </row>
    <row r="12" spans="1:5" ht="12.75">
      <c r="A12" s="35" t="s">
        <v>55</v>
      </c>
      <c r="E12" s="40" t="s">
        <v>5</v>
      </c>
    </row>
    <row r="13" spans="1:5" ht="12.75">
      <c r="A13" t="s">
        <v>57</v>
      </c>
      <c r="E13" s="39" t="s">
        <v>430</v>
      </c>
    </row>
    <row r="14" spans="1:13" ht="12.75">
      <c r="A14" t="s">
        <v>47</v>
      </c>
      <c r="C14" s="31" t="s">
        <v>95</v>
      </c>
      <c r="E14" s="33" t="s">
        <v>229</v>
      </c>
      <c r="J14" s="32">
        <f>0</f>
      </c>
      <c s="32">
        <f>0</f>
      </c>
      <c s="32">
        <f>0+L15+L19+L23+L27+L31+L35+L39+L43+L47+L51+L55+L59+L63+L67+L71</f>
      </c>
      <c s="32">
        <f>0+M15+M19+M23+M27+M31+M35+M39+M43+M47+M51+M55+M59+M63+M67+M71</f>
      </c>
    </row>
    <row r="15" spans="1:16" ht="25.5">
      <c r="A15" t="s">
        <v>49</v>
      </c>
      <c s="34" t="s">
        <v>28</v>
      </c>
      <c s="34" t="s">
        <v>829</v>
      </c>
      <c s="35" t="s">
        <v>5</v>
      </c>
      <c s="6" t="s">
        <v>830</v>
      </c>
      <c s="36" t="s">
        <v>154</v>
      </c>
      <c s="37">
        <v>27</v>
      </c>
      <c s="36">
        <v>0</v>
      </c>
      <c s="36">
        <f>ROUND(G15*H15,6)</f>
      </c>
      <c r="L15" s="38">
        <v>0</v>
      </c>
      <c s="32">
        <f>ROUND(ROUND(L15,2)*ROUND(G15,1),2)</f>
      </c>
      <c s="36" t="s">
        <v>53</v>
      </c>
      <c>
        <f>(M15*21)/100</f>
      </c>
      <c t="s">
        <v>28</v>
      </c>
    </row>
    <row r="16" spans="1:5" ht="12.75">
      <c r="A16" s="35" t="s">
        <v>54</v>
      </c>
      <c r="E16" s="39" t="s">
        <v>831</v>
      </c>
    </row>
    <row r="17" spans="1:5" ht="25.5">
      <c r="A17" s="35" t="s">
        <v>55</v>
      </c>
      <c r="E17" s="40" t="s">
        <v>832</v>
      </c>
    </row>
    <row r="18" spans="1:5" ht="63.75">
      <c r="A18" t="s">
        <v>57</v>
      </c>
      <c r="E18" s="39" t="s">
        <v>833</v>
      </c>
    </row>
    <row r="19" spans="1:16" ht="12.75">
      <c r="A19" t="s">
        <v>49</v>
      </c>
      <c s="34" t="s">
        <v>63</v>
      </c>
      <c s="34" t="s">
        <v>834</v>
      </c>
      <c s="35" t="s">
        <v>5</v>
      </c>
      <c s="6" t="s">
        <v>835</v>
      </c>
      <c s="36" t="s">
        <v>154</v>
      </c>
      <c s="37">
        <v>10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53</v>
      </c>
      <c>
        <f>(M19*21)/100</f>
      </c>
      <c t="s">
        <v>28</v>
      </c>
    </row>
    <row r="20" spans="1:5" ht="12.75">
      <c r="A20" s="35" t="s">
        <v>54</v>
      </c>
      <c r="E20" s="39" t="s">
        <v>835</v>
      </c>
    </row>
    <row r="21" spans="1:5" ht="25.5">
      <c r="A21" s="35" t="s">
        <v>55</v>
      </c>
      <c r="E21" s="40" t="s">
        <v>836</v>
      </c>
    </row>
    <row r="22" spans="1:5" ht="25.5">
      <c r="A22" t="s">
        <v>57</v>
      </c>
      <c r="E22" s="39" t="s">
        <v>837</v>
      </c>
    </row>
    <row r="23" spans="1:16" ht="12.75">
      <c r="A23" t="s">
        <v>49</v>
      </c>
      <c s="34" t="s">
        <v>68</v>
      </c>
      <c s="34" t="s">
        <v>838</v>
      </c>
      <c s="35" t="s">
        <v>5</v>
      </c>
      <c s="6" t="s">
        <v>839</v>
      </c>
      <c s="36" t="s">
        <v>840</v>
      </c>
      <c s="37">
        <v>1200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53</v>
      </c>
      <c>
        <f>(M23*21)/100</f>
      </c>
      <c t="s">
        <v>28</v>
      </c>
    </row>
    <row r="24" spans="1:5" ht="12.75">
      <c r="A24" s="35" t="s">
        <v>54</v>
      </c>
      <c r="E24" s="39" t="s">
        <v>839</v>
      </c>
    </row>
    <row r="25" spans="1:5" ht="25.5">
      <c r="A25" s="35" t="s">
        <v>55</v>
      </c>
      <c r="E25" s="40" t="s">
        <v>841</v>
      </c>
    </row>
    <row r="26" spans="1:5" ht="25.5">
      <c r="A26" t="s">
        <v>57</v>
      </c>
      <c r="E26" s="39" t="s">
        <v>842</v>
      </c>
    </row>
    <row r="27" spans="1:16" ht="25.5">
      <c r="A27" t="s">
        <v>49</v>
      </c>
      <c s="34" t="s">
        <v>73</v>
      </c>
      <c s="34" t="s">
        <v>843</v>
      </c>
      <c s="35" t="s">
        <v>5</v>
      </c>
      <c s="6" t="s">
        <v>844</v>
      </c>
      <c s="36" t="s">
        <v>154</v>
      </c>
      <c s="37">
        <v>11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53</v>
      </c>
      <c>
        <f>(M27*21)/100</f>
      </c>
      <c t="s">
        <v>28</v>
      </c>
    </row>
    <row r="28" spans="1:5" ht="12.75">
      <c r="A28" s="35" t="s">
        <v>54</v>
      </c>
      <c r="E28" s="39" t="s">
        <v>845</v>
      </c>
    </row>
    <row r="29" spans="1:5" ht="25.5">
      <c r="A29" s="35" t="s">
        <v>55</v>
      </c>
      <c r="E29" s="40" t="s">
        <v>846</v>
      </c>
    </row>
    <row r="30" spans="1:5" ht="63.75">
      <c r="A30" t="s">
        <v>57</v>
      </c>
      <c r="E30" s="39" t="s">
        <v>833</v>
      </c>
    </row>
    <row r="31" spans="1:16" ht="12.75">
      <c r="A31" t="s">
        <v>49</v>
      </c>
      <c s="34" t="s">
        <v>27</v>
      </c>
      <c s="34" t="s">
        <v>847</v>
      </c>
      <c s="35" t="s">
        <v>5</v>
      </c>
      <c s="6" t="s">
        <v>848</v>
      </c>
      <c s="36" t="s">
        <v>154</v>
      </c>
      <c s="37">
        <v>11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53</v>
      </c>
      <c>
        <f>(M31*21)/100</f>
      </c>
      <c t="s">
        <v>28</v>
      </c>
    </row>
    <row r="32" spans="1:5" ht="12.75">
      <c r="A32" s="35" t="s">
        <v>54</v>
      </c>
      <c r="E32" s="39" t="s">
        <v>848</v>
      </c>
    </row>
    <row r="33" spans="1:5" ht="25.5">
      <c r="A33" s="35" t="s">
        <v>55</v>
      </c>
      <c r="E33" s="40" t="s">
        <v>849</v>
      </c>
    </row>
    <row r="34" spans="1:5" ht="25.5">
      <c r="A34" t="s">
        <v>57</v>
      </c>
      <c r="E34" s="39" t="s">
        <v>837</v>
      </c>
    </row>
    <row r="35" spans="1:16" ht="12.75">
      <c r="A35" t="s">
        <v>49</v>
      </c>
      <c s="34" t="s">
        <v>85</v>
      </c>
      <c s="34" t="s">
        <v>850</v>
      </c>
      <c s="35" t="s">
        <v>5</v>
      </c>
      <c s="6" t="s">
        <v>851</v>
      </c>
      <c s="36" t="s">
        <v>840</v>
      </c>
      <c s="37">
        <v>1320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53</v>
      </c>
      <c>
        <f>(M35*21)/100</f>
      </c>
      <c t="s">
        <v>28</v>
      </c>
    </row>
    <row r="36" spans="1:5" ht="12.75">
      <c r="A36" s="35" t="s">
        <v>54</v>
      </c>
      <c r="E36" s="39" t="s">
        <v>851</v>
      </c>
    </row>
    <row r="37" spans="1:5" ht="25.5">
      <c r="A37" s="35" t="s">
        <v>55</v>
      </c>
      <c r="E37" s="40" t="s">
        <v>852</v>
      </c>
    </row>
    <row r="38" spans="1:5" ht="25.5">
      <c r="A38" t="s">
        <v>57</v>
      </c>
      <c r="E38" s="39" t="s">
        <v>842</v>
      </c>
    </row>
    <row r="39" spans="1:16" ht="12.75">
      <c r="A39" t="s">
        <v>49</v>
      </c>
      <c s="34" t="s">
        <v>90</v>
      </c>
      <c s="34" t="s">
        <v>853</v>
      </c>
      <c s="35" t="s">
        <v>5</v>
      </c>
      <c s="6" t="s">
        <v>854</v>
      </c>
      <c s="36" t="s">
        <v>154</v>
      </c>
      <c s="37">
        <v>23</v>
      </c>
      <c s="36">
        <v>0</v>
      </c>
      <c s="36">
        <f>ROUND(G39*H39,6)</f>
      </c>
      <c r="L39" s="38">
        <v>0</v>
      </c>
      <c s="32">
        <f>ROUND(ROUND(L39,2)*ROUND(G39,1),2)</f>
      </c>
      <c s="36" t="s">
        <v>53</v>
      </c>
      <c>
        <f>(M39*21)/100</f>
      </c>
      <c t="s">
        <v>28</v>
      </c>
    </row>
    <row r="40" spans="1:5" ht="12.75">
      <c r="A40" s="35" t="s">
        <v>54</v>
      </c>
      <c r="E40" s="39" t="s">
        <v>854</v>
      </c>
    </row>
    <row r="41" spans="1:5" ht="25.5">
      <c r="A41" s="35" t="s">
        <v>55</v>
      </c>
      <c r="E41" s="40" t="s">
        <v>855</v>
      </c>
    </row>
    <row r="42" spans="1:5" ht="63.75">
      <c r="A42" t="s">
        <v>57</v>
      </c>
      <c r="E42" s="39" t="s">
        <v>856</v>
      </c>
    </row>
    <row r="43" spans="1:16" ht="12.75">
      <c r="A43" t="s">
        <v>49</v>
      </c>
      <c s="34" t="s">
        <v>95</v>
      </c>
      <c s="34" t="s">
        <v>857</v>
      </c>
      <c s="35" t="s">
        <v>5</v>
      </c>
      <c s="6" t="s">
        <v>858</v>
      </c>
      <c s="36" t="s">
        <v>154</v>
      </c>
      <c s="37">
        <v>23</v>
      </c>
      <c s="36">
        <v>0</v>
      </c>
      <c s="36">
        <f>ROUND(G43*H43,6)</f>
      </c>
      <c r="L43" s="38">
        <v>0</v>
      </c>
      <c s="32">
        <f>ROUND(ROUND(L43,2)*ROUND(G43,1),2)</f>
      </c>
      <c s="36" t="s">
        <v>53</v>
      </c>
      <c>
        <f>(M43*21)/100</f>
      </c>
      <c t="s">
        <v>28</v>
      </c>
    </row>
    <row r="44" spans="1:5" ht="12.75">
      <c r="A44" s="35" t="s">
        <v>54</v>
      </c>
      <c r="E44" s="39" t="s">
        <v>854</v>
      </c>
    </row>
    <row r="45" spans="1:5" ht="25.5">
      <c r="A45" s="35" t="s">
        <v>55</v>
      </c>
      <c r="E45" s="40" t="s">
        <v>855</v>
      </c>
    </row>
    <row r="46" spans="1:5" ht="25.5">
      <c r="A46" t="s">
        <v>57</v>
      </c>
      <c r="E46" s="39" t="s">
        <v>837</v>
      </c>
    </row>
    <row r="47" spans="1:16" ht="12.75">
      <c r="A47" t="s">
        <v>49</v>
      </c>
      <c s="34" t="s">
        <v>100</v>
      </c>
      <c s="34" t="s">
        <v>859</v>
      </c>
      <c s="35" t="s">
        <v>5</v>
      </c>
      <c s="6" t="s">
        <v>860</v>
      </c>
      <c s="36" t="s">
        <v>840</v>
      </c>
      <c s="37">
        <v>2760</v>
      </c>
      <c s="36">
        <v>0</v>
      </c>
      <c s="36">
        <f>ROUND(G47*H47,6)</f>
      </c>
      <c r="L47" s="38">
        <v>0</v>
      </c>
      <c s="32">
        <f>ROUND(ROUND(L47,2)*ROUND(G47,1),2)</f>
      </c>
      <c s="36" t="s">
        <v>53</v>
      </c>
      <c>
        <f>(M47*21)/100</f>
      </c>
      <c t="s">
        <v>28</v>
      </c>
    </row>
    <row r="48" spans="1:5" ht="12.75">
      <c r="A48" s="35" t="s">
        <v>54</v>
      </c>
      <c r="E48" s="39" t="s">
        <v>860</v>
      </c>
    </row>
    <row r="49" spans="1:5" ht="25.5">
      <c r="A49" s="35" t="s">
        <v>55</v>
      </c>
      <c r="E49" s="40" t="s">
        <v>861</v>
      </c>
    </row>
    <row r="50" spans="1:5" ht="25.5">
      <c r="A50" t="s">
        <v>57</v>
      </c>
      <c r="E50" s="39" t="s">
        <v>862</v>
      </c>
    </row>
    <row r="51" spans="1:16" ht="12.75">
      <c r="A51" t="s">
        <v>49</v>
      </c>
      <c s="34" t="s">
        <v>105</v>
      </c>
      <c s="34" t="s">
        <v>863</v>
      </c>
      <c s="35" t="s">
        <v>5</v>
      </c>
      <c s="6" t="s">
        <v>864</v>
      </c>
      <c s="36" t="s">
        <v>154</v>
      </c>
      <c s="37">
        <v>4</v>
      </c>
      <c s="36">
        <v>0</v>
      </c>
      <c s="36">
        <f>ROUND(G51*H51,6)</f>
      </c>
      <c r="L51" s="38">
        <v>0</v>
      </c>
      <c s="32">
        <f>ROUND(ROUND(L51,2)*ROUND(G51,1),2)</f>
      </c>
      <c s="36" t="s">
        <v>53</v>
      </c>
      <c>
        <f>(M51*21)/100</f>
      </c>
      <c t="s">
        <v>28</v>
      </c>
    </row>
    <row r="52" spans="1:5" ht="12.75">
      <c r="A52" s="35" t="s">
        <v>54</v>
      </c>
      <c r="E52" s="39" t="s">
        <v>864</v>
      </c>
    </row>
    <row r="53" spans="1:5" ht="25.5">
      <c r="A53" s="35" t="s">
        <v>55</v>
      </c>
      <c r="E53" s="40" t="s">
        <v>865</v>
      </c>
    </row>
    <row r="54" spans="1:5" ht="76.5">
      <c r="A54" t="s">
        <v>57</v>
      </c>
      <c r="E54" s="39" t="s">
        <v>866</v>
      </c>
    </row>
    <row r="55" spans="1:16" ht="12.75">
      <c r="A55" t="s">
        <v>49</v>
      </c>
      <c s="34" t="s">
        <v>111</v>
      </c>
      <c s="34" t="s">
        <v>867</v>
      </c>
      <c s="35" t="s">
        <v>5</v>
      </c>
      <c s="6" t="s">
        <v>868</v>
      </c>
      <c s="36" t="s">
        <v>154</v>
      </c>
      <c s="37">
        <v>4</v>
      </c>
      <c s="36">
        <v>0</v>
      </c>
      <c s="36">
        <f>ROUND(G55*H55,6)</f>
      </c>
      <c r="L55" s="38">
        <v>0</v>
      </c>
      <c s="32">
        <f>ROUND(ROUND(L55,2)*ROUND(G55,1),2)</f>
      </c>
      <c s="36" t="s">
        <v>53</v>
      </c>
      <c>
        <f>(M55*21)/100</f>
      </c>
      <c t="s">
        <v>28</v>
      </c>
    </row>
    <row r="56" spans="1:5" ht="12.75">
      <c r="A56" s="35" t="s">
        <v>54</v>
      </c>
      <c r="E56" s="39" t="s">
        <v>868</v>
      </c>
    </row>
    <row r="57" spans="1:5" ht="25.5">
      <c r="A57" s="35" t="s">
        <v>55</v>
      </c>
      <c r="E57" s="40" t="s">
        <v>865</v>
      </c>
    </row>
    <row r="58" spans="1:5" ht="25.5">
      <c r="A58" t="s">
        <v>57</v>
      </c>
      <c r="E58" s="39" t="s">
        <v>869</v>
      </c>
    </row>
    <row r="59" spans="1:16" ht="12.75">
      <c r="A59" t="s">
        <v>49</v>
      </c>
      <c s="34" t="s">
        <v>116</v>
      </c>
      <c s="34" t="s">
        <v>870</v>
      </c>
      <c s="35" t="s">
        <v>5</v>
      </c>
      <c s="6" t="s">
        <v>871</v>
      </c>
      <c s="36" t="s">
        <v>840</v>
      </c>
      <c s="37">
        <v>480</v>
      </c>
      <c s="36">
        <v>0</v>
      </c>
      <c s="36">
        <f>ROUND(G59*H59,6)</f>
      </c>
      <c r="L59" s="38">
        <v>0</v>
      </c>
      <c s="32">
        <f>ROUND(ROUND(L59,2)*ROUND(G59,1),2)</f>
      </c>
      <c s="36" t="s">
        <v>53</v>
      </c>
      <c>
        <f>(M59*21)/100</f>
      </c>
      <c t="s">
        <v>28</v>
      </c>
    </row>
    <row r="60" spans="1:5" ht="12.75">
      <c r="A60" s="35" t="s">
        <v>54</v>
      </c>
      <c r="E60" s="39" t="s">
        <v>871</v>
      </c>
    </row>
    <row r="61" spans="1:5" ht="25.5">
      <c r="A61" s="35" t="s">
        <v>55</v>
      </c>
      <c r="E61" s="40" t="s">
        <v>872</v>
      </c>
    </row>
    <row r="62" spans="1:5" ht="25.5">
      <c r="A62" t="s">
        <v>57</v>
      </c>
      <c r="E62" s="39" t="s">
        <v>873</v>
      </c>
    </row>
    <row r="63" spans="1:16" ht="12.75">
      <c r="A63" t="s">
        <v>49</v>
      </c>
      <c s="34" t="s">
        <v>120</v>
      </c>
      <c s="34" t="s">
        <v>874</v>
      </c>
      <c s="35" t="s">
        <v>5</v>
      </c>
      <c s="6" t="s">
        <v>875</v>
      </c>
      <c s="36" t="s">
        <v>154</v>
      </c>
      <c s="37">
        <v>4</v>
      </c>
      <c s="36">
        <v>0</v>
      </c>
      <c s="36">
        <f>ROUND(G63*H63,6)</f>
      </c>
      <c r="L63" s="38">
        <v>0</v>
      </c>
      <c s="32">
        <f>ROUND(ROUND(L63,2)*ROUND(G63,1),2)</f>
      </c>
      <c s="36" t="s">
        <v>53</v>
      </c>
      <c>
        <f>(M63*21)/100</f>
      </c>
      <c t="s">
        <v>28</v>
      </c>
    </row>
    <row r="64" spans="1:5" ht="12.75">
      <c r="A64" s="35" t="s">
        <v>54</v>
      </c>
      <c r="E64" s="39" t="s">
        <v>875</v>
      </c>
    </row>
    <row r="65" spans="1:5" ht="25.5">
      <c r="A65" s="35" t="s">
        <v>55</v>
      </c>
      <c r="E65" s="40" t="s">
        <v>865</v>
      </c>
    </row>
    <row r="66" spans="1:5" ht="63.75">
      <c r="A66" t="s">
        <v>57</v>
      </c>
      <c r="E66" s="39" t="s">
        <v>876</v>
      </c>
    </row>
    <row r="67" spans="1:16" ht="12.75">
      <c r="A67" t="s">
        <v>49</v>
      </c>
      <c s="34" t="s">
        <v>122</v>
      </c>
      <c s="34" t="s">
        <v>877</v>
      </c>
      <c s="35" t="s">
        <v>5</v>
      </c>
      <c s="6" t="s">
        <v>878</v>
      </c>
      <c s="36" t="s">
        <v>154</v>
      </c>
      <c s="37">
        <v>4</v>
      </c>
      <c s="36">
        <v>0</v>
      </c>
      <c s="36">
        <f>ROUND(G67*H67,6)</f>
      </c>
      <c r="L67" s="38">
        <v>0</v>
      </c>
      <c s="32">
        <f>ROUND(ROUND(L67,2)*ROUND(G67,1),2)</f>
      </c>
      <c s="36" t="s">
        <v>53</v>
      </c>
      <c>
        <f>(M67*21)/100</f>
      </c>
      <c t="s">
        <v>28</v>
      </c>
    </row>
    <row r="68" spans="1:5" ht="12.75">
      <c r="A68" s="35" t="s">
        <v>54</v>
      </c>
      <c r="E68" s="39" t="s">
        <v>878</v>
      </c>
    </row>
    <row r="69" spans="1:5" ht="25.5">
      <c r="A69" s="35" t="s">
        <v>55</v>
      </c>
      <c r="E69" s="40" t="s">
        <v>865</v>
      </c>
    </row>
    <row r="70" spans="1:5" ht="25.5">
      <c r="A70" t="s">
        <v>57</v>
      </c>
      <c r="E70" s="39" t="s">
        <v>869</v>
      </c>
    </row>
    <row r="71" spans="1:16" ht="12.75">
      <c r="A71" t="s">
        <v>49</v>
      </c>
      <c s="34" t="s">
        <v>127</v>
      </c>
      <c s="34" t="s">
        <v>879</v>
      </c>
      <c s="35" t="s">
        <v>5</v>
      </c>
      <c s="6" t="s">
        <v>880</v>
      </c>
      <c s="36" t="s">
        <v>840</v>
      </c>
      <c s="37">
        <v>480</v>
      </c>
      <c s="36">
        <v>0</v>
      </c>
      <c s="36">
        <f>ROUND(G71*H71,6)</f>
      </c>
      <c r="L71" s="38">
        <v>0</v>
      </c>
      <c s="32">
        <f>ROUND(ROUND(L71,2)*ROUND(G71,1),2)</f>
      </c>
      <c s="36" t="s">
        <v>53</v>
      </c>
      <c>
        <f>(M71*21)/100</f>
      </c>
      <c t="s">
        <v>28</v>
      </c>
    </row>
    <row r="72" spans="1:5" ht="12.75">
      <c r="A72" s="35" t="s">
        <v>54</v>
      </c>
      <c r="E72" s="39" t="s">
        <v>880</v>
      </c>
    </row>
    <row r="73" spans="1:5" ht="25.5">
      <c r="A73" s="35" t="s">
        <v>55</v>
      </c>
      <c r="E73" s="40" t="s">
        <v>872</v>
      </c>
    </row>
    <row r="74" spans="1:5" ht="25.5">
      <c r="A74" t="s">
        <v>57</v>
      </c>
      <c r="E74" s="39" t="s">
        <v>873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418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418</v>
      </c>
      <c r="E4" s="26" t="s">
        <v>419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COUNTIFS(L8:L41,"=0",A8:A41,"P")+COUNTIFS(L8:L41,"",A8:A41,"P")+SUM(Q8:Q41)</f>
      </c>
    </row>
    <row r="8" spans="1:13" ht="12.75">
      <c r="A8" t="s">
        <v>45</v>
      </c>
      <c r="C8" s="28" t="s">
        <v>883</v>
      </c>
      <c r="E8" s="30" t="s">
        <v>882</v>
      </c>
      <c r="J8" s="29">
        <f>0+J9+J18+J23+J40</f>
      </c>
      <c s="29">
        <f>0+K9+K18+K23+K40</f>
      </c>
      <c s="29">
        <f>0+L9+L18+L23+L40</f>
      </c>
      <c s="29">
        <f>0+M9+M18+M23+M40</f>
      </c>
    </row>
    <row r="9" spans="1:13" ht="12.75">
      <c r="A9" t="s">
        <v>47</v>
      </c>
      <c r="C9" s="31" t="s">
        <v>28</v>
      </c>
      <c r="E9" s="33" t="s">
        <v>78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26</v>
      </c>
      <c s="34" t="s">
        <v>884</v>
      </c>
      <c s="35" t="s">
        <v>5</v>
      </c>
      <c s="6" t="s">
        <v>885</v>
      </c>
      <c s="36" t="s">
        <v>108</v>
      </c>
      <c s="37">
        <v>40.6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53</v>
      </c>
      <c>
        <f>(M10*21)/100</f>
      </c>
      <c t="s">
        <v>28</v>
      </c>
    </row>
    <row r="11" spans="1:5" ht="12.75">
      <c r="A11" s="35" t="s">
        <v>54</v>
      </c>
      <c r="E11" s="39" t="s">
        <v>886</v>
      </c>
    </row>
    <row r="12" spans="1:5" ht="102">
      <c r="A12" s="35" t="s">
        <v>55</v>
      </c>
      <c r="E12" s="40" t="s">
        <v>887</v>
      </c>
    </row>
    <row r="13" spans="1:5" ht="63.75">
      <c r="A13" t="s">
        <v>57</v>
      </c>
      <c r="E13" s="39" t="s">
        <v>516</v>
      </c>
    </row>
    <row r="14" spans="1:16" ht="12.75">
      <c r="A14" t="s">
        <v>49</v>
      </c>
      <c s="34" t="s">
        <v>28</v>
      </c>
      <c s="34" t="s">
        <v>888</v>
      </c>
      <c s="35" t="s">
        <v>5</v>
      </c>
      <c s="6" t="s">
        <v>889</v>
      </c>
      <c s="36" t="s">
        <v>154</v>
      </c>
      <c s="37">
        <v>106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308</v>
      </c>
      <c>
        <f>(M14*21)/100</f>
      </c>
      <c t="s">
        <v>28</v>
      </c>
    </row>
    <row r="15" spans="1:5" ht="25.5">
      <c r="A15" s="35" t="s">
        <v>54</v>
      </c>
      <c r="E15" s="39" t="s">
        <v>890</v>
      </c>
    </row>
    <row r="16" spans="1:5" ht="51">
      <c r="A16" s="35" t="s">
        <v>55</v>
      </c>
      <c r="E16" s="40" t="s">
        <v>891</v>
      </c>
    </row>
    <row r="17" spans="1:5" ht="38.25">
      <c r="A17" t="s">
        <v>57</v>
      </c>
      <c r="E17" s="39" t="s">
        <v>892</v>
      </c>
    </row>
    <row r="18" spans="1:13" ht="12.75">
      <c r="A18" t="s">
        <v>47</v>
      </c>
      <c r="C18" s="31" t="s">
        <v>63</v>
      </c>
      <c r="E18" s="33" t="s">
        <v>542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63</v>
      </c>
      <c s="34" t="s">
        <v>893</v>
      </c>
      <c s="35" t="s">
        <v>5</v>
      </c>
      <c s="6" t="s">
        <v>894</v>
      </c>
      <c s="36" t="s">
        <v>52</v>
      </c>
      <c s="37">
        <v>17.5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53</v>
      </c>
      <c>
        <f>(M19*21)/100</f>
      </c>
      <c t="s">
        <v>28</v>
      </c>
    </row>
    <row r="20" spans="1:5" ht="12.75">
      <c r="A20" s="35" t="s">
        <v>54</v>
      </c>
      <c r="E20" s="39" t="s">
        <v>895</v>
      </c>
    </row>
    <row r="21" spans="1:5" ht="38.25">
      <c r="A21" s="35" t="s">
        <v>55</v>
      </c>
      <c r="E21" s="40" t="s">
        <v>896</v>
      </c>
    </row>
    <row r="22" spans="1:5" ht="369.75">
      <c r="A22" t="s">
        <v>57</v>
      </c>
      <c r="E22" s="39" t="s">
        <v>89</v>
      </c>
    </row>
    <row r="23" spans="1:13" ht="12.75">
      <c r="A23" t="s">
        <v>47</v>
      </c>
      <c r="C23" s="31" t="s">
        <v>95</v>
      </c>
      <c r="E23" s="33" t="s">
        <v>229</v>
      </c>
      <c r="J23" s="32">
        <f>0</f>
      </c>
      <c s="32">
        <f>0</f>
      </c>
      <c s="32">
        <f>0+L24+L28+L32+L36</f>
      </c>
      <c s="32">
        <f>0+M24+M28+M32+M36</f>
      </c>
    </row>
    <row r="24" spans="1:16" ht="12.75">
      <c r="A24" t="s">
        <v>49</v>
      </c>
      <c s="34" t="s">
        <v>68</v>
      </c>
      <c s="34" t="s">
        <v>696</v>
      </c>
      <c s="35" t="s">
        <v>5</v>
      </c>
      <c s="6" t="s">
        <v>697</v>
      </c>
      <c s="36" t="s">
        <v>52</v>
      </c>
      <c s="37">
        <v>27</v>
      </c>
      <c s="36">
        <v>0</v>
      </c>
      <c s="36">
        <f>ROUND(G24*H24,6)</f>
      </c>
      <c r="L24" s="38">
        <v>0</v>
      </c>
      <c s="32">
        <f>ROUND(ROUND(L24,2)*ROUND(G24,1),2)</f>
      </c>
      <c s="36" t="s">
        <v>53</v>
      </c>
      <c>
        <f>(M24*21)/100</f>
      </c>
      <c t="s">
        <v>28</v>
      </c>
    </row>
    <row r="25" spans="1:5" ht="12.75">
      <c r="A25" s="35" t="s">
        <v>54</v>
      </c>
      <c r="E25" s="39" t="s">
        <v>897</v>
      </c>
    </row>
    <row r="26" spans="1:5" ht="38.25">
      <c r="A26" s="35" t="s">
        <v>55</v>
      </c>
      <c r="E26" s="40" t="s">
        <v>898</v>
      </c>
    </row>
    <row r="27" spans="1:5" ht="102">
      <c r="A27" t="s">
        <v>57</v>
      </c>
      <c r="E27" s="39" t="s">
        <v>694</v>
      </c>
    </row>
    <row r="28" spans="1:16" ht="12.75">
      <c r="A28" t="s">
        <v>49</v>
      </c>
      <c s="34" t="s">
        <v>73</v>
      </c>
      <c s="34" t="s">
        <v>899</v>
      </c>
      <c s="35" t="s">
        <v>5</v>
      </c>
      <c s="6" t="s">
        <v>900</v>
      </c>
      <c s="36" t="s">
        <v>108</v>
      </c>
      <c s="37">
        <v>21</v>
      </c>
      <c s="36">
        <v>0</v>
      </c>
      <c s="36">
        <f>ROUND(G28*H28,6)</f>
      </c>
      <c r="L28" s="38">
        <v>0</v>
      </c>
      <c s="32">
        <f>ROUND(ROUND(L28,2)*ROUND(G28,1),2)</f>
      </c>
      <c s="36" t="s">
        <v>308</v>
      </c>
      <c>
        <f>(M28*21)/100</f>
      </c>
      <c t="s">
        <v>28</v>
      </c>
    </row>
    <row r="29" spans="1:5" ht="12.75">
      <c r="A29" s="35" t="s">
        <v>54</v>
      </c>
      <c r="E29" s="39" t="s">
        <v>5</v>
      </c>
    </row>
    <row r="30" spans="1:5" ht="12.75">
      <c r="A30" s="35" t="s">
        <v>55</v>
      </c>
      <c r="E30" s="40" t="s">
        <v>901</v>
      </c>
    </row>
    <row r="31" spans="1:5" ht="25.5">
      <c r="A31" t="s">
        <v>57</v>
      </c>
      <c r="E31" s="39" t="s">
        <v>902</v>
      </c>
    </row>
    <row r="32" spans="1:16" ht="12.75">
      <c r="A32" t="s">
        <v>49</v>
      </c>
      <c s="34" t="s">
        <v>27</v>
      </c>
      <c s="34" t="s">
        <v>903</v>
      </c>
      <c s="35" t="s">
        <v>5</v>
      </c>
      <c s="6" t="s">
        <v>904</v>
      </c>
      <c s="36" t="s">
        <v>427</v>
      </c>
      <c s="37">
        <v>1</v>
      </c>
      <c s="36">
        <v>0</v>
      </c>
      <c s="36">
        <f>ROUND(G32*H32,6)</f>
      </c>
      <c r="L32" s="38">
        <v>0</v>
      </c>
      <c s="32">
        <f>ROUND(ROUND(L32,2)*ROUND(G32,1),2)</f>
      </c>
      <c s="36" t="s">
        <v>308</v>
      </c>
      <c>
        <f>(M32*21)/100</f>
      </c>
      <c t="s">
        <v>28</v>
      </c>
    </row>
    <row r="33" spans="1:5" ht="38.25">
      <c r="A33" s="35" t="s">
        <v>54</v>
      </c>
      <c r="E33" s="39" t="s">
        <v>905</v>
      </c>
    </row>
    <row r="34" spans="1:5" ht="63.75">
      <c r="A34" s="35" t="s">
        <v>55</v>
      </c>
      <c r="E34" s="40" t="s">
        <v>906</v>
      </c>
    </row>
    <row r="35" spans="1:5" ht="395.25">
      <c r="A35" t="s">
        <v>57</v>
      </c>
      <c r="E35" s="39" t="s">
        <v>907</v>
      </c>
    </row>
    <row r="36" spans="1:16" ht="12.75">
      <c r="A36" t="s">
        <v>49</v>
      </c>
      <c s="34" t="s">
        <v>85</v>
      </c>
      <c s="34" t="s">
        <v>908</v>
      </c>
      <c s="35" t="s">
        <v>5</v>
      </c>
      <c s="6" t="s">
        <v>909</v>
      </c>
      <c s="36" t="s">
        <v>720</v>
      </c>
      <c s="37">
        <v>3</v>
      </c>
      <c s="36">
        <v>0</v>
      </c>
      <c s="36">
        <f>ROUND(G36*H36,6)</f>
      </c>
      <c r="L36" s="38">
        <v>0</v>
      </c>
      <c s="32">
        <f>ROUND(ROUND(L36,2)*ROUND(G36,1),2)</f>
      </c>
      <c s="36" t="s">
        <v>308</v>
      </c>
      <c>
        <f>(M36*21)/100</f>
      </c>
      <c t="s">
        <v>28</v>
      </c>
    </row>
    <row r="37" spans="1:5" ht="25.5">
      <c r="A37" s="35" t="s">
        <v>54</v>
      </c>
      <c r="E37" s="39" t="s">
        <v>910</v>
      </c>
    </row>
    <row r="38" spans="1:5" ht="51">
      <c r="A38" s="35" t="s">
        <v>55</v>
      </c>
      <c r="E38" s="40" t="s">
        <v>911</v>
      </c>
    </row>
    <row r="39" spans="1:5" ht="357">
      <c r="A39" t="s">
        <v>57</v>
      </c>
      <c r="E39" s="39" t="s">
        <v>912</v>
      </c>
    </row>
    <row r="40" spans="1:13" ht="12.75">
      <c r="A40" t="s">
        <v>47</v>
      </c>
      <c r="C40" s="31" t="s">
        <v>301</v>
      </c>
      <c r="E40" s="33" t="s">
        <v>302</v>
      </c>
      <c r="J40" s="32">
        <f>0</f>
      </c>
      <c s="32">
        <f>0</f>
      </c>
      <c s="32">
        <f>0+L41</f>
      </c>
      <c s="32">
        <f>0+M41</f>
      </c>
    </row>
    <row r="41" spans="1:16" ht="25.5">
      <c r="A41" t="s">
        <v>49</v>
      </c>
      <c s="34" t="s">
        <v>90</v>
      </c>
      <c s="34" t="s">
        <v>747</v>
      </c>
      <c s="35" t="s">
        <v>748</v>
      </c>
      <c s="6" t="s">
        <v>913</v>
      </c>
      <c s="36" t="s">
        <v>307</v>
      </c>
      <c s="37">
        <v>64.8</v>
      </c>
      <c s="36">
        <v>0</v>
      </c>
      <c s="36">
        <f>ROUND(G41*H41,6)</f>
      </c>
      <c r="L41" s="38">
        <v>0</v>
      </c>
      <c s="32">
        <f>ROUND(ROUND(L41,2)*ROUND(G41,1),2)</f>
      </c>
      <c s="36" t="s">
        <v>308</v>
      </c>
      <c>
        <f>(M41*21)/100</f>
      </c>
      <c t="s">
        <v>28</v>
      </c>
    </row>
    <row r="42" spans="1:5" ht="12.75">
      <c r="A42" s="35" t="s">
        <v>54</v>
      </c>
      <c r="E42" s="39" t="s">
        <v>914</v>
      </c>
    </row>
    <row r="43" spans="1:5" ht="12.75">
      <c r="A43" s="35" t="s">
        <v>55</v>
      </c>
      <c r="E43" s="40" t="s">
        <v>915</v>
      </c>
    </row>
    <row r="44" spans="1:5" ht="25.5">
      <c r="A44" t="s">
        <v>57</v>
      </c>
      <c r="E44" s="39" t="s">
        <v>916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