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!Dokumenty\!Pracovni\!BIM\BIM-SŽDC\CDE\!Zakázka_zadání_CDE\!Výběrové_řízení_2022\!Zadávací_dokumentace_2023\Zadávací dokumentace\14_Testovací_podklady_pro_kvalifikaci\"/>
    </mc:Choice>
  </mc:AlternateContent>
  <bookViews>
    <workbookView xWindow="0" yWindow="0" windowWidth="28800" windowHeight="12345" firstSheet="2" activeTab="2"/>
  </bookViews>
  <sheets>
    <sheet name="Základní prostředí" sheetId="8" r:id="rId1"/>
    <sheet name="Struktura stavby" sheetId="1" r:id="rId2"/>
    <sheet name="Metadata_Příkladu_dokumentace" sheetId="7" r:id="rId3"/>
    <sheet name="Struktura dokumentací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8" i="7" l="1"/>
  <c r="Q229" i="7"/>
  <c r="Q228" i="7"/>
  <c r="AJ234" i="7"/>
  <c r="AI234" i="7"/>
  <c r="AH234" i="7"/>
  <c r="AG234" i="7"/>
  <c r="AE234" i="7"/>
  <c r="AD234" i="7"/>
  <c r="AC234" i="7"/>
  <c r="AB234" i="7"/>
  <c r="AA234" i="7"/>
  <c r="Z234" i="7"/>
  <c r="Y234" i="7"/>
  <c r="X234" i="7"/>
  <c r="W234" i="7"/>
  <c r="V234" i="7"/>
  <c r="AJ233" i="7"/>
  <c r="AI233" i="7"/>
  <c r="AH233" i="7"/>
  <c r="AG233" i="7"/>
  <c r="AE233" i="7"/>
  <c r="AD233" i="7"/>
  <c r="AC233" i="7"/>
  <c r="AB233" i="7"/>
  <c r="AA233" i="7"/>
  <c r="Z233" i="7"/>
  <c r="Y233" i="7"/>
  <c r="X233" i="7"/>
  <c r="W233" i="7"/>
  <c r="V233" i="7"/>
  <c r="AJ232" i="7"/>
  <c r="AI232" i="7"/>
  <c r="AH232" i="7"/>
  <c r="AG232" i="7"/>
  <c r="AE232" i="7"/>
  <c r="AD232" i="7"/>
  <c r="AC232" i="7"/>
  <c r="AB232" i="7"/>
  <c r="AA232" i="7"/>
  <c r="Z232" i="7"/>
  <c r="Y232" i="7"/>
  <c r="X232" i="7"/>
  <c r="W232" i="7"/>
  <c r="V232" i="7"/>
  <c r="AJ231" i="7"/>
  <c r="AI231" i="7"/>
  <c r="AH231" i="7"/>
  <c r="AG231" i="7"/>
  <c r="AE231" i="7"/>
  <c r="AD231" i="7"/>
  <c r="AC231" i="7"/>
  <c r="AB231" i="7"/>
  <c r="AA231" i="7"/>
  <c r="Z231" i="7"/>
  <c r="Y231" i="7"/>
  <c r="X231" i="7"/>
  <c r="W231" i="7"/>
  <c r="V231" i="7"/>
  <c r="AJ230" i="7"/>
  <c r="AI230" i="7"/>
  <c r="AH230" i="7"/>
  <c r="AG230" i="7"/>
  <c r="AE230" i="7"/>
  <c r="AD230" i="7"/>
  <c r="AC230" i="7"/>
  <c r="AB230" i="7"/>
  <c r="AA230" i="7"/>
  <c r="Z230" i="7"/>
  <c r="Y230" i="7"/>
  <c r="X230" i="7"/>
  <c r="W230" i="7"/>
  <c r="V230" i="7"/>
  <c r="AJ229" i="7"/>
  <c r="AI229" i="7"/>
  <c r="AH229" i="7"/>
  <c r="AG229" i="7"/>
  <c r="AE229" i="7"/>
  <c r="AD229" i="7"/>
  <c r="AC229" i="7"/>
  <c r="AB229" i="7"/>
  <c r="AA229" i="7"/>
  <c r="Z229" i="7"/>
  <c r="Y229" i="7"/>
  <c r="X229" i="7"/>
  <c r="W229" i="7"/>
  <c r="V229" i="7"/>
  <c r="AJ228" i="7"/>
  <c r="AI228" i="7"/>
  <c r="AH228" i="7"/>
  <c r="AG228" i="7"/>
  <c r="AE228" i="7"/>
  <c r="AD228" i="7"/>
  <c r="AC228" i="7"/>
  <c r="AB228" i="7"/>
  <c r="AA228" i="7"/>
  <c r="Z228" i="7"/>
  <c r="Y228" i="7"/>
  <c r="X228" i="7"/>
  <c r="W228" i="7"/>
  <c r="V228" i="7"/>
  <c r="AJ227" i="7"/>
  <c r="AI227" i="7"/>
  <c r="AH227" i="7"/>
  <c r="AG227" i="7"/>
  <c r="AE227" i="7"/>
  <c r="AD227" i="7"/>
  <c r="AC227" i="7"/>
  <c r="AB227" i="7"/>
  <c r="AA227" i="7"/>
  <c r="Z227" i="7"/>
  <c r="Y227" i="7"/>
  <c r="X227" i="7"/>
  <c r="W227" i="7"/>
  <c r="V227" i="7"/>
  <c r="AJ226" i="7"/>
  <c r="AI226" i="7"/>
  <c r="AH226" i="7"/>
  <c r="AG226" i="7"/>
  <c r="AE226" i="7"/>
  <c r="AD226" i="7"/>
  <c r="AC226" i="7"/>
  <c r="AB226" i="7"/>
  <c r="AA226" i="7"/>
  <c r="Z226" i="7"/>
  <c r="Y226" i="7"/>
  <c r="X226" i="7"/>
  <c r="W226" i="7"/>
  <c r="V226" i="7"/>
  <c r="AJ225" i="7"/>
  <c r="AI225" i="7"/>
  <c r="AH225" i="7"/>
  <c r="AG225" i="7"/>
  <c r="AE225" i="7"/>
  <c r="AD225" i="7"/>
  <c r="AC225" i="7"/>
  <c r="AB225" i="7"/>
  <c r="AA225" i="7"/>
  <c r="Z225" i="7"/>
  <c r="Y225" i="7"/>
  <c r="X225" i="7"/>
  <c r="W225" i="7"/>
  <c r="V225" i="7"/>
  <c r="AJ224" i="7"/>
  <c r="AI224" i="7"/>
  <c r="AH224" i="7"/>
  <c r="AG224" i="7"/>
  <c r="AE224" i="7"/>
  <c r="AD224" i="7"/>
  <c r="AC224" i="7"/>
  <c r="AB224" i="7"/>
  <c r="AA224" i="7"/>
  <c r="Z224" i="7"/>
  <c r="Y224" i="7"/>
  <c r="X224" i="7"/>
  <c r="W224" i="7"/>
  <c r="V224" i="7"/>
  <c r="AJ223" i="7"/>
  <c r="AI223" i="7"/>
  <c r="AH223" i="7"/>
  <c r="AG223" i="7"/>
  <c r="AE223" i="7"/>
  <c r="AD223" i="7"/>
  <c r="AC223" i="7"/>
  <c r="AB223" i="7"/>
  <c r="AA223" i="7"/>
  <c r="Z223" i="7"/>
  <c r="Y223" i="7"/>
  <c r="X223" i="7"/>
  <c r="W223" i="7"/>
  <c r="V223" i="7"/>
  <c r="AJ222" i="7"/>
  <c r="AI222" i="7"/>
  <c r="AH222" i="7"/>
  <c r="AG222" i="7"/>
  <c r="AE222" i="7"/>
  <c r="AD222" i="7"/>
  <c r="AC222" i="7"/>
  <c r="AB222" i="7"/>
  <c r="AA222" i="7"/>
  <c r="Z222" i="7"/>
  <c r="Y222" i="7"/>
  <c r="X222" i="7"/>
  <c r="W222" i="7"/>
  <c r="V222" i="7"/>
  <c r="AJ221" i="7"/>
  <c r="AI221" i="7"/>
  <c r="AH221" i="7"/>
  <c r="AG221" i="7"/>
  <c r="AE221" i="7"/>
  <c r="AD221" i="7"/>
  <c r="AC221" i="7"/>
  <c r="AB221" i="7"/>
  <c r="AA221" i="7"/>
  <c r="Z221" i="7"/>
  <c r="Y221" i="7"/>
  <c r="X221" i="7"/>
  <c r="W221" i="7"/>
  <c r="V221" i="7"/>
  <c r="AJ220" i="7"/>
  <c r="AI220" i="7"/>
  <c r="AH220" i="7"/>
  <c r="AG220" i="7"/>
  <c r="AE220" i="7"/>
  <c r="AD220" i="7"/>
  <c r="AC220" i="7"/>
  <c r="AB220" i="7"/>
  <c r="AA220" i="7"/>
  <c r="Z220" i="7"/>
  <c r="Y220" i="7"/>
  <c r="X220" i="7"/>
  <c r="W220" i="7"/>
  <c r="V220" i="7"/>
  <c r="AJ219" i="7"/>
  <c r="AI219" i="7"/>
  <c r="AH219" i="7"/>
  <c r="AG219" i="7"/>
  <c r="AE219" i="7"/>
  <c r="AD219" i="7"/>
  <c r="AC219" i="7"/>
  <c r="AB219" i="7"/>
  <c r="AA219" i="7"/>
  <c r="Z219" i="7"/>
  <c r="Y219" i="7"/>
  <c r="X219" i="7"/>
  <c r="W219" i="7"/>
  <c r="V219" i="7"/>
  <c r="AJ218" i="7"/>
  <c r="AI218" i="7"/>
  <c r="AH218" i="7"/>
  <c r="AG218" i="7"/>
  <c r="AE218" i="7"/>
  <c r="AD218" i="7"/>
  <c r="AC218" i="7"/>
  <c r="AB218" i="7"/>
  <c r="AA218" i="7"/>
  <c r="Z218" i="7"/>
  <c r="Y218" i="7"/>
  <c r="X218" i="7"/>
  <c r="W218" i="7"/>
  <c r="V218" i="7"/>
  <c r="AJ217" i="7"/>
  <c r="AI217" i="7"/>
  <c r="AH217" i="7"/>
  <c r="AG217" i="7"/>
  <c r="AE217" i="7"/>
  <c r="AD217" i="7"/>
  <c r="AC217" i="7"/>
  <c r="AB217" i="7"/>
  <c r="AA217" i="7"/>
  <c r="Z217" i="7"/>
  <c r="Y217" i="7"/>
  <c r="X217" i="7"/>
  <c r="W217" i="7"/>
  <c r="V217" i="7"/>
  <c r="AJ216" i="7"/>
  <c r="AI216" i="7"/>
  <c r="AH216" i="7"/>
  <c r="AG216" i="7"/>
  <c r="AE216" i="7"/>
  <c r="AD216" i="7"/>
  <c r="AC216" i="7"/>
  <c r="AB216" i="7"/>
  <c r="AA216" i="7"/>
  <c r="Z216" i="7"/>
  <c r="Y216" i="7"/>
  <c r="X216" i="7"/>
  <c r="W216" i="7"/>
  <c r="V216" i="7"/>
  <c r="AJ215" i="7"/>
  <c r="AI215" i="7"/>
  <c r="AH215" i="7"/>
  <c r="AG215" i="7"/>
  <c r="AE215" i="7"/>
  <c r="AD215" i="7"/>
  <c r="AC215" i="7"/>
  <c r="AB215" i="7"/>
  <c r="AA215" i="7"/>
  <c r="Z215" i="7"/>
  <c r="Y215" i="7"/>
  <c r="X215" i="7"/>
  <c r="W215" i="7"/>
  <c r="V215" i="7"/>
  <c r="AJ214" i="7"/>
  <c r="AI214" i="7"/>
  <c r="AH214" i="7"/>
  <c r="AG214" i="7"/>
  <c r="AE214" i="7"/>
  <c r="AD214" i="7"/>
  <c r="AC214" i="7"/>
  <c r="AB214" i="7"/>
  <c r="AA214" i="7"/>
  <c r="Z214" i="7"/>
  <c r="Y214" i="7"/>
  <c r="X214" i="7"/>
  <c r="W214" i="7"/>
  <c r="V214" i="7"/>
  <c r="AJ213" i="7"/>
  <c r="AI213" i="7"/>
  <c r="AH213" i="7"/>
  <c r="AG213" i="7"/>
  <c r="AE213" i="7"/>
  <c r="AD213" i="7"/>
  <c r="AC213" i="7"/>
  <c r="AB213" i="7"/>
  <c r="AA213" i="7"/>
  <c r="Z213" i="7"/>
  <c r="Y213" i="7"/>
  <c r="X213" i="7"/>
  <c r="W213" i="7"/>
  <c r="V213" i="7"/>
  <c r="AJ212" i="7"/>
  <c r="AI212" i="7"/>
  <c r="AH212" i="7"/>
  <c r="AG212" i="7"/>
  <c r="AE212" i="7"/>
  <c r="AD212" i="7"/>
  <c r="AC212" i="7"/>
  <c r="AB212" i="7"/>
  <c r="AA212" i="7"/>
  <c r="Z212" i="7"/>
  <c r="Y212" i="7"/>
  <c r="X212" i="7"/>
  <c r="W212" i="7"/>
  <c r="V212" i="7"/>
  <c r="AJ211" i="7"/>
  <c r="AI211" i="7"/>
  <c r="AH211" i="7"/>
  <c r="AG211" i="7"/>
  <c r="AE211" i="7"/>
  <c r="AD211" i="7"/>
  <c r="AC211" i="7"/>
  <c r="AB211" i="7"/>
  <c r="AA211" i="7"/>
  <c r="Z211" i="7"/>
  <c r="Y211" i="7"/>
  <c r="X211" i="7"/>
  <c r="W211" i="7"/>
  <c r="V211" i="7"/>
  <c r="AJ210" i="7"/>
  <c r="AI210" i="7"/>
  <c r="AH210" i="7"/>
  <c r="AG210" i="7"/>
  <c r="AE210" i="7"/>
  <c r="AD210" i="7"/>
  <c r="AC210" i="7"/>
  <c r="AB210" i="7"/>
  <c r="AA210" i="7"/>
  <c r="Z210" i="7"/>
  <c r="Y210" i="7"/>
  <c r="X210" i="7"/>
  <c r="W210" i="7"/>
  <c r="V210" i="7"/>
  <c r="AJ209" i="7"/>
  <c r="AI209" i="7"/>
  <c r="AH209" i="7"/>
  <c r="AG209" i="7"/>
  <c r="AE209" i="7"/>
  <c r="AD209" i="7"/>
  <c r="AC209" i="7"/>
  <c r="AB209" i="7"/>
  <c r="AA209" i="7"/>
  <c r="Z209" i="7"/>
  <c r="Y209" i="7"/>
  <c r="X209" i="7"/>
  <c r="W209" i="7"/>
  <c r="V209" i="7"/>
  <c r="AJ208" i="7"/>
  <c r="AI208" i="7"/>
  <c r="AH208" i="7"/>
  <c r="AG208" i="7"/>
  <c r="AE208" i="7"/>
  <c r="AD208" i="7"/>
  <c r="AC208" i="7"/>
  <c r="AB208" i="7"/>
  <c r="AA208" i="7"/>
  <c r="Z208" i="7"/>
  <c r="Y208" i="7"/>
  <c r="X208" i="7"/>
  <c r="W208" i="7"/>
  <c r="V208" i="7"/>
  <c r="AJ207" i="7"/>
  <c r="AI207" i="7"/>
  <c r="AH207" i="7"/>
  <c r="AG207" i="7"/>
  <c r="AE207" i="7"/>
  <c r="AD207" i="7"/>
  <c r="AC207" i="7"/>
  <c r="AB207" i="7"/>
  <c r="AA207" i="7"/>
  <c r="Z207" i="7"/>
  <c r="Y207" i="7"/>
  <c r="X207" i="7"/>
  <c r="W207" i="7"/>
  <c r="V207" i="7"/>
  <c r="AJ206" i="7"/>
  <c r="AI206" i="7"/>
  <c r="AH206" i="7"/>
  <c r="AG206" i="7"/>
  <c r="AE206" i="7"/>
  <c r="AD206" i="7"/>
  <c r="AC206" i="7"/>
  <c r="AB206" i="7"/>
  <c r="AA206" i="7"/>
  <c r="Z206" i="7"/>
  <c r="Y206" i="7"/>
  <c r="X206" i="7"/>
  <c r="W206" i="7"/>
  <c r="V206" i="7"/>
  <c r="AJ205" i="7"/>
  <c r="AI205" i="7"/>
  <c r="AH205" i="7"/>
  <c r="AG205" i="7"/>
  <c r="AE205" i="7"/>
  <c r="AD205" i="7"/>
  <c r="AC205" i="7"/>
  <c r="AB205" i="7"/>
  <c r="AA205" i="7"/>
  <c r="Z205" i="7"/>
  <c r="Y205" i="7"/>
  <c r="X205" i="7"/>
  <c r="W205" i="7"/>
  <c r="V205" i="7"/>
  <c r="AJ204" i="7"/>
  <c r="AI204" i="7"/>
  <c r="AH204" i="7"/>
  <c r="AG204" i="7"/>
  <c r="AE204" i="7"/>
  <c r="AD204" i="7"/>
  <c r="AC204" i="7"/>
  <c r="AB204" i="7"/>
  <c r="AA204" i="7"/>
  <c r="Z204" i="7"/>
  <c r="Y204" i="7"/>
  <c r="X204" i="7"/>
  <c r="W204" i="7"/>
  <c r="V204" i="7"/>
  <c r="AJ203" i="7"/>
  <c r="AI203" i="7"/>
  <c r="AH203" i="7"/>
  <c r="AG203" i="7"/>
  <c r="AE203" i="7"/>
  <c r="AD203" i="7"/>
  <c r="AC203" i="7"/>
  <c r="AB203" i="7"/>
  <c r="AA203" i="7"/>
  <c r="Z203" i="7"/>
  <c r="Y203" i="7"/>
  <c r="X203" i="7"/>
  <c r="W203" i="7"/>
  <c r="V203" i="7"/>
  <c r="AJ202" i="7"/>
  <c r="AI202" i="7"/>
  <c r="AH202" i="7"/>
  <c r="AG202" i="7"/>
  <c r="AE202" i="7"/>
  <c r="AD202" i="7"/>
  <c r="AC202" i="7"/>
  <c r="AB202" i="7"/>
  <c r="AA202" i="7"/>
  <c r="Z202" i="7"/>
  <c r="Y202" i="7"/>
  <c r="X202" i="7"/>
  <c r="W202" i="7"/>
  <c r="V202" i="7"/>
  <c r="AJ201" i="7"/>
  <c r="AI201" i="7"/>
  <c r="AH201" i="7"/>
  <c r="AG201" i="7"/>
  <c r="AE201" i="7"/>
  <c r="AD201" i="7"/>
  <c r="AC201" i="7"/>
  <c r="AB201" i="7"/>
  <c r="AA201" i="7"/>
  <c r="Z201" i="7"/>
  <c r="Y201" i="7"/>
  <c r="X201" i="7"/>
  <c r="W201" i="7"/>
  <c r="V201" i="7"/>
  <c r="AJ200" i="7"/>
  <c r="AI200" i="7"/>
  <c r="AH200" i="7"/>
  <c r="AG200" i="7"/>
  <c r="AE200" i="7"/>
  <c r="AD200" i="7"/>
  <c r="AC200" i="7"/>
  <c r="AB200" i="7"/>
  <c r="AA200" i="7"/>
  <c r="Z200" i="7"/>
  <c r="Y200" i="7"/>
  <c r="X200" i="7"/>
  <c r="W200" i="7"/>
  <c r="V200" i="7"/>
  <c r="AJ199" i="7"/>
  <c r="AI199" i="7"/>
  <c r="AH199" i="7"/>
  <c r="AG199" i="7"/>
  <c r="AE199" i="7"/>
  <c r="AD199" i="7"/>
  <c r="AC199" i="7"/>
  <c r="AB199" i="7"/>
  <c r="AA199" i="7"/>
  <c r="Z199" i="7"/>
  <c r="Y199" i="7"/>
  <c r="X199" i="7"/>
  <c r="W199" i="7"/>
  <c r="V199" i="7"/>
  <c r="AJ198" i="7"/>
  <c r="AI198" i="7"/>
  <c r="AH198" i="7"/>
  <c r="AG198" i="7"/>
  <c r="AE198" i="7"/>
  <c r="AD198" i="7"/>
  <c r="AC198" i="7"/>
  <c r="AB198" i="7"/>
  <c r="AA198" i="7"/>
  <c r="Z198" i="7"/>
  <c r="Y198" i="7"/>
  <c r="X198" i="7"/>
  <c r="W198" i="7"/>
  <c r="V198" i="7"/>
  <c r="AJ197" i="7"/>
  <c r="AI197" i="7"/>
  <c r="AH197" i="7"/>
  <c r="AG197" i="7"/>
  <c r="AE197" i="7"/>
  <c r="AD197" i="7"/>
  <c r="AC197" i="7"/>
  <c r="AB197" i="7"/>
  <c r="AA197" i="7"/>
  <c r="Z197" i="7"/>
  <c r="Y197" i="7"/>
  <c r="X197" i="7"/>
  <c r="W197" i="7"/>
  <c r="V197" i="7"/>
  <c r="AJ196" i="7"/>
  <c r="AI196" i="7"/>
  <c r="AH196" i="7"/>
  <c r="AG196" i="7"/>
  <c r="AE196" i="7"/>
  <c r="AD196" i="7"/>
  <c r="AC196" i="7"/>
  <c r="AB196" i="7"/>
  <c r="AA196" i="7"/>
  <c r="Z196" i="7"/>
  <c r="Y196" i="7"/>
  <c r="X196" i="7"/>
  <c r="W196" i="7"/>
  <c r="V196" i="7"/>
  <c r="AJ195" i="7"/>
  <c r="AI195" i="7"/>
  <c r="AH195" i="7"/>
  <c r="AG195" i="7"/>
  <c r="AE195" i="7"/>
  <c r="AD195" i="7"/>
  <c r="AC195" i="7"/>
  <c r="AB195" i="7"/>
  <c r="AA195" i="7"/>
  <c r="Z195" i="7"/>
  <c r="Y195" i="7"/>
  <c r="X195" i="7"/>
  <c r="W195" i="7"/>
  <c r="V195" i="7"/>
  <c r="AJ194" i="7"/>
  <c r="AI194" i="7"/>
  <c r="AH194" i="7"/>
  <c r="AG194" i="7"/>
  <c r="AE194" i="7"/>
  <c r="AD194" i="7"/>
  <c r="AC194" i="7"/>
  <c r="AB194" i="7"/>
  <c r="AA194" i="7"/>
  <c r="Z194" i="7"/>
  <c r="Y194" i="7"/>
  <c r="X194" i="7"/>
  <c r="W194" i="7"/>
  <c r="V194" i="7"/>
  <c r="AJ193" i="7"/>
  <c r="AI193" i="7"/>
  <c r="AH193" i="7"/>
  <c r="AG193" i="7"/>
  <c r="AE193" i="7"/>
  <c r="AD193" i="7"/>
  <c r="AC193" i="7"/>
  <c r="AB193" i="7"/>
  <c r="AA193" i="7"/>
  <c r="Z193" i="7"/>
  <c r="Y193" i="7"/>
  <c r="X193" i="7"/>
  <c r="W193" i="7"/>
  <c r="V193" i="7"/>
  <c r="AJ192" i="7"/>
  <c r="AI192" i="7"/>
  <c r="AH192" i="7"/>
  <c r="AG192" i="7"/>
  <c r="AE192" i="7"/>
  <c r="AD192" i="7"/>
  <c r="AC192" i="7"/>
  <c r="AB192" i="7"/>
  <c r="AA192" i="7"/>
  <c r="Z192" i="7"/>
  <c r="Y192" i="7"/>
  <c r="X192" i="7"/>
  <c r="W192" i="7"/>
  <c r="V192" i="7"/>
  <c r="AJ191" i="7"/>
  <c r="AI191" i="7"/>
  <c r="AH191" i="7"/>
  <c r="AG191" i="7"/>
  <c r="AE191" i="7"/>
  <c r="AD191" i="7"/>
  <c r="AC191" i="7"/>
  <c r="AB191" i="7"/>
  <c r="AA191" i="7"/>
  <c r="Z191" i="7"/>
  <c r="Y191" i="7"/>
  <c r="X191" i="7"/>
  <c r="W191" i="7"/>
  <c r="V191" i="7"/>
  <c r="AJ190" i="7"/>
  <c r="AI190" i="7"/>
  <c r="AH190" i="7"/>
  <c r="AG190" i="7"/>
  <c r="AE190" i="7"/>
  <c r="AD190" i="7"/>
  <c r="AC190" i="7"/>
  <c r="AB190" i="7"/>
  <c r="AA190" i="7"/>
  <c r="Z190" i="7"/>
  <c r="Y190" i="7"/>
  <c r="X190" i="7"/>
  <c r="W190" i="7"/>
  <c r="V190" i="7"/>
  <c r="AJ189" i="7"/>
  <c r="AI189" i="7"/>
  <c r="AH189" i="7"/>
  <c r="AG189" i="7"/>
  <c r="AE189" i="7"/>
  <c r="AD189" i="7"/>
  <c r="AC189" i="7"/>
  <c r="AB189" i="7"/>
  <c r="AA189" i="7"/>
  <c r="Z189" i="7"/>
  <c r="Y189" i="7"/>
  <c r="X189" i="7"/>
  <c r="W189" i="7"/>
  <c r="V189" i="7"/>
  <c r="AJ188" i="7"/>
  <c r="AI188" i="7"/>
  <c r="AH188" i="7"/>
  <c r="AG188" i="7"/>
  <c r="AE188" i="7"/>
  <c r="AD188" i="7"/>
  <c r="AC188" i="7"/>
  <c r="AB188" i="7"/>
  <c r="AA188" i="7"/>
  <c r="Z188" i="7"/>
  <c r="Y188" i="7"/>
  <c r="X188" i="7"/>
  <c r="W188" i="7"/>
  <c r="V188" i="7"/>
  <c r="AJ187" i="7"/>
  <c r="AI187" i="7"/>
  <c r="AH187" i="7"/>
  <c r="AG187" i="7"/>
  <c r="AE187" i="7"/>
  <c r="AD187" i="7"/>
  <c r="AC187" i="7"/>
  <c r="AB187" i="7"/>
  <c r="AA187" i="7"/>
  <c r="Z187" i="7"/>
  <c r="Y187" i="7"/>
  <c r="X187" i="7"/>
  <c r="W187" i="7"/>
  <c r="V187" i="7"/>
  <c r="AJ186" i="7"/>
  <c r="AI186" i="7"/>
  <c r="AH186" i="7"/>
  <c r="AG186" i="7"/>
  <c r="AE186" i="7"/>
  <c r="AD186" i="7"/>
  <c r="AC186" i="7"/>
  <c r="AB186" i="7"/>
  <c r="AA186" i="7"/>
  <c r="Z186" i="7"/>
  <c r="Y186" i="7"/>
  <c r="X186" i="7"/>
  <c r="W186" i="7"/>
  <c r="V186" i="7"/>
  <c r="AJ185" i="7"/>
  <c r="AI185" i="7"/>
  <c r="AH185" i="7"/>
  <c r="AG185" i="7"/>
  <c r="AE185" i="7"/>
  <c r="AD185" i="7"/>
  <c r="AC185" i="7"/>
  <c r="AB185" i="7"/>
  <c r="AA185" i="7"/>
  <c r="Z185" i="7"/>
  <c r="Y185" i="7"/>
  <c r="X185" i="7"/>
  <c r="W185" i="7"/>
  <c r="V185" i="7"/>
  <c r="AJ184" i="7"/>
  <c r="AI184" i="7"/>
  <c r="AH184" i="7"/>
  <c r="AG184" i="7"/>
  <c r="AE184" i="7"/>
  <c r="AD184" i="7"/>
  <c r="AC184" i="7"/>
  <c r="AB184" i="7"/>
  <c r="AA184" i="7"/>
  <c r="Z184" i="7"/>
  <c r="Y184" i="7"/>
  <c r="X184" i="7"/>
  <c r="W184" i="7"/>
  <c r="V184" i="7"/>
  <c r="AJ183" i="7"/>
  <c r="AI183" i="7"/>
  <c r="AH183" i="7"/>
  <c r="AG183" i="7"/>
  <c r="AE183" i="7"/>
  <c r="AD183" i="7"/>
  <c r="AC183" i="7"/>
  <c r="AB183" i="7"/>
  <c r="AA183" i="7"/>
  <c r="Z183" i="7"/>
  <c r="Y183" i="7"/>
  <c r="X183" i="7"/>
  <c r="W183" i="7"/>
  <c r="V183" i="7"/>
  <c r="AJ182" i="7"/>
  <c r="AI182" i="7"/>
  <c r="AH182" i="7"/>
  <c r="AG182" i="7"/>
  <c r="AE182" i="7"/>
  <c r="AD182" i="7"/>
  <c r="AC182" i="7"/>
  <c r="AB182" i="7"/>
  <c r="AA182" i="7"/>
  <c r="Z182" i="7"/>
  <c r="Y182" i="7"/>
  <c r="X182" i="7"/>
  <c r="W182" i="7"/>
  <c r="V182" i="7"/>
  <c r="AJ181" i="7"/>
  <c r="AI181" i="7"/>
  <c r="AH181" i="7"/>
  <c r="AG181" i="7"/>
  <c r="AE181" i="7"/>
  <c r="AD181" i="7"/>
  <c r="AC181" i="7"/>
  <c r="AB181" i="7"/>
  <c r="AA181" i="7"/>
  <c r="Z181" i="7"/>
  <c r="Y181" i="7"/>
  <c r="X181" i="7"/>
  <c r="W181" i="7"/>
  <c r="V181" i="7"/>
  <c r="AJ180" i="7"/>
  <c r="AI180" i="7"/>
  <c r="AH180" i="7"/>
  <c r="AG180" i="7"/>
  <c r="AE180" i="7"/>
  <c r="AD180" i="7"/>
  <c r="AC180" i="7"/>
  <c r="AB180" i="7"/>
  <c r="AA180" i="7"/>
  <c r="Z180" i="7"/>
  <c r="Y180" i="7"/>
  <c r="X180" i="7"/>
  <c r="W180" i="7"/>
  <c r="V180" i="7"/>
  <c r="AJ179" i="7"/>
  <c r="AI179" i="7"/>
  <c r="AH179" i="7"/>
  <c r="AG179" i="7"/>
  <c r="AE179" i="7"/>
  <c r="AD179" i="7"/>
  <c r="AC179" i="7"/>
  <c r="AB179" i="7"/>
  <c r="AA179" i="7"/>
  <c r="Z179" i="7"/>
  <c r="Y179" i="7"/>
  <c r="X179" i="7"/>
  <c r="W179" i="7"/>
  <c r="V179" i="7"/>
  <c r="AJ178" i="7"/>
  <c r="AI178" i="7"/>
  <c r="AH178" i="7"/>
  <c r="AG178" i="7"/>
  <c r="AE178" i="7"/>
  <c r="AD178" i="7"/>
  <c r="AC178" i="7"/>
  <c r="AB178" i="7"/>
  <c r="AA178" i="7"/>
  <c r="Z178" i="7"/>
  <c r="Y178" i="7"/>
  <c r="X178" i="7"/>
  <c r="W178" i="7"/>
  <c r="V178" i="7"/>
  <c r="AJ177" i="7"/>
  <c r="AI177" i="7"/>
  <c r="AH177" i="7"/>
  <c r="AG177" i="7"/>
  <c r="AE177" i="7"/>
  <c r="AD177" i="7"/>
  <c r="AC177" i="7"/>
  <c r="AB177" i="7"/>
  <c r="AA177" i="7"/>
  <c r="Z177" i="7"/>
  <c r="Y177" i="7"/>
  <c r="X177" i="7"/>
  <c r="W177" i="7"/>
  <c r="V177" i="7"/>
  <c r="AJ176" i="7"/>
  <c r="AI176" i="7"/>
  <c r="AH176" i="7"/>
  <c r="AG176" i="7"/>
  <c r="AE176" i="7"/>
  <c r="AD176" i="7"/>
  <c r="AC176" i="7"/>
  <c r="AB176" i="7"/>
  <c r="AA176" i="7"/>
  <c r="Z176" i="7"/>
  <c r="Y176" i="7"/>
  <c r="X176" i="7"/>
  <c r="W176" i="7"/>
  <c r="V176" i="7"/>
  <c r="AJ175" i="7"/>
  <c r="AI175" i="7"/>
  <c r="AH175" i="7"/>
  <c r="AG175" i="7"/>
  <c r="AE175" i="7"/>
  <c r="AD175" i="7"/>
  <c r="AC175" i="7"/>
  <c r="AB175" i="7"/>
  <c r="AA175" i="7"/>
  <c r="Z175" i="7"/>
  <c r="Y175" i="7"/>
  <c r="X175" i="7"/>
  <c r="W175" i="7"/>
  <c r="V175" i="7"/>
  <c r="AJ174" i="7"/>
  <c r="AI174" i="7"/>
  <c r="AH174" i="7"/>
  <c r="AG174" i="7"/>
  <c r="AE174" i="7"/>
  <c r="AD174" i="7"/>
  <c r="AC174" i="7"/>
  <c r="AB174" i="7"/>
  <c r="AA174" i="7"/>
  <c r="Z174" i="7"/>
  <c r="Y174" i="7"/>
  <c r="X174" i="7"/>
  <c r="W174" i="7"/>
  <c r="V174" i="7"/>
  <c r="AJ173" i="7"/>
  <c r="AI173" i="7"/>
  <c r="AH173" i="7"/>
  <c r="AG173" i="7"/>
  <c r="AE173" i="7"/>
  <c r="AD173" i="7"/>
  <c r="AC173" i="7"/>
  <c r="AB173" i="7"/>
  <c r="AA173" i="7"/>
  <c r="Z173" i="7"/>
  <c r="Y173" i="7"/>
  <c r="X173" i="7"/>
  <c r="W173" i="7"/>
  <c r="V173" i="7"/>
  <c r="AJ172" i="7"/>
  <c r="AI172" i="7"/>
  <c r="AH172" i="7"/>
  <c r="AG172" i="7"/>
  <c r="AE172" i="7"/>
  <c r="AD172" i="7"/>
  <c r="AC172" i="7"/>
  <c r="AB172" i="7"/>
  <c r="AA172" i="7"/>
  <c r="Z172" i="7"/>
  <c r="Y172" i="7"/>
  <c r="X172" i="7"/>
  <c r="W172" i="7"/>
  <c r="V172" i="7"/>
  <c r="AJ171" i="7"/>
  <c r="AI171" i="7"/>
  <c r="AH171" i="7"/>
  <c r="AG171" i="7"/>
  <c r="AE171" i="7"/>
  <c r="AD171" i="7"/>
  <c r="AC171" i="7"/>
  <c r="AB171" i="7"/>
  <c r="AA171" i="7"/>
  <c r="Z171" i="7"/>
  <c r="Y171" i="7"/>
  <c r="X171" i="7"/>
  <c r="W171" i="7"/>
  <c r="V171" i="7"/>
  <c r="AJ170" i="7"/>
  <c r="AI170" i="7"/>
  <c r="AH170" i="7"/>
  <c r="AG170" i="7"/>
  <c r="AE170" i="7"/>
  <c r="AD170" i="7"/>
  <c r="AC170" i="7"/>
  <c r="AB170" i="7"/>
  <c r="AA170" i="7"/>
  <c r="Z170" i="7"/>
  <c r="Y170" i="7"/>
  <c r="X170" i="7"/>
  <c r="W170" i="7"/>
  <c r="V170" i="7"/>
  <c r="AJ169" i="7"/>
  <c r="AI169" i="7"/>
  <c r="AH169" i="7"/>
  <c r="AG169" i="7"/>
  <c r="AE169" i="7"/>
  <c r="AD169" i="7"/>
  <c r="AC169" i="7"/>
  <c r="AB169" i="7"/>
  <c r="AA169" i="7"/>
  <c r="Z169" i="7"/>
  <c r="Y169" i="7"/>
  <c r="X169" i="7"/>
  <c r="W169" i="7"/>
  <c r="V169" i="7"/>
  <c r="AJ168" i="7"/>
  <c r="AI168" i="7"/>
  <c r="AH168" i="7"/>
  <c r="AG168" i="7"/>
  <c r="AE168" i="7"/>
  <c r="AD168" i="7"/>
  <c r="AC168" i="7"/>
  <c r="AB168" i="7"/>
  <c r="AA168" i="7"/>
  <c r="Z168" i="7"/>
  <c r="Y168" i="7"/>
  <c r="X168" i="7"/>
  <c r="W168" i="7"/>
  <c r="V168" i="7"/>
  <c r="AJ167" i="7"/>
  <c r="AI167" i="7"/>
  <c r="AH167" i="7"/>
  <c r="AG167" i="7"/>
  <c r="AE167" i="7"/>
  <c r="AD167" i="7"/>
  <c r="AC167" i="7"/>
  <c r="AB167" i="7"/>
  <c r="AA167" i="7"/>
  <c r="Z167" i="7"/>
  <c r="Y167" i="7"/>
  <c r="X167" i="7"/>
  <c r="W167" i="7"/>
  <c r="V167" i="7"/>
  <c r="AJ166" i="7"/>
  <c r="AI166" i="7"/>
  <c r="AH166" i="7"/>
  <c r="AG166" i="7"/>
  <c r="AE166" i="7"/>
  <c r="AD166" i="7"/>
  <c r="AC166" i="7"/>
  <c r="AB166" i="7"/>
  <c r="AA166" i="7"/>
  <c r="Z166" i="7"/>
  <c r="Y166" i="7"/>
  <c r="X166" i="7"/>
  <c r="W166" i="7"/>
  <c r="V166" i="7"/>
  <c r="AJ165" i="7"/>
  <c r="AI165" i="7"/>
  <c r="AH165" i="7"/>
  <c r="AG165" i="7"/>
  <c r="AE165" i="7"/>
  <c r="AD165" i="7"/>
  <c r="AC165" i="7"/>
  <c r="AB165" i="7"/>
  <c r="AA165" i="7"/>
  <c r="Z165" i="7"/>
  <c r="Y165" i="7"/>
  <c r="X165" i="7"/>
  <c r="W165" i="7"/>
  <c r="V165" i="7"/>
  <c r="AJ164" i="7"/>
  <c r="AI164" i="7"/>
  <c r="AH164" i="7"/>
  <c r="AG164" i="7"/>
  <c r="AE164" i="7"/>
  <c r="AD164" i="7"/>
  <c r="AC164" i="7"/>
  <c r="AB164" i="7"/>
  <c r="AA164" i="7"/>
  <c r="Z164" i="7"/>
  <c r="Y164" i="7"/>
  <c r="X164" i="7"/>
  <c r="W164" i="7"/>
  <c r="V164" i="7"/>
  <c r="AJ163" i="7"/>
  <c r="AI163" i="7"/>
  <c r="AH163" i="7"/>
  <c r="AG163" i="7"/>
  <c r="AE163" i="7"/>
  <c r="AD163" i="7"/>
  <c r="AC163" i="7"/>
  <c r="AB163" i="7"/>
  <c r="AA163" i="7"/>
  <c r="Z163" i="7"/>
  <c r="Y163" i="7"/>
  <c r="X163" i="7"/>
  <c r="W163" i="7"/>
  <c r="V163" i="7"/>
  <c r="AJ162" i="7"/>
  <c r="AI162" i="7"/>
  <c r="AH162" i="7"/>
  <c r="AG162" i="7"/>
  <c r="AE162" i="7"/>
  <c r="AD162" i="7"/>
  <c r="AC162" i="7"/>
  <c r="AB162" i="7"/>
  <c r="AA162" i="7"/>
  <c r="Z162" i="7"/>
  <c r="Y162" i="7"/>
  <c r="X162" i="7"/>
  <c r="W162" i="7"/>
  <c r="V162" i="7"/>
  <c r="AJ161" i="7"/>
  <c r="AI161" i="7"/>
  <c r="AH161" i="7"/>
  <c r="AG161" i="7"/>
  <c r="AE161" i="7"/>
  <c r="AD161" i="7"/>
  <c r="AC161" i="7"/>
  <c r="AB161" i="7"/>
  <c r="AA161" i="7"/>
  <c r="Z161" i="7"/>
  <c r="Y161" i="7"/>
  <c r="X161" i="7"/>
  <c r="W161" i="7"/>
  <c r="V161" i="7"/>
  <c r="AJ160" i="7"/>
  <c r="AI160" i="7"/>
  <c r="AH160" i="7"/>
  <c r="AG160" i="7"/>
  <c r="AE160" i="7"/>
  <c r="AD160" i="7"/>
  <c r="AC160" i="7"/>
  <c r="AB160" i="7"/>
  <c r="AA160" i="7"/>
  <c r="Z160" i="7"/>
  <c r="Y160" i="7"/>
  <c r="X160" i="7"/>
  <c r="W160" i="7"/>
  <c r="V160" i="7"/>
  <c r="AJ159" i="7"/>
  <c r="AI159" i="7"/>
  <c r="AH159" i="7"/>
  <c r="AG159" i="7"/>
  <c r="AE159" i="7"/>
  <c r="AD159" i="7"/>
  <c r="AC159" i="7"/>
  <c r="AB159" i="7"/>
  <c r="AA159" i="7"/>
  <c r="Z159" i="7"/>
  <c r="Y159" i="7"/>
  <c r="X159" i="7"/>
  <c r="W159" i="7"/>
  <c r="V159" i="7"/>
  <c r="AJ158" i="7"/>
  <c r="AI158" i="7"/>
  <c r="AH158" i="7"/>
  <c r="AG158" i="7"/>
  <c r="AE158" i="7"/>
  <c r="AD158" i="7"/>
  <c r="AC158" i="7"/>
  <c r="AB158" i="7"/>
  <c r="AA158" i="7"/>
  <c r="Z158" i="7"/>
  <c r="Y158" i="7"/>
  <c r="X158" i="7"/>
  <c r="W158" i="7"/>
  <c r="V158" i="7"/>
  <c r="AJ157" i="7"/>
  <c r="AI157" i="7"/>
  <c r="AH157" i="7"/>
  <c r="AG157" i="7"/>
  <c r="AE157" i="7"/>
  <c r="AD157" i="7"/>
  <c r="AC157" i="7"/>
  <c r="AB157" i="7"/>
  <c r="AA157" i="7"/>
  <c r="Z157" i="7"/>
  <c r="Y157" i="7"/>
  <c r="X157" i="7"/>
  <c r="W157" i="7"/>
  <c r="V157" i="7"/>
  <c r="AJ156" i="7"/>
  <c r="AI156" i="7"/>
  <c r="AH156" i="7"/>
  <c r="AG156" i="7"/>
  <c r="AE156" i="7"/>
  <c r="AD156" i="7"/>
  <c r="AC156" i="7"/>
  <c r="AB156" i="7"/>
  <c r="AA156" i="7"/>
  <c r="Z156" i="7"/>
  <c r="Y156" i="7"/>
  <c r="X156" i="7"/>
  <c r="W156" i="7"/>
  <c r="V156" i="7"/>
  <c r="AJ155" i="7"/>
  <c r="AI155" i="7"/>
  <c r="AH155" i="7"/>
  <c r="AG155" i="7"/>
  <c r="AE155" i="7"/>
  <c r="AD155" i="7"/>
  <c r="AC155" i="7"/>
  <c r="AB155" i="7"/>
  <c r="AA155" i="7"/>
  <c r="Z155" i="7"/>
  <c r="Y155" i="7"/>
  <c r="X155" i="7"/>
  <c r="W155" i="7"/>
  <c r="V155" i="7"/>
  <c r="AJ154" i="7"/>
  <c r="AI154" i="7"/>
  <c r="AH154" i="7"/>
  <c r="AG154" i="7"/>
  <c r="AE154" i="7"/>
  <c r="AD154" i="7"/>
  <c r="AC154" i="7"/>
  <c r="AB154" i="7"/>
  <c r="AA154" i="7"/>
  <c r="Z154" i="7"/>
  <c r="Y154" i="7"/>
  <c r="X154" i="7"/>
  <c r="W154" i="7"/>
  <c r="V154" i="7"/>
  <c r="AJ153" i="7"/>
  <c r="AI153" i="7"/>
  <c r="AH153" i="7"/>
  <c r="AG153" i="7"/>
  <c r="AE153" i="7"/>
  <c r="AD153" i="7"/>
  <c r="AC153" i="7"/>
  <c r="AB153" i="7"/>
  <c r="AA153" i="7"/>
  <c r="Z153" i="7"/>
  <c r="Y153" i="7"/>
  <c r="X153" i="7"/>
  <c r="W153" i="7"/>
  <c r="V153" i="7"/>
  <c r="AJ152" i="7"/>
  <c r="AI152" i="7"/>
  <c r="AH152" i="7"/>
  <c r="AG152" i="7"/>
  <c r="AE152" i="7"/>
  <c r="AD152" i="7"/>
  <c r="AC152" i="7"/>
  <c r="AB152" i="7"/>
  <c r="AA152" i="7"/>
  <c r="Z152" i="7"/>
  <c r="Y152" i="7"/>
  <c r="X152" i="7"/>
  <c r="W152" i="7"/>
  <c r="V152" i="7"/>
  <c r="AJ151" i="7"/>
  <c r="AI151" i="7"/>
  <c r="AH151" i="7"/>
  <c r="AG151" i="7"/>
  <c r="AE151" i="7"/>
  <c r="AD151" i="7"/>
  <c r="AC151" i="7"/>
  <c r="AB151" i="7"/>
  <c r="AA151" i="7"/>
  <c r="Z151" i="7"/>
  <c r="Y151" i="7"/>
  <c r="X151" i="7"/>
  <c r="W151" i="7"/>
  <c r="V151" i="7"/>
  <c r="AJ150" i="7"/>
  <c r="AI150" i="7"/>
  <c r="AH150" i="7"/>
  <c r="AG150" i="7"/>
  <c r="AE150" i="7"/>
  <c r="AD150" i="7"/>
  <c r="AC150" i="7"/>
  <c r="AB150" i="7"/>
  <c r="AA150" i="7"/>
  <c r="Z150" i="7"/>
  <c r="Y150" i="7"/>
  <c r="X150" i="7"/>
  <c r="W150" i="7"/>
  <c r="V150" i="7"/>
  <c r="AJ149" i="7"/>
  <c r="AI149" i="7"/>
  <c r="AH149" i="7"/>
  <c r="AG149" i="7"/>
  <c r="AE149" i="7"/>
  <c r="AD149" i="7"/>
  <c r="AC149" i="7"/>
  <c r="AB149" i="7"/>
  <c r="AA149" i="7"/>
  <c r="Z149" i="7"/>
  <c r="Y149" i="7"/>
  <c r="X149" i="7"/>
  <c r="W149" i="7"/>
  <c r="V149" i="7"/>
  <c r="AJ148" i="7"/>
  <c r="AI148" i="7"/>
  <c r="AH148" i="7"/>
  <c r="AG148" i="7"/>
  <c r="AE148" i="7"/>
  <c r="AD148" i="7"/>
  <c r="AC148" i="7"/>
  <c r="AB148" i="7"/>
  <c r="AA148" i="7"/>
  <c r="Z148" i="7"/>
  <c r="Y148" i="7"/>
  <c r="X148" i="7"/>
  <c r="W148" i="7"/>
  <c r="V148" i="7"/>
  <c r="AJ147" i="7"/>
  <c r="AI147" i="7"/>
  <c r="AH147" i="7"/>
  <c r="AG147" i="7"/>
  <c r="AE147" i="7"/>
  <c r="AD147" i="7"/>
  <c r="AC147" i="7"/>
  <c r="AB147" i="7"/>
  <c r="AA147" i="7"/>
  <c r="Z147" i="7"/>
  <c r="Y147" i="7"/>
  <c r="X147" i="7"/>
  <c r="W147" i="7"/>
  <c r="V147" i="7"/>
  <c r="AJ146" i="7"/>
  <c r="AI146" i="7"/>
  <c r="AH146" i="7"/>
  <c r="AG146" i="7"/>
  <c r="AE146" i="7"/>
  <c r="AD146" i="7"/>
  <c r="AC146" i="7"/>
  <c r="AB146" i="7"/>
  <c r="AA146" i="7"/>
  <c r="Z146" i="7"/>
  <c r="Y146" i="7"/>
  <c r="X146" i="7"/>
  <c r="W146" i="7"/>
  <c r="V146" i="7"/>
  <c r="AJ145" i="7"/>
  <c r="AI145" i="7"/>
  <c r="AH145" i="7"/>
  <c r="AG145" i="7"/>
  <c r="AE145" i="7"/>
  <c r="AD145" i="7"/>
  <c r="AC145" i="7"/>
  <c r="AB145" i="7"/>
  <c r="AA145" i="7"/>
  <c r="Z145" i="7"/>
  <c r="Y145" i="7"/>
  <c r="X145" i="7"/>
  <c r="W145" i="7"/>
  <c r="V145" i="7"/>
  <c r="AJ144" i="7"/>
  <c r="AI144" i="7"/>
  <c r="AH144" i="7"/>
  <c r="AG144" i="7"/>
  <c r="AE144" i="7"/>
  <c r="AD144" i="7"/>
  <c r="AC144" i="7"/>
  <c r="AB144" i="7"/>
  <c r="AA144" i="7"/>
  <c r="Z144" i="7"/>
  <c r="Y144" i="7"/>
  <c r="X144" i="7"/>
  <c r="W144" i="7"/>
  <c r="V144" i="7"/>
  <c r="AJ143" i="7"/>
  <c r="AI143" i="7"/>
  <c r="AH143" i="7"/>
  <c r="AG143" i="7"/>
  <c r="AE143" i="7"/>
  <c r="AD143" i="7"/>
  <c r="AC143" i="7"/>
  <c r="AB143" i="7"/>
  <c r="AA143" i="7"/>
  <c r="Z143" i="7"/>
  <c r="Y143" i="7"/>
  <c r="X143" i="7"/>
  <c r="W143" i="7"/>
  <c r="V143" i="7"/>
  <c r="AJ142" i="7"/>
  <c r="AI142" i="7"/>
  <c r="AH142" i="7"/>
  <c r="AG142" i="7"/>
  <c r="AE142" i="7"/>
  <c r="AD142" i="7"/>
  <c r="AC142" i="7"/>
  <c r="AB142" i="7"/>
  <c r="AA142" i="7"/>
  <c r="Z142" i="7"/>
  <c r="Y142" i="7"/>
  <c r="X142" i="7"/>
  <c r="W142" i="7"/>
  <c r="V142" i="7"/>
  <c r="AJ141" i="7"/>
  <c r="AI141" i="7"/>
  <c r="AH141" i="7"/>
  <c r="AG141" i="7"/>
  <c r="AE141" i="7"/>
  <c r="AD141" i="7"/>
  <c r="AC141" i="7"/>
  <c r="AB141" i="7"/>
  <c r="AA141" i="7"/>
  <c r="Z141" i="7"/>
  <c r="Y141" i="7"/>
  <c r="X141" i="7"/>
  <c r="W141" i="7"/>
  <c r="V141" i="7"/>
  <c r="AJ140" i="7"/>
  <c r="AI140" i="7"/>
  <c r="AH140" i="7"/>
  <c r="AG140" i="7"/>
  <c r="AE140" i="7"/>
  <c r="AD140" i="7"/>
  <c r="AC140" i="7"/>
  <c r="AB140" i="7"/>
  <c r="AA140" i="7"/>
  <c r="Z140" i="7"/>
  <c r="Y140" i="7"/>
  <c r="X140" i="7"/>
  <c r="W140" i="7"/>
  <c r="V140" i="7"/>
  <c r="AJ139" i="7"/>
  <c r="AI139" i="7"/>
  <c r="AH139" i="7"/>
  <c r="AG139" i="7"/>
  <c r="AE139" i="7"/>
  <c r="AD139" i="7"/>
  <c r="AC139" i="7"/>
  <c r="AB139" i="7"/>
  <c r="AA139" i="7"/>
  <c r="Z139" i="7"/>
  <c r="Y139" i="7"/>
  <c r="X139" i="7"/>
  <c r="W139" i="7"/>
  <c r="V139" i="7"/>
  <c r="AJ138" i="7"/>
  <c r="AI138" i="7"/>
  <c r="AH138" i="7"/>
  <c r="AG138" i="7"/>
  <c r="AE138" i="7"/>
  <c r="AD138" i="7"/>
  <c r="AC138" i="7"/>
  <c r="AB138" i="7"/>
  <c r="AA138" i="7"/>
  <c r="Z138" i="7"/>
  <c r="Y138" i="7"/>
  <c r="X138" i="7"/>
  <c r="W138" i="7"/>
  <c r="V138" i="7"/>
  <c r="AJ137" i="7"/>
  <c r="AI137" i="7"/>
  <c r="AH137" i="7"/>
  <c r="AG137" i="7"/>
  <c r="AE137" i="7"/>
  <c r="AD137" i="7"/>
  <c r="AC137" i="7"/>
  <c r="AB137" i="7"/>
  <c r="AA137" i="7"/>
  <c r="Z137" i="7"/>
  <c r="Y137" i="7"/>
  <c r="X137" i="7"/>
  <c r="W137" i="7"/>
  <c r="V137" i="7"/>
  <c r="AJ136" i="7"/>
  <c r="AI136" i="7"/>
  <c r="AH136" i="7"/>
  <c r="AG136" i="7"/>
  <c r="AE136" i="7"/>
  <c r="AD136" i="7"/>
  <c r="AC136" i="7"/>
  <c r="AB136" i="7"/>
  <c r="AA136" i="7"/>
  <c r="Z136" i="7"/>
  <c r="Y136" i="7"/>
  <c r="X136" i="7"/>
  <c r="W136" i="7"/>
  <c r="V136" i="7"/>
  <c r="AJ135" i="7"/>
  <c r="AI135" i="7"/>
  <c r="AH135" i="7"/>
  <c r="AG135" i="7"/>
  <c r="AE135" i="7"/>
  <c r="AD135" i="7"/>
  <c r="AC135" i="7"/>
  <c r="AB135" i="7"/>
  <c r="AA135" i="7"/>
  <c r="Z135" i="7"/>
  <c r="Y135" i="7"/>
  <c r="X135" i="7"/>
  <c r="W135" i="7"/>
  <c r="V135" i="7"/>
  <c r="AJ134" i="7"/>
  <c r="AI134" i="7"/>
  <c r="AH134" i="7"/>
  <c r="AG134" i="7"/>
  <c r="AE134" i="7"/>
  <c r="AD134" i="7"/>
  <c r="AC134" i="7"/>
  <c r="AB134" i="7"/>
  <c r="AA134" i="7"/>
  <c r="Z134" i="7"/>
  <c r="Y134" i="7"/>
  <c r="X134" i="7"/>
  <c r="W134" i="7"/>
  <c r="V134" i="7"/>
  <c r="AJ133" i="7"/>
  <c r="AI133" i="7"/>
  <c r="AH133" i="7"/>
  <c r="AG133" i="7"/>
  <c r="AE133" i="7"/>
  <c r="AD133" i="7"/>
  <c r="AC133" i="7"/>
  <c r="AB133" i="7"/>
  <c r="AA133" i="7"/>
  <c r="Z133" i="7"/>
  <c r="Y133" i="7"/>
  <c r="X133" i="7"/>
  <c r="W133" i="7"/>
  <c r="V133" i="7"/>
  <c r="AJ132" i="7"/>
  <c r="AI132" i="7"/>
  <c r="AH132" i="7"/>
  <c r="AG132" i="7"/>
  <c r="AE132" i="7"/>
  <c r="AD132" i="7"/>
  <c r="AC132" i="7"/>
  <c r="AB132" i="7"/>
  <c r="AA132" i="7"/>
  <c r="Z132" i="7"/>
  <c r="Y132" i="7"/>
  <c r="X132" i="7"/>
  <c r="W132" i="7"/>
  <c r="V132" i="7"/>
  <c r="AJ131" i="7"/>
  <c r="AI131" i="7"/>
  <c r="AH131" i="7"/>
  <c r="AG131" i="7"/>
  <c r="AE131" i="7"/>
  <c r="AD131" i="7"/>
  <c r="AC131" i="7"/>
  <c r="AB131" i="7"/>
  <c r="AA131" i="7"/>
  <c r="Z131" i="7"/>
  <c r="Y131" i="7"/>
  <c r="X131" i="7"/>
  <c r="W131" i="7"/>
  <c r="V131" i="7"/>
  <c r="AJ130" i="7"/>
  <c r="AI130" i="7"/>
  <c r="AH130" i="7"/>
  <c r="AG130" i="7"/>
  <c r="AE130" i="7"/>
  <c r="AD130" i="7"/>
  <c r="AC130" i="7"/>
  <c r="AB130" i="7"/>
  <c r="AA130" i="7"/>
  <c r="Z130" i="7"/>
  <c r="Y130" i="7"/>
  <c r="X130" i="7"/>
  <c r="W130" i="7"/>
  <c r="V130" i="7"/>
  <c r="AJ129" i="7"/>
  <c r="AI129" i="7"/>
  <c r="AH129" i="7"/>
  <c r="AG129" i="7"/>
  <c r="AE129" i="7"/>
  <c r="AD129" i="7"/>
  <c r="AC129" i="7"/>
  <c r="AB129" i="7"/>
  <c r="AA129" i="7"/>
  <c r="Z129" i="7"/>
  <c r="Y129" i="7"/>
  <c r="X129" i="7"/>
  <c r="W129" i="7"/>
  <c r="V129" i="7"/>
  <c r="AJ128" i="7"/>
  <c r="AI128" i="7"/>
  <c r="AH128" i="7"/>
  <c r="AG128" i="7"/>
  <c r="AE128" i="7"/>
  <c r="AD128" i="7"/>
  <c r="AC128" i="7"/>
  <c r="AB128" i="7"/>
  <c r="AA128" i="7"/>
  <c r="Z128" i="7"/>
  <c r="Y128" i="7"/>
  <c r="X128" i="7"/>
  <c r="W128" i="7"/>
  <c r="V128" i="7"/>
  <c r="AJ127" i="7"/>
  <c r="AI127" i="7"/>
  <c r="AH127" i="7"/>
  <c r="AG127" i="7"/>
  <c r="AE127" i="7"/>
  <c r="AD127" i="7"/>
  <c r="AC127" i="7"/>
  <c r="AB127" i="7"/>
  <c r="AA127" i="7"/>
  <c r="Z127" i="7"/>
  <c r="Y127" i="7"/>
  <c r="X127" i="7"/>
  <c r="W127" i="7"/>
  <c r="V127" i="7"/>
  <c r="AJ126" i="7"/>
  <c r="AI126" i="7"/>
  <c r="AH126" i="7"/>
  <c r="AG126" i="7"/>
  <c r="AE126" i="7"/>
  <c r="AD126" i="7"/>
  <c r="AC126" i="7"/>
  <c r="AB126" i="7"/>
  <c r="AA126" i="7"/>
  <c r="Z126" i="7"/>
  <c r="Y126" i="7"/>
  <c r="X126" i="7"/>
  <c r="W126" i="7"/>
  <c r="V126" i="7"/>
  <c r="AJ125" i="7"/>
  <c r="AI125" i="7"/>
  <c r="AH125" i="7"/>
  <c r="AG125" i="7"/>
  <c r="AE125" i="7"/>
  <c r="AD125" i="7"/>
  <c r="AC125" i="7"/>
  <c r="AB125" i="7"/>
  <c r="AA125" i="7"/>
  <c r="Z125" i="7"/>
  <c r="Y125" i="7"/>
  <c r="X125" i="7"/>
  <c r="W125" i="7"/>
  <c r="V125" i="7"/>
  <c r="AJ124" i="7"/>
  <c r="AI124" i="7"/>
  <c r="AH124" i="7"/>
  <c r="AG124" i="7"/>
  <c r="AE124" i="7"/>
  <c r="AD124" i="7"/>
  <c r="AC124" i="7"/>
  <c r="AB124" i="7"/>
  <c r="AA124" i="7"/>
  <c r="Z124" i="7"/>
  <c r="Y124" i="7"/>
  <c r="X124" i="7"/>
  <c r="W124" i="7"/>
  <c r="V124" i="7"/>
  <c r="AJ123" i="7"/>
  <c r="AI123" i="7"/>
  <c r="AH123" i="7"/>
  <c r="AG123" i="7"/>
  <c r="AE123" i="7"/>
  <c r="AD123" i="7"/>
  <c r="AC123" i="7"/>
  <c r="AB123" i="7"/>
  <c r="AA123" i="7"/>
  <c r="Z123" i="7"/>
  <c r="Y123" i="7"/>
  <c r="X123" i="7"/>
  <c r="W123" i="7"/>
  <c r="V123" i="7"/>
  <c r="AJ122" i="7"/>
  <c r="AI122" i="7"/>
  <c r="AH122" i="7"/>
  <c r="AG122" i="7"/>
  <c r="AE122" i="7"/>
  <c r="AD122" i="7"/>
  <c r="AC122" i="7"/>
  <c r="AB122" i="7"/>
  <c r="AA122" i="7"/>
  <c r="Z122" i="7"/>
  <c r="Y122" i="7"/>
  <c r="X122" i="7"/>
  <c r="W122" i="7"/>
  <c r="V122" i="7"/>
  <c r="AJ121" i="7"/>
  <c r="AI121" i="7"/>
  <c r="AH121" i="7"/>
  <c r="AG121" i="7"/>
  <c r="AE121" i="7"/>
  <c r="AD121" i="7"/>
  <c r="AC121" i="7"/>
  <c r="AB121" i="7"/>
  <c r="AA121" i="7"/>
  <c r="Z121" i="7"/>
  <c r="Y121" i="7"/>
  <c r="X121" i="7"/>
  <c r="W121" i="7"/>
  <c r="V121" i="7"/>
  <c r="AJ120" i="7"/>
  <c r="AI120" i="7"/>
  <c r="AH120" i="7"/>
  <c r="AG120" i="7"/>
  <c r="AE120" i="7"/>
  <c r="AD120" i="7"/>
  <c r="AC120" i="7"/>
  <c r="AB120" i="7"/>
  <c r="AA120" i="7"/>
  <c r="Z120" i="7"/>
  <c r="Y120" i="7"/>
  <c r="X120" i="7"/>
  <c r="W120" i="7"/>
  <c r="V120" i="7"/>
  <c r="AJ119" i="7"/>
  <c r="AI119" i="7"/>
  <c r="AH119" i="7"/>
  <c r="AG119" i="7"/>
  <c r="AE119" i="7"/>
  <c r="AD119" i="7"/>
  <c r="AC119" i="7"/>
  <c r="AB119" i="7"/>
  <c r="AA119" i="7"/>
  <c r="Z119" i="7"/>
  <c r="Y119" i="7"/>
  <c r="X119" i="7"/>
  <c r="W119" i="7"/>
  <c r="V119" i="7"/>
  <c r="AJ118" i="7"/>
  <c r="AI118" i="7"/>
  <c r="AH118" i="7"/>
  <c r="AG118" i="7"/>
  <c r="AE118" i="7"/>
  <c r="AD118" i="7"/>
  <c r="AC118" i="7"/>
  <c r="AB118" i="7"/>
  <c r="AA118" i="7"/>
  <c r="Z118" i="7"/>
  <c r="Y118" i="7"/>
  <c r="X118" i="7"/>
  <c r="W118" i="7"/>
  <c r="V118" i="7"/>
  <c r="AJ117" i="7"/>
  <c r="AI117" i="7"/>
  <c r="AH117" i="7"/>
  <c r="AG117" i="7"/>
  <c r="AE117" i="7"/>
  <c r="AD117" i="7"/>
  <c r="AC117" i="7"/>
  <c r="AB117" i="7"/>
  <c r="AA117" i="7"/>
  <c r="Z117" i="7"/>
  <c r="Y117" i="7"/>
  <c r="X117" i="7"/>
  <c r="W117" i="7"/>
  <c r="V117" i="7"/>
  <c r="AJ116" i="7"/>
  <c r="AI116" i="7"/>
  <c r="AH116" i="7"/>
  <c r="AG116" i="7"/>
  <c r="AE116" i="7"/>
  <c r="AD116" i="7"/>
  <c r="AC116" i="7"/>
  <c r="AB116" i="7"/>
  <c r="AA116" i="7"/>
  <c r="Z116" i="7"/>
  <c r="Y116" i="7"/>
  <c r="X116" i="7"/>
  <c r="W116" i="7"/>
  <c r="V116" i="7"/>
  <c r="AJ115" i="7"/>
  <c r="AI115" i="7"/>
  <c r="AH115" i="7"/>
  <c r="AG115" i="7"/>
  <c r="AE115" i="7"/>
  <c r="AD115" i="7"/>
  <c r="AC115" i="7"/>
  <c r="AB115" i="7"/>
  <c r="AA115" i="7"/>
  <c r="Z115" i="7"/>
  <c r="Y115" i="7"/>
  <c r="X115" i="7"/>
  <c r="W115" i="7"/>
  <c r="V115" i="7"/>
  <c r="AJ114" i="7"/>
  <c r="AI114" i="7"/>
  <c r="AH114" i="7"/>
  <c r="AG114" i="7"/>
  <c r="AE114" i="7"/>
  <c r="AD114" i="7"/>
  <c r="AC114" i="7"/>
  <c r="AB114" i="7"/>
  <c r="AA114" i="7"/>
  <c r="Z114" i="7"/>
  <c r="Y114" i="7"/>
  <c r="X114" i="7"/>
  <c r="W114" i="7"/>
  <c r="V114" i="7"/>
  <c r="AJ113" i="7"/>
  <c r="AI113" i="7"/>
  <c r="AH113" i="7"/>
  <c r="AG113" i="7"/>
  <c r="AE113" i="7"/>
  <c r="AD113" i="7"/>
  <c r="AC113" i="7"/>
  <c r="AB113" i="7"/>
  <c r="AA113" i="7"/>
  <c r="Z113" i="7"/>
  <c r="Y113" i="7"/>
  <c r="X113" i="7"/>
  <c r="W113" i="7"/>
  <c r="V113" i="7"/>
  <c r="AJ112" i="7"/>
  <c r="AI112" i="7"/>
  <c r="AH112" i="7"/>
  <c r="AG112" i="7"/>
  <c r="AE112" i="7"/>
  <c r="AD112" i="7"/>
  <c r="AC112" i="7"/>
  <c r="AB112" i="7"/>
  <c r="AA112" i="7"/>
  <c r="Z112" i="7"/>
  <c r="Y112" i="7"/>
  <c r="X112" i="7"/>
  <c r="W112" i="7"/>
  <c r="V112" i="7"/>
  <c r="AJ111" i="7"/>
  <c r="AI111" i="7"/>
  <c r="AH111" i="7"/>
  <c r="AG111" i="7"/>
  <c r="AE111" i="7"/>
  <c r="AD111" i="7"/>
  <c r="AC111" i="7"/>
  <c r="AB111" i="7"/>
  <c r="AA111" i="7"/>
  <c r="Z111" i="7"/>
  <c r="Y111" i="7"/>
  <c r="X111" i="7"/>
  <c r="W111" i="7"/>
  <c r="V111" i="7"/>
  <c r="AJ110" i="7"/>
  <c r="AI110" i="7"/>
  <c r="AH110" i="7"/>
  <c r="AG110" i="7"/>
  <c r="AE110" i="7"/>
  <c r="AD110" i="7"/>
  <c r="AC110" i="7"/>
  <c r="AB110" i="7"/>
  <c r="AA110" i="7"/>
  <c r="Z110" i="7"/>
  <c r="Y110" i="7"/>
  <c r="X110" i="7"/>
  <c r="W110" i="7"/>
  <c r="V110" i="7"/>
  <c r="AJ109" i="7"/>
  <c r="AI109" i="7"/>
  <c r="AH109" i="7"/>
  <c r="AG109" i="7"/>
  <c r="AE109" i="7"/>
  <c r="AD109" i="7"/>
  <c r="AC109" i="7"/>
  <c r="AB109" i="7"/>
  <c r="AA109" i="7"/>
  <c r="Z109" i="7"/>
  <c r="Y109" i="7"/>
  <c r="X109" i="7"/>
  <c r="W109" i="7"/>
  <c r="V109" i="7"/>
  <c r="AJ108" i="7"/>
  <c r="AI108" i="7"/>
  <c r="AH108" i="7"/>
  <c r="AG108" i="7"/>
  <c r="AE108" i="7"/>
  <c r="AD108" i="7"/>
  <c r="AC108" i="7"/>
  <c r="AB108" i="7"/>
  <c r="AA108" i="7"/>
  <c r="Z108" i="7"/>
  <c r="Y108" i="7"/>
  <c r="X108" i="7"/>
  <c r="W108" i="7"/>
  <c r="V108" i="7"/>
  <c r="AJ107" i="7"/>
  <c r="AI107" i="7"/>
  <c r="AH107" i="7"/>
  <c r="AG107" i="7"/>
  <c r="AE107" i="7"/>
  <c r="AD107" i="7"/>
  <c r="AC107" i="7"/>
  <c r="AB107" i="7"/>
  <c r="AA107" i="7"/>
  <c r="Z107" i="7"/>
  <c r="Y107" i="7"/>
  <c r="X107" i="7"/>
  <c r="W107" i="7"/>
  <c r="V107" i="7"/>
  <c r="AJ106" i="7"/>
  <c r="AI106" i="7"/>
  <c r="AH106" i="7"/>
  <c r="AG106" i="7"/>
  <c r="AE106" i="7"/>
  <c r="AD106" i="7"/>
  <c r="AC106" i="7"/>
  <c r="AB106" i="7"/>
  <c r="AA106" i="7"/>
  <c r="Z106" i="7"/>
  <c r="Y106" i="7"/>
  <c r="X106" i="7"/>
  <c r="W106" i="7"/>
  <c r="V106" i="7"/>
  <c r="AJ105" i="7"/>
  <c r="AI105" i="7"/>
  <c r="AH105" i="7"/>
  <c r="AG105" i="7"/>
  <c r="AE105" i="7"/>
  <c r="AD105" i="7"/>
  <c r="AC105" i="7"/>
  <c r="AB105" i="7"/>
  <c r="AA105" i="7"/>
  <c r="Z105" i="7"/>
  <c r="Y105" i="7"/>
  <c r="X105" i="7"/>
  <c r="W105" i="7"/>
  <c r="V105" i="7"/>
  <c r="AJ104" i="7"/>
  <c r="AI104" i="7"/>
  <c r="AH104" i="7"/>
  <c r="AG104" i="7"/>
  <c r="AE104" i="7"/>
  <c r="AD104" i="7"/>
  <c r="AC104" i="7"/>
  <c r="AB104" i="7"/>
  <c r="AA104" i="7"/>
  <c r="Z104" i="7"/>
  <c r="Y104" i="7"/>
  <c r="X104" i="7"/>
  <c r="W104" i="7"/>
  <c r="V104" i="7"/>
  <c r="AJ103" i="7"/>
  <c r="AI103" i="7"/>
  <c r="AH103" i="7"/>
  <c r="AG103" i="7"/>
  <c r="AE103" i="7"/>
  <c r="AD103" i="7"/>
  <c r="AC103" i="7"/>
  <c r="AB103" i="7"/>
  <c r="AA103" i="7"/>
  <c r="Z103" i="7"/>
  <c r="Y103" i="7"/>
  <c r="X103" i="7"/>
  <c r="W103" i="7"/>
  <c r="V103" i="7"/>
  <c r="AJ102" i="7"/>
  <c r="AI102" i="7"/>
  <c r="AH102" i="7"/>
  <c r="AG102" i="7"/>
  <c r="AE102" i="7"/>
  <c r="AD102" i="7"/>
  <c r="AC102" i="7"/>
  <c r="AB102" i="7"/>
  <c r="AA102" i="7"/>
  <c r="Z102" i="7"/>
  <c r="Y102" i="7"/>
  <c r="X102" i="7"/>
  <c r="W102" i="7"/>
  <c r="V102" i="7"/>
  <c r="AJ101" i="7"/>
  <c r="AI101" i="7"/>
  <c r="AH101" i="7"/>
  <c r="AG101" i="7"/>
  <c r="AE101" i="7"/>
  <c r="AD101" i="7"/>
  <c r="AC101" i="7"/>
  <c r="AB101" i="7"/>
  <c r="AA101" i="7"/>
  <c r="Z101" i="7"/>
  <c r="Y101" i="7"/>
  <c r="X101" i="7"/>
  <c r="W101" i="7"/>
  <c r="V101" i="7"/>
  <c r="AJ100" i="7"/>
  <c r="AI100" i="7"/>
  <c r="AH100" i="7"/>
  <c r="AG100" i="7"/>
  <c r="AE100" i="7"/>
  <c r="AD100" i="7"/>
  <c r="AC100" i="7"/>
  <c r="AB100" i="7"/>
  <c r="AA100" i="7"/>
  <c r="Z100" i="7"/>
  <c r="Y100" i="7"/>
  <c r="X100" i="7"/>
  <c r="W100" i="7"/>
  <c r="V100" i="7"/>
  <c r="AJ99" i="7"/>
  <c r="AI99" i="7"/>
  <c r="AH99" i="7"/>
  <c r="AG99" i="7"/>
  <c r="AE99" i="7"/>
  <c r="AD99" i="7"/>
  <c r="AC99" i="7"/>
  <c r="AB99" i="7"/>
  <c r="AA99" i="7"/>
  <c r="Z99" i="7"/>
  <c r="Y99" i="7"/>
  <c r="X99" i="7"/>
  <c r="W99" i="7"/>
  <c r="V99" i="7"/>
  <c r="AJ98" i="7"/>
  <c r="AI98" i="7"/>
  <c r="AH98" i="7"/>
  <c r="AG98" i="7"/>
  <c r="AE98" i="7"/>
  <c r="AD98" i="7"/>
  <c r="AC98" i="7"/>
  <c r="AB98" i="7"/>
  <c r="AA98" i="7"/>
  <c r="Z98" i="7"/>
  <c r="Y98" i="7"/>
  <c r="X98" i="7"/>
  <c r="W98" i="7"/>
  <c r="V98" i="7"/>
  <c r="AJ97" i="7"/>
  <c r="AI97" i="7"/>
  <c r="AH97" i="7"/>
  <c r="AG97" i="7"/>
  <c r="AE97" i="7"/>
  <c r="AD97" i="7"/>
  <c r="AC97" i="7"/>
  <c r="AB97" i="7"/>
  <c r="AA97" i="7"/>
  <c r="Z97" i="7"/>
  <c r="Y97" i="7"/>
  <c r="X97" i="7"/>
  <c r="W97" i="7"/>
  <c r="V97" i="7"/>
  <c r="AJ96" i="7"/>
  <c r="AI96" i="7"/>
  <c r="AH96" i="7"/>
  <c r="AG96" i="7"/>
  <c r="AE96" i="7"/>
  <c r="AD96" i="7"/>
  <c r="AC96" i="7"/>
  <c r="AB96" i="7"/>
  <c r="AA96" i="7"/>
  <c r="Z96" i="7"/>
  <c r="Y96" i="7"/>
  <c r="X96" i="7"/>
  <c r="W96" i="7"/>
  <c r="V96" i="7"/>
  <c r="AJ95" i="7"/>
  <c r="AI95" i="7"/>
  <c r="AH95" i="7"/>
  <c r="AG95" i="7"/>
  <c r="AE95" i="7"/>
  <c r="AD95" i="7"/>
  <c r="AC95" i="7"/>
  <c r="AB95" i="7"/>
  <c r="AA95" i="7"/>
  <c r="Z95" i="7"/>
  <c r="Y95" i="7"/>
  <c r="X95" i="7"/>
  <c r="W95" i="7"/>
  <c r="V95" i="7"/>
  <c r="AJ94" i="7"/>
  <c r="AI94" i="7"/>
  <c r="AH94" i="7"/>
  <c r="AG94" i="7"/>
  <c r="AE94" i="7"/>
  <c r="AD94" i="7"/>
  <c r="AC94" i="7"/>
  <c r="AB94" i="7"/>
  <c r="AA94" i="7"/>
  <c r="Z94" i="7"/>
  <c r="Y94" i="7"/>
  <c r="X94" i="7"/>
  <c r="W94" i="7"/>
  <c r="V94" i="7"/>
  <c r="AJ93" i="7"/>
  <c r="AI93" i="7"/>
  <c r="AH93" i="7"/>
  <c r="AG93" i="7"/>
  <c r="AE93" i="7"/>
  <c r="AD93" i="7"/>
  <c r="AC93" i="7"/>
  <c r="AB93" i="7"/>
  <c r="AA93" i="7"/>
  <c r="Z93" i="7"/>
  <c r="Y93" i="7"/>
  <c r="X93" i="7"/>
  <c r="W93" i="7"/>
  <c r="V93" i="7"/>
  <c r="AJ92" i="7"/>
  <c r="AI92" i="7"/>
  <c r="AH92" i="7"/>
  <c r="AG92" i="7"/>
  <c r="AE92" i="7"/>
  <c r="AD92" i="7"/>
  <c r="AC92" i="7"/>
  <c r="AB92" i="7"/>
  <c r="AA92" i="7"/>
  <c r="Z92" i="7"/>
  <c r="Y92" i="7"/>
  <c r="X92" i="7"/>
  <c r="W92" i="7"/>
  <c r="V92" i="7"/>
  <c r="AJ91" i="7"/>
  <c r="AI91" i="7"/>
  <c r="AH91" i="7"/>
  <c r="AG91" i="7"/>
  <c r="AE91" i="7"/>
  <c r="AD91" i="7"/>
  <c r="AC91" i="7"/>
  <c r="AB91" i="7"/>
  <c r="AA91" i="7"/>
  <c r="Z91" i="7"/>
  <c r="Y91" i="7"/>
  <c r="X91" i="7"/>
  <c r="W91" i="7"/>
  <c r="V91" i="7"/>
  <c r="AJ90" i="7"/>
  <c r="AI90" i="7"/>
  <c r="AH90" i="7"/>
  <c r="AG90" i="7"/>
  <c r="AE90" i="7"/>
  <c r="AD90" i="7"/>
  <c r="AC90" i="7"/>
  <c r="AB90" i="7"/>
  <c r="AA90" i="7"/>
  <c r="Z90" i="7"/>
  <c r="Y90" i="7"/>
  <c r="X90" i="7"/>
  <c r="W90" i="7"/>
  <c r="V90" i="7"/>
  <c r="AJ89" i="7"/>
  <c r="AI89" i="7"/>
  <c r="AH89" i="7"/>
  <c r="AG89" i="7"/>
  <c r="AE89" i="7"/>
  <c r="AD89" i="7"/>
  <c r="AC89" i="7"/>
  <c r="AB89" i="7"/>
  <c r="AA89" i="7"/>
  <c r="Z89" i="7"/>
  <c r="Y89" i="7"/>
  <c r="X89" i="7"/>
  <c r="W89" i="7"/>
  <c r="V89" i="7"/>
  <c r="AJ88" i="7"/>
  <c r="AI88" i="7"/>
  <c r="AH88" i="7"/>
  <c r="AG88" i="7"/>
  <c r="AE88" i="7"/>
  <c r="AD88" i="7"/>
  <c r="AC88" i="7"/>
  <c r="AB88" i="7"/>
  <c r="AA88" i="7"/>
  <c r="Z88" i="7"/>
  <c r="Y88" i="7"/>
  <c r="X88" i="7"/>
  <c r="W88" i="7"/>
  <c r="V88" i="7"/>
  <c r="AJ87" i="7"/>
  <c r="AI87" i="7"/>
  <c r="AH87" i="7"/>
  <c r="AG87" i="7"/>
  <c r="AE87" i="7"/>
  <c r="AD87" i="7"/>
  <c r="AC87" i="7"/>
  <c r="AB87" i="7"/>
  <c r="AA87" i="7"/>
  <c r="Z87" i="7"/>
  <c r="Y87" i="7"/>
  <c r="X87" i="7"/>
  <c r="W87" i="7"/>
  <c r="V87" i="7"/>
  <c r="AJ86" i="7"/>
  <c r="AI86" i="7"/>
  <c r="AH86" i="7"/>
  <c r="AG86" i="7"/>
  <c r="AE86" i="7"/>
  <c r="AD86" i="7"/>
  <c r="AC86" i="7"/>
  <c r="AB86" i="7"/>
  <c r="AA86" i="7"/>
  <c r="Z86" i="7"/>
  <c r="Y86" i="7"/>
  <c r="X86" i="7"/>
  <c r="W86" i="7"/>
  <c r="V86" i="7"/>
  <c r="AJ85" i="7"/>
  <c r="AI85" i="7"/>
  <c r="AH85" i="7"/>
  <c r="AG85" i="7"/>
  <c r="AE85" i="7"/>
  <c r="AD85" i="7"/>
  <c r="AC85" i="7"/>
  <c r="AB85" i="7"/>
  <c r="AA85" i="7"/>
  <c r="Z85" i="7"/>
  <c r="Y85" i="7"/>
  <c r="X85" i="7"/>
  <c r="W85" i="7"/>
  <c r="V85" i="7"/>
  <c r="AJ84" i="7"/>
  <c r="AI84" i="7"/>
  <c r="AH84" i="7"/>
  <c r="AG84" i="7"/>
  <c r="AE84" i="7"/>
  <c r="AD84" i="7"/>
  <c r="AC84" i="7"/>
  <c r="AB84" i="7"/>
  <c r="AA84" i="7"/>
  <c r="Z84" i="7"/>
  <c r="Y84" i="7"/>
  <c r="X84" i="7"/>
  <c r="W84" i="7"/>
  <c r="V84" i="7"/>
  <c r="AJ83" i="7"/>
  <c r="AI83" i="7"/>
  <c r="AH83" i="7"/>
  <c r="AG83" i="7"/>
  <c r="AE83" i="7"/>
  <c r="AD83" i="7"/>
  <c r="AC83" i="7"/>
  <c r="AB83" i="7"/>
  <c r="AA83" i="7"/>
  <c r="Z83" i="7"/>
  <c r="Y83" i="7"/>
  <c r="X83" i="7"/>
  <c r="W83" i="7"/>
  <c r="V83" i="7"/>
  <c r="AJ82" i="7"/>
  <c r="AI82" i="7"/>
  <c r="AH82" i="7"/>
  <c r="AG82" i="7"/>
  <c r="AE82" i="7"/>
  <c r="AD82" i="7"/>
  <c r="AC82" i="7"/>
  <c r="AB82" i="7"/>
  <c r="AA82" i="7"/>
  <c r="Z82" i="7"/>
  <c r="Y82" i="7"/>
  <c r="X82" i="7"/>
  <c r="W82" i="7"/>
  <c r="V82" i="7"/>
  <c r="AJ81" i="7"/>
  <c r="AI81" i="7"/>
  <c r="AH81" i="7"/>
  <c r="AG81" i="7"/>
  <c r="AE81" i="7"/>
  <c r="AD81" i="7"/>
  <c r="AC81" i="7"/>
  <c r="AB81" i="7"/>
  <c r="AA81" i="7"/>
  <c r="Z81" i="7"/>
  <c r="Y81" i="7"/>
  <c r="X81" i="7"/>
  <c r="W81" i="7"/>
  <c r="V81" i="7"/>
  <c r="AJ80" i="7"/>
  <c r="AI80" i="7"/>
  <c r="AH80" i="7"/>
  <c r="AG80" i="7"/>
  <c r="AE80" i="7"/>
  <c r="AD80" i="7"/>
  <c r="AC80" i="7"/>
  <c r="AB80" i="7"/>
  <c r="AA80" i="7"/>
  <c r="Z80" i="7"/>
  <c r="Y80" i="7"/>
  <c r="X80" i="7"/>
  <c r="W80" i="7"/>
  <c r="V80" i="7"/>
  <c r="AJ79" i="7"/>
  <c r="AI79" i="7"/>
  <c r="AH79" i="7"/>
  <c r="AG79" i="7"/>
  <c r="AE79" i="7"/>
  <c r="AD79" i="7"/>
  <c r="AC79" i="7"/>
  <c r="AB79" i="7"/>
  <c r="AA79" i="7"/>
  <c r="Z79" i="7"/>
  <c r="Y79" i="7"/>
  <c r="X79" i="7"/>
  <c r="W79" i="7"/>
  <c r="V79" i="7"/>
  <c r="AJ78" i="7"/>
  <c r="AI78" i="7"/>
  <c r="AH78" i="7"/>
  <c r="AG78" i="7"/>
  <c r="AE78" i="7"/>
  <c r="AD78" i="7"/>
  <c r="AC78" i="7"/>
  <c r="AB78" i="7"/>
  <c r="AA78" i="7"/>
  <c r="Z78" i="7"/>
  <c r="Y78" i="7"/>
  <c r="X78" i="7"/>
  <c r="W78" i="7"/>
  <c r="V78" i="7"/>
  <c r="AJ77" i="7"/>
  <c r="AI77" i="7"/>
  <c r="AH77" i="7"/>
  <c r="AG77" i="7"/>
  <c r="AE77" i="7"/>
  <c r="AD77" i="7"/>
  <c r="AC77" i="7"/>
  <c r="AB77" i="7"/>
  <c r="AA77" i="7"/>
  <c r="Z77" i="7"/>
  <c r="Y77" i="7"/>
  <c r="X77" i="7"/>
  <c r="W77" i="7"/>
  <c r="V77" i="7"/>
  <c r="AJ76" i="7"/>
  <c r="AI76" i="7"/>
  <c r="AH76" i="7"/>
  <c r="AG76" i="7"/>
  <c r="AE76" i="7"/>
  <c r="AD76" i="7"/>
  <c r="AC76" i="7"/>
  <c r="AB76" i="7"/>
  <c r="AA76" i="7"/>
  <c r="Z76" i="7"/>
  <c r="Y76" i="7"/>
  <c r="X76" i="7"/>
  <c r="W76" i="7"/>
  <c r="V76" i="7"/>
  <c r="AJ75" i="7"/>
  <c r="AI75" i="7"/>
  <c r="AH75" i="7"/>
  <c r="AG75" i="7"/>
  <c r="AE75" i="7"/>
  <c r="AD75" i="7"/>
  <c r="AC75" i="7"/>
  <c r="AB75" i="7"/>
  <c r="AA75" i="7"/>
  <c r="Z75" i="7"/>
  <c r="Y75" i="7"/>
  <c r="X75" i="7"/>
  <c r="W75" i="7"/>
  <c r="V75" i="7"/>
  <c r="AJ74" i="7"/>
  <c r="AI74" i="7"/>
  <c r="AH74" i="7"/>
  <c r="AG74" i="7"/>
  <c r="AE74" i="7"/>
  <c r="AD74" i="7"/>
  <c r="AC74" i="7"/>
  <c r="AB74" i="7"/>
  <c r="AA74" i="7"/>
  <c r="Z74" i="7"/>
  <c r="Y74" i="7"/>
  <c r="X74" i="7"/>
  <c r="W74" i="7"/>
  <c r="V74" i="7"/>
  <c r="AJ73" i="7"/>
  <c r="AI73" i="7"/>
  <c r="AH73" i="7"/>
  <c r="AG73" i="7"/>
  <c r="AE73" i="7"/>
  <c r="AD73" i="7"/>
  <c r="AC73" i="7"/>
  <c r="AB73" i="7"/>
  <c r="AA73" i="7"/>
  <c r="Z73" i="7"/>
  <c r="Y73" i="7"/>
  <c r="X73" i="7"/>
  <c r="W73" i="7"/>
  <c r="V73" i="7"/>
  <c r="AJ72" i="7"/>
  <c r="AI72" i="7"/>
  <c r="AH72" i="7"/>
  <c r="AG72" i="7"/>
  <c r="AE72" i="7"/>
  <c r="AD72" i="7"/>
  <c r="AC72" i="7"/>
  <c r="AB72" i="7"/>
  <c r="AA72" i="7"/>
  <c r="Z72" i="7"/>
  <c r="Y72" i="7"/>
  <c r="X72" i="7"/>
  <c r="W72" i="7"/>
  <c r="V72" i="7"/>
  <c r="AJ71" i="7"/>
  <c r="AI71" i="7"/>
  <c r="AH71" i="7"/>
  <c r="AG71" i="7"/>
  <c r="AE71" i="7"/>
  <c r="AD71" i="7"/>
  <c r="AC71" i="7"/>
  <c r="AB71" i="7"/>
  <c r="AA71" i="7"/>
  <c r="Z71" i="7"/>
  <c r="Y71" i="7"/>
  <c r="X71" i="7"/>
  <c r="W71" i="7"/>
  <c r="V71" i="7"/>
  <c r="AJ70" i="7"/>
  <c r="AI70" i="7"/>
  <c r="AH70" i="7"/>
  <c r="AG70" i="7"/>
  <c r="AE70" i="7"/>
  <c r="AD70" i="7"/>
  <c r="AC70" i="7"/>
  <c r="AB70" i="7"/>
  <c r="AA70" i="7"/>
  <c r="Z70" i="7"/>
  <c r="Y70" i="7"/>
  <c r="X70" i="7"/>
  <c r="W70" i="7"/>
  <c r="V70" i="7"/>
  <c r="AJ69" i="7"/>
  <c r="AI69" i="7"/>
  <c r="AH69" i="7"/>
  <c r="AG69" i="7"/>
  <c r="AE69" i="7"/>
  <c r="AD69" i="7"/>
  <c r="AC69" i="7"/>
  <c r="AB69" i="7"/>
  <c r="AA69" i="7"/>
  <c r="Z69" i="7"/>
  <c r="Y69" i="7"/>
  <c r="X69" i="7"/>
  <c r="W69" i="7"/>
  <c r="V69" i="7"/>
  <c r="AJ68" i="7"/>
  <c r="AI68" i="7"/>
  <c r="AH68" i="7"/>
  <c r="AG68" i="7"/>
  <c r="AE68" i="7"/>
  <c r="AD68" i="7"/>
  <c r="AC68" i="7"/>
  <c r="AB68" i="7"/>
  <c r="AA68" i="7"/>
  <c r="Z68" i="7"/>
  <c r="Y68" i="7"/>
  <c r="X68" i="7"/>
  <c r="W68" i="7"/>
  <c r="V68" i="7"/>
  <c r="AJ67" i="7"/>
  <c r="AI67" i="7"/>
  <c r="AH67" i="7"/>
  <c r="AG67" i="7"/>
  <c r="AE67" i="7"/>
  <c r="AD67" i="7"/>
  <c r="AC67" i="7"/>
  <c r="AB67" i="7"/>
  <c r="AA67" i="7"/>
  <c r="Z67" i="7"/>
  <c r="Y67" i="7"/>
  <c r="X67" i="7"/>
  <c r="W67" i="7"/>
  <c r="V67" i="7"/>
  <c r="AJ66" i="7"/>
  <c r="AI66" i="7"/>
  <c r="AH66" i="7"/>
  <c r="AG66" i="7"/>
  <c r="AE66" i="7"/>
  <c r="AD66" i="7"/>
  <c r="AC66" i="7"/>
  <c r="AB66" i="7"/>
  <c r="AA66" i="7"/>
  <c r="Z66" i="7"/>
  <c r="Y66" i="7"/>
  <c r="X66" i="7"/>
  <c r="W66" i="7"/>
  <c r="V66" i="7"/>
  <c r="AJ65" i="7"/>
  <c r="AI65" i="7"/>
  <c r="AH65" i="7"/>
  <c r="AG65" i="7"/>
  <c r="AE65" i="7"/>
  <c r="AD65" i="7"/>
  <c r="AC65" i="7"/>
  <c r="AB65" i="7"/>
  <c r="AA65" i="7"/>
  <c r="Z65" i="7"/>
  <c r="Y65" i="7"/>
  <c r="X65" i="7"/>
  <c r="W65" i="7"/>
  <c r="V65" i="7"/>
  <c r="AJ64" i="7"/>
  <c r="AI64" i="7"/>
  <c r="AH64" i="7"/>
  <c r="AG64" i="7"/>
  <c r="AE64" i="7"/>
  <c r="AD64" i="7"/>
  <c r="AC64" i="7"/>
  <c r="AB64" i="7"/>
  <c r="AA64" i="7"/>
  <c r="Z64" i="7"/>
  <c r="Y64" i="7"/>
  <c r="X64" i="7"/>
  <c r="W64" i="7"/>
  <c r="V64" i="7"/>
  <c r="AJ63" i="7"/>
  <c r="AI63" i="7"/>
  <c r="AH63" i="7"/>
  <c r="AG63" i="7"/>
  <c r="AE63" i="7"/>
  <c r="AD63" i="7"/>
  <c r="AC63" i="7"/>
  <c r="AB63" i="7"/>
  <c r="AA63" i="7"/>
  <c r="Z63" i="7"/>
  <c r="Y63" i="7"/>
  <c r="X63" i="7"/>
  <c r="W63" i="7"/>
  <c r="V63" i="7"/>
  <c r="AJ62" i="7"/>
  <c r="AI62" i="7"/>
  <c r="AH62" i="7"/>
  <c r="AG62" i="7"/>
  <c r="AE62" i="7"/>
  <c r="AD62" i="7"/>
  <c r="AC62" i="7"/>
  <c r="AB62" i="7"/>
  <c r="AA62" i="7"/>
  <c r="Z62" i="7"/>
  <c r="Y62" i="7"/>
  <c r="X62" i="7"/>
  <c r="W62" i="7"/>
  <c r="V62" i="7"/>
  <c r="AJ61" i="7"/>
  <c r="AI61" i="7"/>
  <c r="AH61" i="7"/>
  <c r="AG61" i="7"/>
  <c r="AE61" i="7"/>
  <c r="AD61" i="7"/>
  <c r="AC61" i="7"/>
  <c r="AB61" i="7"/>
  <c r="AA61" i="7"/>
  <c r="Z61" i="7"/>
  <c r="Y61" i="7"/>
  <c r="X61" i="7"/>
  <c r="W61" i="7"/>
  <c r="V61" i="7"/>
  <c r="AJ60" i="7"/>
  <c r="AI60" i="7"/>
  <c r="AH60" i="7"/>
  <c r="AG60" i="7"/>
  <c r="AE60" i="7"/>
  <c r="AD60" i="7"/>
  <c r="AC60" i="7"/>
  <c r="AB60" i="7"/>
  <c r="AA60" i="7"/>
  <c r="Z60" i="7"/>
  <c r="Y60" i="7"/>
  <c r="X60" i="7"/>
  <c r="W60" i="7"/>
  <c r="V60" i="7"/>
  <c r="AJ59" i="7"/>
  <c r="AI59" i="7"/>
  <c r="AH59" i="7"/>
  <c r="AG59" i="7"/>
  <c r="AE59" i="7"/>
  <c r="AD59" i="7"/>
  <c r="AC59" i="7"/>
  <c r="AB59" i="7"/>
  <c r="AA59" i="7"/>
  <c r="Z59" i="7"/>
  <c r="Y59" i="7"/>
  <c r="X59" i="7"/>
  <c r="W59" i="7"/>
  <c r="V59" i="7"/>
  <c r="AJ58" i="7"/>
  <c r="AI58" i="7"/>
  <c r="AH58" i="7"/>
  <c r="AG58" i="7"/>
  <c r="AE58" i="7"/>
  <c r="AD58" i="7"/>
  <c r="AC58" i="7"/>
  <c r="AB58" i="7"/>
  <c r="AA58" i="7"/>
  <c r="Z58" i="7"/>
  <c r="Y58" i="7"/>
  <c r="X58" i="7"/>
  <c r="W58" i="7"/>
  <c r="V58" i="7"/>
  <c r="AJ57" i="7"/>
  <c r="AI57" i="7"/>
  <c r="AH57" i="7"/>
  <c r="AG57" i="7"/>
  <c r="AE57" i="7"/>
  <c r="AD57" i="7"/>
  <c r="AC57" i="7"/>
  <c r="AB57" i="7"/>
  <c r="AA57" i="7"/>
  <c r="Z57" i="7"/>
  <c r="Y57" i="7"/>
  <c r="X57" i="7"/>
  <c r="W57" i="7"/>
  <c r="V57" i="7"/>
  <c r="AJ56" i="7"/>
  <c r="AI56" i="7"/>
  <c r="AH56" i="7"/>
  <c r="AG56" i="7"/>
  <c r="AE56" i="7"/>
  <c r="AD56" i="7"/>
  <c r="AC56" i="7"/>
  <c r="AB56" i="7"/>
  <c r="AA56" i="7"/>
  <c r="Z56" i="7"/>
  <c r="Y56" i="7"/>
  <c r="X56" i="7"/>
  <c r="W56" i="7"/>
  <c r="V56" i="7"/>
  <c r="AJ55" i="7"/>
  <c r="AI55" i="7"/>
  <c r="AH55" i="7"/>
  <c r="AG55" i="7"/>
  <c r="AE55" i="7"/>
  <c r="AD55" i="7"/>
  <c r="AC55" i="7"/>
  <c r="AB55" i="7"/>
  <c r="AA55" i="7"/>
  <c r="Z55" i="7"/>
  <c r="Y55" i="7"/>
  <c r="X55" i="7"/>
  <c r="W55" i="7"/>
  <c r="V55" i="7"/>
  <c r="AJ54" i="7"/>
  <c r="AI54" i="7"/>
  <c r="AH54" i="7"/>
  <c r="AG54" i="7"/>
  <c r="AE54" i="7"/>
  <c r="AD54" i="7"/>
  <c r="AC54" i="7"/>
  <c r="AB54" i="7"/>
  <c r="AA54" i="7"/>
  <c r="Z54" i="7"/>
  <c r="Y54" i="7"/>
  <c r="X54" i="7"/>
  <c r="W54" i="7"/>
  <c r="V54" i="7"/>
  <c r="AJ53" i="7"/>
  <c r="AI53" i="7"/>
  <c r="AH53" i="7"/>
  <c r="AG53" i="7"/>
  <c r="AE53" i="7"/>
  <c r="AD53" i="7"/>
  <c r="AC53" i="7"/>
  <c r="AB53" i="7"/>
  <c r="AA53" i="7"/>
  <c r="Z53" i="7"/>
  <c r="Y53" i="7"/>
  <c r="X53" i="7"/>
  <c r="W53" i="7"/>
  <c r="V53" i="7"/>
  <c r="AJ52" i="7"/>
  <c r="AI52" i="7"/>
  <c r="AH52" i="7"/>
  <c r="AG52" i="7"/>
  <c r="AE52" i="7"/>
  <c r="AD52" i="7"/>
  <c r="AC52" i="7"/>
  <c r="AB52" i="7"/>
  <c r="AA52" i="7"/>
  <c r="Z52" i="7"/>
  <c r="Y52" i="7"/>
  <c r="X52" i="7"/>
  <c r="W52" i="7"/>
  <c r="V52" i="7"/>
  <c r="AJ51" i="7"/>
  <c r="AI51" i="7"/>
  <c r="AH51" i="7"/>
  <c r="AG51" i="7"/>
  <c r="AE51" i="7"/>
  <c r="AD51" i="7"/>
  <c r="AC51" i="7"/>
  <c r="AB51" i="7"/>
  <c r="AA51" i="7"/>
  <c r="Z51" i="7"/>
  <c r="Y51" i="7"/>
  <c r="X51" i="7"/>
  <c r="W51" i="7"/>
  <c r="V51" i="7"/>
  <c r="AJ50" i="7"/>
  <c r="AI50" i="7"/>
  <c r="AH50" i="7"/>
  <c r="AG50" i="7"/>
  <c r="AE50" i="7"/>
  <c r="AD50" i="7"/>
  <c r="AC50" i="7"/>
  <c r="AB50" i="7"/>
  <c r="AA50" i="7"/>
  <c r="Z50" i="7"/>
  <c r="Y50" i="7"/>
  <c r="X50" i="7"/>
  <c r="W50" i="7"/>
  <c r="V50" i="7"/>
  <c r="AJ49" i="7"/>
  <c r="AI49" i="7"/>
  <c r="AH49" i="7"/>
  <c r="AG49" i="7"/>
  <c r="AE49" i="7"/>
  <c r="AD49" i="7"/>
  <c r="AC49" i="7"/>
  <c r="AB49" i="7"/>
  <c r="AA49" i="7"/>
  <c r="Z49" i="7"/>
  <c r="Y49" i="7"/>
  <c r="X49" i="7"/>
  <c r="W49" i="7"/>
  <c r="V49" i="7"/>
  <c r="AJ48" i="7"/>
  <c r="AI48" i="7"/>
  <c r="AH48" i="7"/>
  <c r="AG48" i="7"/>
  <c r="AE48" i="7"/>
  <c r="AD48" i="7"/>
  <c r="AC48" i="7"/>
  <c r="AB48" i="7"/>
  <c r="AA48" i="7"/>
  <c r="Z48" i="7"/>
  <c r="Y48" i="7"/>
  <c r="X48" i="7"/>
  <c r="W48" i="7"/>
  <c r="V48" i="7"/>
  <c r="AJ47" i="7"/>
  <c r="AI47" i="7"/>
  <c r="AH47" i="7"/>
  <c r="AG47" i="7"/>
  <c r="AE47" i="7"/>
  <c r="AD47" i="7"/>
  <c r="AC47" i="7"/>
  <c r="AB47" i="7"/>
  <c r="AA47" i="7"/>
  <c r="Z47" i="7"/>
  <c r="Y47" i="7"/>
  <c r="X47" i="7"/>
  <c r="W47" i="7"/>
  <c r="V47" i="7"/>
  <c r="AJ46" i="7"/>
  <c r="AI46" i="7"/>
  <c r="AH46" i="7"/>
  <c r="AG46" i="7"/>
  <c r="AE46" i="7"/>
  <c r="AD46" i="7"/>
  <c r="AC46" i="7"/>
  <c r="AB46" i="7"/>
  <c r="AA46" i="7"/>
  <c r="Z46" i="7"/>
  <c r="Y46" i="7"/>
  <c r="X46" i="7"/>
  <c r="W46" i="7"/>
  <c r="V46" i="7"/>
  <c r="AJ45" i="7"/>
  <c r="AI45" i="7"/>
  <c r="AH45" i="7"/>
  <c r="AG45" i="7"/>
  <c r="AE45" i="7"/>
  <c r="AD45" i="7"/>
  <c r="AC45" i="7"/>
  <c r="AB45" i="7"/>
  <c r="AA45" i="7"/>
  <c r="Z45" i="7"/>
  <c r="Y45" i="7"/>
  <c r="X45" i="7"/>
  <c r="W45" i="7"/>
  <c r="V45" i="7"/>
  <c r="AJ44" i="7"/>
  <c r="AI44" i="7"/>
  <c r="AH44" i="7"/>
  <c r="AG44" i="7"/>
  <c r="AE44" i="7"/>
  <c r="AD44" i="7"/>
  <c r="AC44" i="7"/>
  <c r="AB44" i="7"/>
  <c r="AA44" i="7"/>
  <c r="Z44" i="7"/>
  <c r="Y44" i="7"/>
  <c r="X44" i="7"/>
  <c r="W44" i="7"/>
  <c r="V44" i="7"/>
  <c r="AJ43" i="7"/>
  <c r="AI43" i="7"/>
  <c r="AH43" i="7"/>
  <c r="AG43" i="7"/>
  <c r="AE43" i="7"/>
  <c r="AD43" i="7"/>
  <c r="AC43" i="7"/>
  <c r="AB43" i="7"/>
  <c r="AA43" i="7"/>
  <c r="Z43" i="7"/>
  <c r="Y43" i="7"/>
  <c r="X43" i="7"/>
  <c r="W43" i="7"/>
  <c r="V43" i="7"/>
  <c r="AJ42" i="7"/>
  <c r="AI42" i="7"/>
  <c r="AH42" i="7"/>
  <c r="AG42" i="7"/>
  <c r="AE42" i="7"/>
  <c r="AD42" i="7"/>
  <c r="AC42" i="7"/>
  <c r="AB42" i="7"/>
  <c r="AA42" i="7"/>
  <c r="Z42" i="7"/>
  <c r="Y42" i="7"/>
  <c r="X42" i="7"/>
  <c r="W42" i="7"/>
  <c r="V42" i="7"/>
  <c r="AJ41" i="7"/>
  <c r="AI41" i="7"/>
  <c r="AH41" i="7"/>
  <c r="AG41" i="7"/>
  <c r="AE41" i="7"/>
  <c r="AD41" i="7"/>
  <c r="AC41" i="7"/>
  <c r="AB41" i="7"/>
  <c r="AA41" i="7"/>
  <c r="Z41" i="7"/>
  <c r="Y41" i="7"/>
  <c r="X41" i="7"/>
  <c r="W41" i="7"/>
  <c r="V41" i="7"/>
  <c r="AJ40" i="7"/>
  <c r="AI40" i="7"/>
  <c r="AH40" i="7"/>
  <c r="AG40" i="7"/>
  <c r="AE40" i="7"/>
  <c r="AD40" i="7"/>
  <c r="AC40" i="7"/>
  <c r="AB40" i="7"/>
  <c r="AA40" i="7"/>
  <c r="Z40" i="7"/>
  <c r="Y40" i="7"/>
  <c r="X40" i="7"/>
  <c r="W40" i="7"/>
  <c r="V40" i="7"/>
  <c r="AJ39" i="7"/>
  <c r="AI39" i="7"/>
  <c r="AH39" i="7"/>
  <c r="AG39" i="7"/>
  <c r="AE39" i="7"/>
  <c r="AD39" i="7"/>
  <c r="AC39" i="7"/>
  <c r="AB39" i="7"/>
  <c r="AA39" i="7"/>
  <c r="Z39" i="7"/>
  <c r="Y39" i="7"/>
  <c r="X39" i="7"/>
  <c r="W39" i="7"/>
  <c r="V39" i="7"/>
  <c r="AJ38" i="7"/>
  <c r="AI38" i="7"/>
  <c r="AH38" i="7"/>
  <c r="AG38" i="7"/>
  <c r="AE38" i="7"/>
  <c r="AD38" i="7"/>
  <c r="AC38" i="7"/>
  <c r="AB38" i="7"/>
  <c r="AA38" i="7"/>
  <c r="Z38" i="7"/>
  <c r="Y38" i="7"/>
  <c r="X38" i="7"/>
  <c r="W38" i="7"/>
  <c r="V38" i="7"/>
  <c r="AJ37" i="7"/>
  <c r="AI37" i="7"/>
  <c r="AH37" i="7"/>
  <c r="AG37" i="7"/>
  <c r="AE37" i="7"/>
  <c r="AD37" i="7"/>
  <c r="AC37" i="7"/>
  <c r="AB37" i="7"/>
  <c r="AA37" i="7"/>
  <c r="Z37" i="7"/>
  <c r="Y37" i="7"/>
  <c r="X37" i="7"/>
  <c r="W37" i="7"/>
  <c r="V37" i="7"/>
  <c r="AJ36" i="7"/>
  <c r="AI36" i="7"/>
  <c r="AH36" i="7"/>
  <c r="AG36" i="7"/>
  <c r="AE36" i="7"/>
  <c r="AD36" i="7"/>
  <c r="AC36" i="7"/>
  <c r="AB36" i="7"/>
  <c r="AA36" i="7"/>
  <c r="Z36" i="7"/>
  <c r="Y36" i="7"/>
  <c r="X36" i="7"/>
  <c r="W36" i="7"/>
  <c r="V36" i="7"/>
  <c r="AJ35" i="7"/>
  <c r="AI35" i="7"/>
  <c r="AH35" i="7"/>
  <c r="AG35" i="7"/>
  <c r="AE35" i="7"/>
  <c r="AD35" i="7"/>
  <c r="AC35" i="7"/>
  <c r="AB35" i="7"/>
  <c r="AA35" i="7"/>
  <c r="Z35" i="7"/>
  <c r="Y35" i="7"/>
  <c r="X35" i="7"/>
  <c r="W35" i="7"/>
  <c r="V35" i="7"/>
  <c r="AJ34" i="7"/>
  <c r="AI34" i="7"/>
  <c r="AH34" i="7"/>
  <c r="AG34" i="7"/>
  <c r="AE34" i="7"/>
  <c r="AD34" i="7"/>
  <c r="AC34" i="7"/>
  <c r="AB34" i="7"/>
  <c r="AA34" i="7"/>
  <c r="Z34" i="7"/>
  <c r="Y34" i="7"/>
  <c r="X34" i="7"/>
  <c r="W34" i="7"/>
  <c r="V34" i="7"/>
  <c r="AJ33" i="7"/>
  <c r="AI33" i="7"/>
  <c r="AH33" i="7"/>
  <c r="AG33" i="7"/>
  <c r="AE33" i="7"/>
  <c r="AD33" i="7"/>
  <c r="AC33" i="7"/>
  <c r="AB33" i="7"/>
  <c r="AA33" i="7"/>
  <c r="Z33" i="7"/>
  <c r="Y33" i="7"/>
  <c r="X33" i="7"/>
  <c r="W33" i="7"/>
  <c r="V33" i="7"/>
  <c r="AJ32" i="7"/>
  <c r="AI32" i="7"/>
  <c r="AH32" i="7"/>
  <c r="AG32" i="7"/>
  <c r="AE32" i="7"/>
  <c r="AD32" i="7"/>
  <c r="AC32" i="7"/>
  <c r="AB32" i="7"/>
  <c r="AA32" i="7"/>
  <c r="Z32" i="7"/>
  <c r="Y32" i="7"/>
  <c r="X32" i="7"/>
  <c r="W32" i="7"/>
  <c r="V32" i="7"/>
  <c r="AJ31" i="7"/>
  <c r="AI31" i="7"/>
  <c r="AH31" i="7"/>
  <c r="AG31" i="7"/>
  <c r="AE31" i="7"/>
  <c r="AD31" i="7"/>
  <c r="AC31" i="7"/>
  <c r="AB31" i="7"/>
  <c r="AA31" i="7"/>
  <c r="Z31" i="7"/>
  <c r="Y31" i="7"/>
  <c r="X31" i="7"/>
  <c r="W31" i="7"/>
  <c r="V31" i="7"/>
  <c r="AJ30" i="7"/>
  <c r="AI30" i="7"/>
  <c r="AH30" i="7"/>
  <c r="AG30" i="7"/>
  <c r="AE30" i="7"/>
  <c r="AD30" i="7"/>
  <c r="AC30" i="7"/>
  <c r="AB30" i="7"/>
  <c r="AA30" i="7"/>
  <c r="Z30" i="7"/>
  <c r="Y30" i="7"/>
  <c r="X30" i="7"/>
  <c r="W30" i="7"/>
  <c r="V30" i="7"/>
  <c r="AJ29" i="7"/>
  <c r="AI29" i="7"/>
  <c r="AH29" i="7"/>
  <c r="AG29" i="7"/>
  <c r="AE29" i="7"/>
  <c r="AD29" i="7"/>
  <c r="AC29" i="7"/>
  <c r="AB29" i="7"/>
  <c r="AA29" i="7"/>
  <c r="Z29" i="7"/>
  <c r="Y29" i="7"/>
  <c r="X29" i="7"/>
  <c r="W29" i="7"/>
  <c r="V29" i="7"/>
  <c r="AJ28" i="7"/>
  <c r="AI28" i="7"/>
  <c r="AH28" i="7"/>
  <c r="AG28" i="7"/>
  <c r="AE28" i="7"/>
  <c r="AD28" i="7"/>
  <c r="AC28" i="7"/>
  <c r="AB28" i="7"/>
  <c r="AA28" i="7"/>
  <c r="Z28" i="7"/>
  <c r="Y28" i="7"/>
  <c r="X28" i="7"/>
  <c r="W28" i="7"/>
  <c r="V28" i="7"/>
  <c r="AJ27" i="7"/>
  <c r="AI27" i="7"/>
  <c r="AH27" i="7"/>
  <c r="AG27" i="7"/>
  <c r="AE27" i="7"/>
  <c r="AD27" i="7"/>
  <c r="AC27" i="7"/>
  <c r="AB27" i="7"/>
  <c r="AA27" i="7"/>
  <c r="Z27" i="7"/>
  <c r="Y27" i="7"/>
  <c r="X27" i="7"/>
  <c r="W27" i="7"/>
  <c r="V27" i="7"/>
  <c r="AJ26" i="7"/>
  <c r="AI26" i="7"/>
  <c r="AH26" i="7"/>
  <c r="AG26" i="7"/>
  <c r="AE26" i="7"/>
  <c r="AD26" i="7"/>
  <c r="AC26" i="7"/>
  <c r="AB26" i="7"/>
  <c r="AA26" i="7"/>
  <c r="Z26" i="7"/>
  <c r="Y26" i="7"/>
  <c r="X26" i="7"/>
  <c r="W26" i="7"/>
  <c r="V26" i="7"/>
  <c r="AJ25" i="7"/>
  <c r="AI25" i="7"/>
  <c r="AH25" i="7"/>
  <c r="AG25" i="7"/>
  <c r="AE25" i="7"/>
  <c r="AD25" i="7"/>
  <c r="AC25" i="7"/>
  <c r="AB25" i="7"/>
  <c r="AA25" i="7"/>
  <c r="Z25" i="7"/>
  <c r="Y25" i="7"/>
  <c r="X25" i="7"/>
  <c r="W25" i="7"/>
  <c r="V25" i="7"/>
  <c r="AJ24" i="7"/>
  <c r="AI24" i="7"/>
  <c r="AH24" i="7"/>
  <c r="AG24" i="7"/>
  <c r="AE24" i="7"/>
  <c r="AD24" i="7"/>
  <c r="AC24" i="7"/>
  <c r="AB24" i="7"/>
  <c r="AA24" i="7"/>
  <c r="Z24" i="7"/>
  <c r="Y24" i="7"/>
  <c r="X24" i="7"/>
  <c r="W24" i="7"/>
  <c r="V24" i="7"/>
  <c r="AJ23" i="7"/>
  <c r="AI23" i="7"/>
  <c r="AH23" i="7"/>
  <c r="AG23" i="7"/>
  <c r="AE23" i="7"/>
  <c r="AD23" i="7"/>
  <c r="AC23" i="7"/>
  <c r="AB23" i="7"/>
  <c r="AA23" i="7"/>
  <c r="Z23" i="7"/>
  <c r="Y23" i="7"/>
  <c r="X23" i="7"/>
  <c r="W23" i="7"/>
  <c r="V23" i="7"/>
  <c r="AJ22" i="7"/>
  <c r="AI22" i="7"/>
  <c r="AH22" i="7"/>
  <c r="AG22" i="7"/>
  <c r="AE22" i="7"/>
  <c r="AD22" i="7"/>
  <c r="AC22" i="7"/>
  <c r="AB22" i="7"/>
  <c r="AA22" i="7"/>
  <c r="Z22" i="7"/>
  <c r="Y22" i="7"/>
  <c r="X22" i="7"/>
  <c r="W22" i="7"/>
  <c r="V22" i="7"/>
  <c r="AJ21" i="7"/>
  <c r="AI21" i="7"/>
  <c r="AH21" i="7"/>
  <c r="AG21" i="7"/>
  <c r="AE21" i="7"/>
  <c r="AD21" i="7"/>
  <c r="AC21" i="7"/>
  <c r="AB21" i="7"/>
  <c r="AA21" i="7"/>
  <c r="Z21" i="7"/>
  <c r="Y21" i="7"/>
  <c r="X21" i="7"/>
  <c r="W21" i="7"/>
  <c r="V21" i="7"/>
  <c r="AJ20" i="7"/>
  <c r="AI20" i="7"/>
  <c r="AH20" i="7"/>
  <c r="AG20" i="7"/>
  <c r="AE20" i="7"/>
  <c r="AD20" i="7"/>
  <c r="AC20" i="7"/>
  <c r="AB20" i="7"/>
  <c r="AA20" i="7"/>
  <c r="Z20" i="7"/>
  <c r="Y20" i="7"/>
  <c r="X20" i="7"/>
  <c r="W20" i="7"/>
  <c r="V20" i="7"/>
  <c r="AJ19" i="7"/>
  <c r="AI19" i="7"/>
  <c r="AH19" i="7"/>
  <c r="AG19" i="7"/>
  <c r="AE19" i="7"/>
  <c r="AD19" i="7"/>
  <c r="AC19" i="7"/>
  <c r="AB19" i="7"/>
  <c r="AA19" i="7"/>
  <c r="Z19" i="7"/>
  <c r="Y19" i="7"/>
  <c r="X19" i="7"/>
  <c r="W19" i="7"/>
  <c r="V19" i="7"/>
  <c r="AJ18" i="7"/>
  <c r="AI18" i="7"/>
  <c r="AH18" i="7"/>
  <c r="AG18" i="7"/>
  <c r="AE18" i="7"/>
  <c r="AD18" i="7"/>
  <c r="AC18" i="7"/>
  <c r="AB18" i="7"/>
  <c r="AA18" i="7"/>
  <c r="Z18" i="7"/>
  <c r="Y18" i="7"/>
  <c r="X18" i="7"/>
  <c r="W18" i="7"/>
  <c r="V18" i="7"/>
  <c r="AJ17" i="7"/>
  <c r="AI17" i="7"/>
  <c r="AH17" i="7"/>
  <c r="AG17" i="7"/>
  <c r="AE17" i="7"/>
  <c r="AD17" i="7"/>
  <c r="AC17" i="7"/>
  <c r="AB17" i="7"/>
  <c r="AA17" i="7"/>
  <c r="Z17" i="7"/>
  <c r="Y17" i="7"/>
  <c r="X17" i="7"/>
  <c r="W17" i="7"/>
  <c r="V17" i="7"/>
  <c r="AJ16" i="7"/>
  <c r="AI16" i="7"/>
  <c r="AH16" i="7"/>
  <c r="AG16" i="7"/>
  <c r="AE16" i="7"/>
  <c r="AD16" i="7"/>
  <c r="AC16" i="7"/>
  <c r="AB16" i="7"/>
  <c r="AA16" i="7"/>
  <c r="Z16" i="7"/>
  <c r="Y16" i="7"/>
  <c r="X16" i="7"/>
  <c r="W16" i="7"/>
  <c r="V16" i="7"/>
  <c r="AJ15" i="7"/>
  <c r="AI15" i="7"/>
  <c r="AH15" i="7"/>
  <c r="AG15" i="7"/>
  <c r="AE15" i="7"/>
  <c r="AD15" i="7"/>
  <c r="AC15" i="7"/>
  <c r="AB15" i="7"/>
  <c r="AA15" i="7"/>
  <c r="Z15" i="7"/>
  <c r="Y15" i="7"/>
  <c r="X15" i="7"/>
  <c r="W15" i="7"/>
  <c r="V15" i="7"/>
  <c r="AJ14" i="7"/>
  <c r="AI14" i="7"/>
  <c r="AH14" i="7"/>
  <c r="AG14" i="7"/>
  <c r="AE14" i="7"/>
  <c r="AD14" i="7"/>
  <c r="AC14" i="7"/>
  <c r="AB14" i="7"/>
  <c r="AA14" i="7"/>
  <c r="Z14" i="7"/>
  <c r="Y14" i="7"/>
  <c r="X14" i="7"/>
  <c r="W14" i="7"/>
  <c r="V14" i="7"/>
  <c r="AJ13" i="7"/>
  <c r="AI13" i="7"/>
  <c r="AH13" i="7"/>
  <c r="AG13" i="7"/>
  <c r="AE13" i="7"/>
  <c r="AD13" i="7"/>
  <c r="AC13" i="7"/>
  <c r="AB13" i="7"/>
  <c r="AA13" i="7"/>
  <c r="Z13" i="7"/>
  <c r="Y13" i="7"/>
  <c r="X13" i="7"/>
  <c r="W13" i="7"/>
  <c r="V13" i="7"/>
  <c r="AJ12" i="7"/>
  <c r="AI12" i="7"/>
  <c r="AH12" i="7"/>
  <c r="AG12" i="7"/>
  <c r="AE12" i="7"/>
  <c r="AD12" i="7"/>
  <c r="AC12" i="7"/>
  <c r="AB12" i="7"/>
  <c r="AA12" i="7"/>
  <c r="Z12" i="7"/>
  <c r="Y12" i="7"/>
  <c r="X12" i="7"/>
  <c r="W12" i="7"/>
  <c r="V12" i="7"/>
  <c r="AJ11" i="7"/>
  <c r="AI11" i="7"/>
  <c r="AH11" i="7"/>
  <c r="AG11" i="7"/>
  <c r="AE11" i="7"/>
  <c r="AD11" i="7"/>
  <c r="AC11" i="7"/>
  <c r="AB11" i="7"/>
  <c r="AA11" i="7"/>
  <c r="Z11" i="7"/>
  <c r="Y11" i="7"/>
  <c r="X11" i="7"/>
  <c r="W11" i="7"/>
  <c r="V11" i="7"/>
  <c r="AJ10" i="7"/>
  <c r="AI10" i="7"/>
  <c r="AH10" i="7"/>
  <c r="AG10" i="7"/>
  <c r="AE10" i="7"/>
  <c r="AD10" i="7"/>
  <c r="AC10" i="7"/>
  <c r="AB10" i="7"/>
  <c r="AA10" i="7"/>
  <c r="Z10" i="7"/>
  <c r="Y10" i="7"/>
  <c r="X10" i="7"/>
  <c r="W10" i="7"/>
  <c r="V10" i="7"/>
  <c r="AJ9" i="7"/>
  <c r="AI9" i="7"/>
  <c r="AH9" i="7"/>
  <c r="AG9" i="7"/>
  <c r="AE9" i="7"/>
  <c r="AD9" i="7"/>
  <c r="AC9" i="7"/>
  <c r="AB9" i="7"/>
  <c r="AA9" i="7"/>
  <c r="Z9" i="7"/>
  <c r="Y9" i="7"/>
  <c r="X9" i="7"/>
  <c r="W9" i="7"/>
  <c r="V9" i="7"/>
  <c r="AJ8" i="7"/>
  <c r="AI8" i="7"/>
  <c r="AH8" i="7"/>
  <c r="AG8" i="7"/>
  <c r="AE8" i="7"/>
  <c r="AD8" i="7"/>
  <c r="AC8" i="7"/>
  <c r="AB8" i="7"/>
  <c r="AA8" i="7"/>
  <c r="Z8" i="7"/>
  <c r="Y8" i="7"/>
  <c r="X8" i="7"/>
  <c r="W8" i="7"/>
  <c r="V8" i="7"/>
  <c r="AJ7" i="7"/>
  <c r="AI7" i="7"/>
  <c r="AH7" i="7"/>
  <c r="AG7" i="7"/>
  <c r="AE7" i="7"/>
  <c r="AD7" i="7"/>
  <c r="AC7" i="7"/>
  <c r="AB7" i="7"/>
  <c r="AA7" i="7"/>
  <c r="Z7" i="7"/>
  <c r="Y7" i="7"/>
  <c r="X7" i="7"/>
  <c r="W7" i="7"/>
  <c r="V7" i="7"/>
  <c r="AJ6" i="7"/>
  <c r="AI6" i="7"/>
  <c r="AH6" i="7"/>
  <c r="AG6" i="7"/>
  <c r="AE6" i="7"/>
  <c r="AD6" i="7"/>
  <c r="AC6" i="7"/>
  <c r="AB6" i="7"/>
  <c r="AA6" i="7"/>
  <c r="Z6" i="7"/>
  <c r="Y6" i="7"/>
  <c r="X6" i="7"/>
  <c r="W6" i="7"/>
  <c r="V6" i="7"/>
  <c r="AJ5" i="7"/>
  <c r="AI5" i="7"/>
  <c r="AH5" i="7"/>
  <c r="AG5" i="7"/>
  <c r="AE5" i="7"/>
  <c r="AD5" i="7"/>
  <c r="AC5" i="7"/>
  <c r="AB5" i="7"/>
  <c r="AA5" i="7"/>
  <c r="Z5" i="7"/>
  <c r="Y5" i="7"/>
  <c r="X5" i="7"/>
  <c r="W5" i="7"/>
  <c r="V5" i="7"/>
  <c r="AJ4" i="7"/>
  <c r="AI4" i="7"/>
  <c r="AH4" i="7"/>
  <c r="AG4" i="7"/>
  <c r="AE4" i="7"/>
  <c r="AD4" i="7"/>
  <c r="AC4" i="7"/>
  <c r="AB4" i="7"/>
  <c r="AA4" i="7"/>
  <c r="Z4" i="7"/>
  <c r="Y4" i="7"/>
  <c r="X4" i="7"/>
  <c r="W4" i="7"/>
  <c r="V4" i="7"/>
  <c r="AO26" i="7"/>
  <c r="AO25" i="7"/>
  <c r="AO24" i="7"/>
  <c r="AO23" i="7"/>
  <c r="AO22" i="7"/>
  <c r="AO21" i="7"/>
  <c r="AO20" i="7"/>
  <c r="AO19" i="7"/>
  <c r="AO18" i="7"/>
  <c r="AO17" i="7"/>
  <c r="AO16" i="7"/>
  <c r="AO15" i="7"/>
  <c r="AO14" i="7"/>
  <c r="AO13" i="7"/>
  <c r="AO12" i="7"/>
  <c r="AO11" i="7"/>
  <c r="AO10" i="7"/>
  <c r="AO9" i="7"/>
  <c r="AO8" i="7"/>
  <c r="AO7" i="7"/>
  <c r="AO6" i="7"/>
  <c r="AO5" i="7"/>
  <c r="AO4" i="7"/>
  <c r="AO234" i="7"/>
  <c r="AO233" i="7"/>
  <c r="AO232" i="7"/>
  <c r="AO231" i="7"/>
  <c r="AO230" i="7"/>
  <c r="R229" i="7"/>
  <c r="AO229" i="7" s="1"/>
  <c r="R228" i="7"/>
  <c r="AO228" i="7" s="1"/>
  <c r="R227" i="7"/>
  <c r="AO227" i="7" s="1"/>
  <c r="R226" i="7"/>
  <c r="AO226" i="7" s="1"/>
  <c r="R225" i="7"/>
  <c r="AO225" i="7" s="1"/>
  <c r="R224" i="7"/>
  <c r="AO224" i="7" s="1"/>
  <c r="R223" i="7"/>
  <c r="AO223" i="7" s="1"/>
  <c r="R222" i="7"/>
  <c r="AO222" i="7" s="1"/>
  <c r="R221" i="7"/>
  <c r="AO221" i="7" s="1"/>
  <c r="R220" i="7"/>
  <c r="AO220" i="7" s="1"/>
  <c r="R219" i="7"/>
  <c r="AO219" i="7" s="1"/>
  <c r="R218" i="7"/>
  <c r="AO218" i="7" s="1"/>
  <c r="R217" i="7"/>
  <c r="AO217" i="7" s="1"/>
  <c r="R216" i="7"/>
  <c r="AO216" i="7" s="1"/>
  <c r="R215" i="7"/>
  <c r="AO215" i="7" s="1"/>
  <c r="R214" i="7"/>
  <c r="AO214" i="7" s="1"/>
  <c r="R213" i="7"/>
  <c r="AO213" i="7" s="1"/>
  <c r="R212" i="7"/>
  <c r="AO212" i="7" s="1"/>
  <c r="R211" i="7"/>
  <c r="AO211" i="7" s="1"/>
  <c r="R210" i="7"/>
  <c r="AO210" i="7" s="1"/>
  <c r="R209" i="7"/>
  <c r="AO209" i="7" s="1"/>
  <c r="R208" i="7"/>
  <c r="AO208" i="7" s="1"/>
  <c r="R207" i="7"/>
  <c r="AO207" i="7" s="1"/>
  <c r="R206" i="7"/>
  <c r="AO206" i="7" s="1"/>
  <c r="R205" i="7"/>
  <c r="AO205" i="7" s="1"/>
  <c r="R204" i="7"/>
  <c r="AO204" i="7" s="1"/>
  <c r="R203" i="7"/>
  <c r="AO203" i="7" s="1"/>
  <c r="R202" i="7"/>
  <c r="AO202" i="7" s="1"/>
  <c r="R201" i="7"/>
  <c r="AO201" i="7" s="1"/>
  <c r="R200" i="7"/>
  <c r="AO200" i="7" s="1"/>
  <c r="R199" i="7"/>
  <c r="AO199" i="7" s="1"/>
  <c r="R198" i="7"/>
  <c r="AO198" i="7" s="1"/>
  <c r="R197" i="7"/>
  <c r="AO197" i="7" s="1"/>
  <c r="R196" i="7"/>
  <c r="AO196" i="7" s="1"/>
  <c r="R195" i="7"/>
  <c r="AO195" i="7" s="1"/>
  <c r="R194" i="7"/>
  <c r="AO194" i="7" s="1"/>
  <c r="R193" i="7"/>
  <c r="AO193" i="7" s="1"/>
  <c r="R192" i="7"/>
  <c r="AO192" i="7" s="1"/>
  <c r="R191" i="7"/>
  <c r="AO191" i="7" s="1"/>
  <c r="R190" i="7"/>
  <c r="AO190" i="7" s="1"/>
  <c r="R189" i="7"/>
  <c r="AO189" i="7" s="1"/>
  <c r="R188" i="7"/>
  <c r="AO188" i="7" s="1"/>
  <c r="R187" i="7"/>
  <c r="AO187" i="7" s="1"/>
  <c r="R186" i="7"/>
  <c r="AO186" i="7" s="1"/>
  <c r="R185" i="7"/>
  <c r="AO185" i="7" s="1"/>
  <c r="R184" i="7"/>
  <c r="AO184" i="7" s="1"/>
  <c r="R183" i="7"/>
  <c r="AO183" i="7" s="1"/>
  <c r="R182" i="7"/>
  <c r="AO182" i="7" s="1"/>
  <c r="R181" i="7"/>
  <c r="AO181" i="7" s="1"/>
  <c r="R180" i="7"/>
  <c r="AO180" i="7" s="1"/>
  <c r="R179" i="7"/>
  <c r="AO179" i="7" s="1"/>
  <c r="R178" i="7"/>
  <c r="AO178" i="7" s="1"/>
  <c r="R177" i="7"/>
  <c r="AO177" i="7" s="1"/>
  <c r="R176" i="7"/>
  <c r="AO176" i="7" s="1"/>
  <c r="R175" i="7"/>
  <c r="AO175" i="7" s="1"/>
  <c r="R174" i="7"/>
  <c r="AO174" i="7" s="1"/>
  <c r="R173" i="7"/>
  <c r="AO173" i="7" s="1"/>
  <c r="R172" i="7"/>
  <c r="AO172" i="7" s="1"/>
  <c r="R171" i="7"/>
  <c r="AO171" i="7" s="1"/>
  <c r="R170" i="7"/>
  <c r="AO170" i="7" s="1"/>
  <c r="R169" i="7"/>
  <c r="AO169" i="7" s="1"/>
  <c r="R168" i="7"/>
  <c r="AO168" i="7" s="1"/>
  <c r="R167" i="7"/>
  <c r="AO167" i="7" s="1"/>
  <c r="R166" i="7"/>
  <c r="AO166" i="7" s="1"/>
  <c r="R165" i="7"/>
  <c r="AO165" i="7" s="1"/>
  <c r="R164" i="7"/>
  <c r="AO164" i="7" s="1"/>
  <c r="R163" i="7"/>
  <c r="AO163" i="7" s="1"/>
  <c r="R162" i="7"/>
  <c r="AO162" i="7" s="1"/>
  <c r="R161" i="7"/>
  <c r="AO161" i="7" s="1"/>
  <c r="R160" i="7"/>
  <c r="AO160" i="7" s="1"/>
  <c r="R159" i="7"/>
  <c r="AO159" i="7" s="1"/>
  <c r="R158" i="7"/>
  <c r="AO158" i="7" s="1"/>
  <c r="R157" i="7"/>
  <c r="AO157" i="7" s="1"/>
  <c r="R156" i="7"/>
  <c r="AO156" i="7" s="1"/>
  <c r="R155" i="7"/>
  <c r="AO155" i="7" s="1"/>
  <c r="R154" i="7"/>
  <c r="AO154" i="7" s="1"/>
  <c r="R153" i="7"/>
  <c r="AO153" i="7" s="1"/>
  <c r="R152" i="7"/>
  <c r="AO152" i="7" s="1"/>
  <c r="R151" i="7"/>
  <c r="AO151" i="7" s="1"/>
  <c r="R150" i="7"/>
  <c r="AO150" i="7" s="1"/>
  <c r="R149" i="7"/>
  <c r="AO149" i="7" s="1"/>
  <c r="R148" i="7"/>
  <c r="AO148" i="7" s="1"/>
  <c r="R147" i="7"/>
  <c r="AO147" i="7" s="1"/>
  <c r="R146" i="7"/>
  <c r="AO146" i="7" s="1"/>
  <c r="R145" i="7"/>
  <c r="AO145" i="7" s="1"/>
  <c r="R144" i="7"/>
  <c r="AO144" i="7" s="1"/>
  <c r="R143" i="7"/>
  <c r="AO143" i="7" s="1"/>
  <c r="R142" i="7"/>
  <c r="AO142" i="7" s="1"/>
  <c r="R141" i="7"/>
  <c r="AO141" i="7" s="1"/>
  <c r="R140" i="7"/>
  <c r="AO140" i="7" s="1"/>
  <c r="R139" i="7"/>
  <c r="AO139" i="7" s="1"/>
  <c r="R138" i="7"/>
  <c r="AO138" i="7" s="1"/>
  <c r="R137" i="7"/>
  <c r="AO137" i="7" s="1"/>
  <c r="R136" i="7"/>
  <c r="AO136" i="7" s="1"/>
  <c r="R135" i="7"/>
  <c r="AO135" i="7" s="1"/>
  <c r="R134" i="7"/>
  <c r="AO134" i="7" s="1"/>
  <c r="R133" i="7"/>
  <c r="AO133" i="7" s="1"/>
  <c r="R132" i="7"/>
  <c r="AO132" i="7" s="1"/>
  <c r="R131" i="7"/>
  <c r="AO131" i="7" s="1"/>
  <c r="R130" i="7"/>
  <c r="AO130" i="7" s="1"/>
  <c r="R129" i="7"/>
  <c r="AO129" i="7" s="1"/>
  <c r="R128" i="7"/>
  <c r="AO128" i="7" s="1"/>
  <c r="R127" i="7"/>
  <c r="AO127" i="7" s="1"/>
  <c r="R126" i="7"/>
  <c r="AO126" i="7" s="1"/>
  <c r="R125" i="7"/>
  <c r="AO125" i="7" s="1"/>
  <c r="R124" i="7"/>
  <c r="AO124" i="7" s="1"/>
  <c r="R123" i="7"/>
  <c r="AO123" i="7" s="1"/>
  <c r="R122" i="7"/>
  <c r="AO122" i="7" s="1"/>
  <c r="R121" i="7"/>
  <c r="AO121" i="7" s="1"/>
  <c r="R120" i="7"/>
  <c r="AO120" i="7" s="1"/>
  <c r="R119" i="7"/>
  <c r="AO119" i="7" s="1"/>
  <c r="R118" i="7"/>
  <c r="AO118" i="7" s="1"/>
  <c r="R117" i="7"/>
  <c r="AO117" i="7" s="1"/>
  <c r="R116" i="7"/>
  <c r="AO116" i="7" s="1"/>
  <c r="R115" i="7"/>
  <c r="AO115" i="7" s="1"/>
  <c r="R114" i="7"/>
  <c r="AO114" i="7" s="1"/>
  <c r="R113" i="7"/>
  <c r="AO113" i="7" s="1"/>
  <c r="R112" i="7"/>
  <c r="AO112" i="7" s="1"/>
  <c r="R111" i="7"/>
  <c r="AO111" i="7" s="1"/>
  <c r="R110" i="7"/>
  <c r="AO110" i="7" s="1"/>
  <c r="R109" i="7"/>
  <c r="AO109" i="7" s="1"/>
  <c r="R108" i="7"/>
  <c r="AO108" i="7" s="1"/>
  <c r="R107" i="7"/>
  <c r="AO107" i="7" s="1"/>
  <c r="R106" i="7"/>
  <c r="AO106" i="7" s="1"/>
  <c r="R105" i="7"/>
  <c r="AO105" i="7" s="1"/>
  <c r="R104" i="7"/>
  <c r="AO104" i="7" s="1"/>
  <c r="R103" i="7"/>
  <c r="AO103" i="7" s="1"/>
  <c r="R102" i="7"/>
  <c r="AO102" i="7" s="1"/>
  <c r="R101" i="7"/>
  <c r="AO101" i="7" s="1"/>
  <c r="R100" i="7"/>
  <c r="AO100" i="7" s="1"/>
  <c r="R99" i="7"/>
  <c r="AO99" i="7" s="1"/>
  <c r="R98" i="7"/>
  <c r="AO98" i="7" s="1"/>
  <c r="R97" i="7"/>
  <c r="AO97" i="7" s="1"/>
  <c r="R96" i="7"/>
  <c r="AO96" i="7" s="1"/>
  <c r="R95" i="7"/>
  <c r="AO95" i="7" s="1"/>
  <c r="R94" i="7"/>
  <c r="AO94" i="7" s="1"/>
  <c r="R93" i="7"/>
  <c r="AO93" i="7" s="1"/>
  <c r="R92" i="7"/>
  <c r="AO92" i="7" s="1"/>
  <c r="R91" i="7"/>
  <c r="AO91" i="7" s="1"/>
  <c r="R90" i="7"/>
  <c r="AO90" i="7" s="1"/>
  <c r="R89" i="7"/>
  <c r="AO89" i="7" s="1"/>
  <c r="R88" i="7"/>
  <c r="AO88" i="7" s="1"/>
  <c r="R87" i="7"/>
  <c r="AO87" i="7" s="1"/>
  <c r="R86" i="7"/>
  <c r="AO86" i="7" s="1"/>
  <c r="R85" i="7"/>
  <c r="AO85" i="7" s="1"/>
  <c r="R84" i="7"/>
  <c r="AO84" i="7" s="1"/>
  <c r="R83" i="7"/>
  <c r="AO83" i="7" s="1"/>
  <c r="R82" i="7"/>
  <c r="AO82" i="7" s="1"/>
  <c r="R81" i="7"/>
  <c r="AO81" i="7" s="1"/>
  <c r="R80" i="7"/>
  <c r="AO80" i="7" s="1"/>
  <c r="R79" i="7"/>
  <c r="AO79" i="7" s="1"/>
  <c r="R78" i="7"/>
  <c r="AO78" i="7" s="1"/>
  <c r="R77" i="7"/>
  <c r="AO77" i="7" s="1"/>
  <c r="R76" i="7"/>
  <c r="AO76" i="7" s="1"/>
  <c r="R75" i="7"/>
  <c r="AO75" i="7" s="1"/>
  <c r="R74" i="7"/>
  <c r="AO74" i="7" s="1"/>
  <c r="R73" i="7"/>
  <c r="AO73" i="7" s="1"/>
  <c r="R72" i="7"/>
  <c r="AO72" i="7" s="1"/>
  <c r="R71" i="7"/>
  <c r="AO71" i="7" s="1"/>
  <c r="R70" i="7"/>
  <c r="AO70" i="7" s="1"/>
  <c r="R69" i="7"/>
  <c r="AO69" i="7" s="1"/>
  <c r="R68" i="7"/>
  <c r="AO68" i="7" s="1"/>
  <c r="R67" i="7"/>
  <c r="AO67" i="7" s="1"/>
  <c r="R66" i="7"/>
  <c r="AO66" i="7" s="1"/>
  <c r="R65" i="7"/>
  <c r="AO65" i="7" s="1"/>
  <c r="R64" i="7"/>
  <c r="AO64" i="7" s="1"/>
  <c r="R63" i="7"/>
  <c r="AO63" i="7" s="1"/>
  <c r="R62" i="7"/>
  <c r="AO62" i="7" s="1"/>
  <c r="R61" i="7"/>
  <c r="AO61" i="7" s="1"/>
  <c r="R60" i="7"/>
  <c r="AO60" i="7" s="1"/>
  <c r="R59" i="7"/>
  <c r="AO59" i="7" s="1"/>
  <c r="R58" i="7"/>
  <c r="AO58" i="7" s="1"/>
  <c r="R57" i="7"/>
  <c r="AO57" i="7" s="1"/>
  <c r="R56" i="7"/>
  <c r="AO56" i="7" s="1"/>
  <c r="R55" i="7"/>
  <c r="AO55" i="7" s="1"/>
  <c r="R54" i="7"/>
  <c r="AO54" i="7" s="1"/>
  <c r="R53" i="7"/>
  <c r="AO53" i="7" s="1"/>
  <c r="R52" i="7"/>
  <c r="AO52" i="7" s="1"/>
  <c r="R51" i="7"/>
  <c r="AO51" i="7" s="1"/>
  <c r="R50" i="7"/>
  <c r="AO50" i="7" s="1"/>
  <c r="R49" i="7"/>
  <c r="AO49" i="7" s="1"/>
  <c r="R48" i="7"/>
  <c r="AO48" i="7" s="1"/>
  <c r="R47" i="7"/>
  <c r="AO47" i="7" s="1"/>
  <c r="R46" i="7"/>
  <c r="AO46" i="7" s="1"/>
  <c r="R45" i="7"/>
  <c r="AO45" i="7" s="1"/>
  <c r="R44" i="7"/>
  <c r="AO44" i="7" s="1"/>
  <c r="R43" i="7"/>
  <c r="AO43" i="7" s="1"/>
  <c r="R42" i="7"/>
  <c r="AO42" i="7" s="1"/>
  <c r="R41" i="7"/>
  <c r="AO41" i="7" s="1"/>
  <c r="R40" i="7"/>
  <c r="AO40" i="7" s="1"/>
  <c r="R39" i="7"/>
  <c r="AO39" i="7" s="1"/>
  <c r="R38" i="7"/>
  <c r="AO38" i="7" s="1"/>
  <c r="R37" i="7"/>
  <c r="AO37" i="7" s="1"/>
  <c r="R36" i="7"/>
  <c r="AO36" i="7" s="1"/>
  <c r="R35" i="7"/>
  <c r="AO35" i="7" s="1"/>
  <c r="R34" i="7"/>
  <c r="AO34" i="7" s="1"/>
  <c r="R33" i="7"/>
  <c r="AO33" i="7" s="1"/>
  <c r="R32" i="7"/>
  <c r="AO32" i="7" s="1"/>
  <c r="R31" i="7"/>
  <c r="AO31" i="7" s="1"/>
  <c r="R30" i="7"/>
  <c r="AO30" i="7" s="1"/>
  <c r="R29" i="7"/>
  <c r="AO29" i="7" s="1"/>
  <c r="R28" i="7"/>
  <c r="AO28" i="7" s="1"/>
  <c r="R27" i="7"/>
  <c r="AO27" i="7" s="1"/>
  <c r="S234" i="7"/>
  <c r="S233" i="7"/>
  <c r="S232" i="7"/>
  <c r="S231" i="7"/>
  <c r="S230" i="7"/>
  <c r="S229" i="7"/>
  <c r="S228" i="7"/>
  <c r="S227" i="7"/>
  <c r="S226" i="7"/>
  <c r="S225" i="7"/>
  <c r="S224" i="7"/>
  <c r="S223" i="7"/>
  <c r="S222" i="7"/>
  <c r="S221" i="7"/>
  <c r="S220" i="7"/>
  <c r="S219" i="7"/>
  <c r="S218" i="7"/>
  <c r="S217" i="7"/>
  <c r="S216" i="7"/>
  <c r="S215" i="7"/>
  <c r="S214" i="7"/>
  <c r="S213" i="7"/>
  <c r="S212" i="7"/>
  <c r="S211" i="7"/>
  <c r="S210" i="7"/>
  <c r="S209" i="7"/>
  <c r="S208" i="7"/>
  <c r="S207" i="7"/>
  <c r="S206" i="7"/>
  <c r="S205" i="7"/>
  <c r="S204" i="7"/>
  <c r="S203" i="7"/>
  <c r="S202" i="7"/>
  <c r="S201" i="7"/>
  <c r="S200" i="7"/>
  <c r="S199" i="7"/>
  <c r="S198" i="7"/>
  <c r="S197" i="7"/>
  <c r="S196" i="7"/>
  <c r="S195" i="7"/>
  <c r="S194" i="7"/>
  <c r="S193" i="7"/>
  <c r="S192" i="7"/>
  <c r="S191" i="7"/>
  <c r="S190" i="7"/>
  <c r="S189" i="7"/>
  <c r="S188" i="7"/>
  <c r="S187" i="7"/>
  <c r="S186" i="7"/>
  <c r="S185" i="7"/>
  <c r="S184" i="7"/>
  <c r="S183" i="7"/>
  <c r="S182" i="7"/>
  <c r="S181" i="7"/>
  <c r="S180" i="7"/>
  <c r="S179" i="7"/>
  <c r="S178" i="7"/>
  <c r="S177" i="7"/>
  <c r="S176" i="7"/>
  <c r="S175" i="7"/>
  <c r="S174" i="7"/>
  <c r="S173" i="7"/>
  <c r="S172" i="7"/>
  <c r="S171" i="7"/>
  <c r="S170" i="7"/>
  <c r="S169" i="7"/>
  <c r="S168" i="7"/>
  <c r="S167" i="7"/>
  <c r="S166" i="7"/>
  <c r="S165" i="7"/>
  <c r="S164" i="7"/>
  <c r="S163" i="7"/>
  <c r="S162" i="7"/>
  <c r="S161" i="7"/>
  <c r="S160" i="7"/>
  <c r="S159" i="7"/>
  <c r="S158" i="7"/>
  <c r="S157" i="7"/>
  <c r="S156" i="7"/>
  <c r="S155" i="7"/>
  <c r="S154" i="7"/>
  <c r="S153" i="7"/>
  <c r="S152" i="7"/>
  <c r="S151" i="7"/>
  <c r="S150" i="7"/>
  <c r="S149" i="7"/>
  <c r="S148" i="7"/>
  <c r="S147" i="7"/>
  <c r="S146" i="7"/>
  <c r="S145" i="7"/>
  <c r="S144" i="7"/>
  <c r="S143" i="7"/>
  <c r="S142" i="7"/>
  <c r="S141" i="7"/>
  <c r="S140" i="7"/>
  <c r="S139" i="7"/>
  <c r="S138" i="7"/>
  <c r="S137" i="7"/>
  <c r="S136" i="7"/>
  <c r="S135" i="7"/>
  <c r="S134" i="7"/>
  <c r="S133" i="7"/>
  <c r="S132" i="7"/>
  <c r="S131" i="7"/>
  <c r="S130" i="7"/>
  <c r="S129" i="7"/>
  <c r="S128" i="7"/>
  <c r="S127" i="7"/>
  <c r="S126" i="7"/>
  <c r="S125" i="7"/>
  <c r="S124" i="7"/>
  <c r="S123" i="7"/>
  <c r="S122" i="7"/>
  <c r="S121" i="7"/>
  <c r="S120" i="7"/>
  <c r="S119" i="7"/>
  <c r="S118" i="7"/>
  <c r="S117" i="7"/>
  <c r="S116" i="7"/>
  <c r="S115" i="7"/>
  <c r="S114" i="7"/>
  <c r="S113" i="7"/>
  <c r="S112" i="7"/>
  <c r="S111" i="7"/>
  <c r="S110" i="7"/>
  <c r="S109" i="7"/>
  <c r="S108" i="7"/>
  <c r="S107" i="7"/>
  <c r="S106" i="7"/>
  <c r="S105" i="7"/>
  <c r="S104" i="7"/>
  <c r="S103" i="7"/>
  <c r="S102" i="7"/>
  <c r="S101" i="7"/>
  <c r="S100" i="7"/>
  <c r="S99" i="7"/>
  <c r="S98" i="7"/>
  <c r="S97" i="7"/>
  <c r="S96" i="7"/>
  <c r="S95" i="7"/>
  <c r="S94" i="7"/>
  <c r="S93" i="7"/>
  <c r="S92" i="7"/>
  <c r="S91" i="7"/>
  <c r="S90" i="7"/>
  <c r="S89" i="7"/>
  <c r="S88" i="7"/>
  <c r="S87" i="7"/>
  <c r="S86" i="7"/>
  <c r="S85" i="7"/>
  <c r="S84" i="7"/>
  <c r="S83" i="7"/>
  <c r="S82" i="7"/>
  <c r="S81" i="7"/>
  <c r="S80" i="7"/>
  <c r="S79" i="7"/>
  <c r="S78" i="7"/>
  <c r="S77" i="7"/>
  <c r="S76" i="7"/>
  <c r="S75" i="7"/>
  <c r="S74" i="7"/>
  <c r="S73" i="7"/>
  <c r="S72" i="7"/>
  <c r="S71" i="7"/>
  <c r="S70" i="7"/>
  <c r="S69" i="7"/>
  <c r="S68" i="7"/>
  <c r="S67" i="7"/>
  <c r="S66" i="7"/>
  <c r="S65" i="7"/>
  <c r="S64" i="7"/>
  <c r="S63" i="7"/>
  <c r="S62" i="7"/>
  <c r="S61" i="7"/>
  <c r="S60" i="7"/>
  <c r="S59" i="7"/>
  <c r="S58" i="7"/>
  <c r="S57" i="7"/>
  <c r="S56" i="7"/>
  <c r="S55" i="7"/>
  <c r="S54" i="7"/>
  <c r="S53" i="7"/>
  <c r="S52" i="7"/>
  <c r="S51" i="7"/>
  <c r="S50" i="7"/>
  <c r="S49" i="7"/>
  <c r="S48" i="7"/>
  <c r="S47" i="7"/>
  <c r="S46" i="7"/>
  <c r="S45" i="7"/>
  <c r="S44" i="7"/>
  <c r="S43" i="7"/>
  <c r="S42" i="7"/>
  <c r="S41" i="7"/>
  <c r="S40" i="7"/>
  <c r="S39" i="7"/>
  <c r="S38" i="7"/>
  <c r="S37" i="7"/>
  <c r="S36" i="7"/>
  <c r="S35" i="7"/>
  <c r="S34" i="7"/>
  <c r="S33" i="7"/>
  <c r="S32" i="7"/>
  <c r="S31" i="7"/>
  <c r="S30" i="7"/>
  <c r="S29" i="7"/>
  <c r="S28" i="7"/>
  <c r="S27" i="7"/>
  <c r="S26" i="7"/>
  <c r="S25" i="7"/>
  <c r="S24" i="7"/>
  <c r="S23" i="7"/>
  <c r="S22" i="7"/>
  <c r="S17" i="7"/>
  <c r="AN234" i="7"/>
  <c r="AN233" i="7"/>
  <c r="AN232" i="7"/>
  <c r="AN231" i="7"/>
  <c r="AN230" i="7"/>
  <c r="AN229" i="7"/>
  <c r="AN228" i="7"/>
  <c r="AN21" i="7"/>
  <c r="AN20" i="7"/>
  <c r="AN19" i="7"/>
  <c r="AN18" i="7"/>
  <c r="AN17" i="7"/>
  <c r="AN15" i="7"/>
  <c r="AN13" i="7"/>
  <c r="AN12" i="7"/>
  <c r="AN11" i="7"/>
  <c r="AN10" i="7"/>
  <c r="AN9" i="7"/>
  <c r="AN7" i="7"/>
  <c r="AN5" i="7"/>
  <c r="M234" i="7"/>
  <c r="M233" i="7"/>
  <c r="M232" i="7"/>
  <c r="M231" i="7"/>
  <c r="M230" i="7"/>
  <c r="M229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M9" i="7"/>
  <c r="M8" i="7"/>
  <c r="M7" i="7"/>
  <c r="M6" i="7"/>
  <c r="M5" i="7"/>
  <c r="M4" i="7"/>
  <c r="AK4" i="7"/>
  <c r="AK234" i="7"/>
  <c r="AK233" i="7"/>
  <c r="AK232" i="7"/>
  <c r="AK231" i="7"/>
  <c r="AK230" i="7"/>
  <c r="AK229" i="7"/>
  <c r="AK22" i="7"/>
  <c r="AK21" i="7"/>
  <c r="AK20" i="7"/>
  <c r="AK19" i="7"/>
  <c r="AK18" i="7"/>
  <c r="AK17" i="7"/>
  <c r="AK16" i="7"/>
  <c r="AK15" i="7"/>
  <c r="AK14" i="7"/>
  <c r="AK13" i="7"/>
  <c r="AK12" i="7"/>
  <c r="AK11" i="7"/>
  <c r="AK10" i="7"/>
  <c r="AK9" i="7"/>
  <c r="AK8" i="7"/>
  <c r="AK7" i="7"/>
  <c r="AK6" i="7"/>
  <c r="AK5" i="7"/>
  <c r="N234" i="7"/>
  <c r="N233" i="7"/>
  <c r="N232" i="7"/>
  <c r="N231" i="7"/>
  <c r="N230" i="7"/>
  <c r="N229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5" i="7"/>
  <c r="N4" i="7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S21" i="7" l="1"/>
  <c r="S20" i="7"/>
  <c r="S19" i="7"/>
  <c r="S18" i="7"/>
  <c r="S16" i="7"/>
  <c r="S15" i="7"/>
  <c r="S14" i="7"/>
  <c r="S13" i="7"/>
  <c r="S12" i="7"/>
  <c r="S11" i="7"/>
  <c r="S10" i="7"/>
  <c r="S9" i="7"/>
  <c r="S8" i="7"/>
  <c r="S7" i="7"/>
  <c r="S6" i="7"/>
  <c r="S5" i="7"/>
  <c r="S4" i="7"/>
  <c r="Q226" i="7"/>
  <c r="AN226" i="7" s="1"/>
  <c r="Q212" i="7"/>
  <c r="AN212" i="7" s="1"/>
  <c r="Q198" i="7"/>
  <c r="AN198" i="7" s="1"/>
  <c r="Q185" i="7"/>
  <c r="AN185" i="7" s="1"/>
  <c r="Q150" i="7"/>
  <c r="AN150" i="7" s="1"/>
  <c r="Q149" i="7"/>
  <c r="AN149" i="7" s="1"/>
  <c r="Q137" i="7"/>
  <c r="AN137" i="7" s="1"/>
  <c r="Q127" i="7"/>
  <c r="AN127" i="7" s="1"/>
  <c r="Q117" i="7"/>
  <c r="AN117" i="7" s="1"/>
  <c r="Q106" i="7"/>
  <c r="AN106" i="7" s="1"/>
  <c r="Q105" i="7"/>
  <c r="AN105" i="7" s="1"/>
  <c r="Q80" i="7"/>
  <c r="AN80" i="7" s="1"/>
  <c r="Q53" i="7"/>
  <c r="AN53" i="7" s="1"/>
  <c r="Q26" i="7"/>
  <c r="AN26" i="7" s="1"/>
  <c r="Q25" i="7"/>
  <c r="AN25" i="7" s="1"/>
  <c r="Q24" i="7"/>
  <c r="AN24" i="7" s="1"/>
  <c r="Q23" i="7"/>
  <c r="AN23" i="7" s="1"/>
  <c r="Q22" i="7"/>
  <c r="AN22" i="7" s="1"/>
  <c r="Q16" i="7"/>
  <c r="AN16" i="7" s="1"/>
  <c r="Q14" i="7"/>
  <c r="AN14" i="7" s="1"/>
  <c r="Q8" i="7"/>
  <c r="AN8" i="7" s="1"/>
  <c r="Q6" i="7"/>
  <c r="AN6" i="7" s="1"/>
  <c r="Q4" i="7"/>
  <c r="AN4" i="7" s="1"/>
  <c r="P235" i="7"/>
  <c r="P234" i="7"/>
  <c r="AL234" i="7" s="1"/>
  <c r="P233" i="7"/>
  <c r="AL233" i="7" s="1"/>
  <c r="P232" i="7"/>
  <c r="AL232" i="7" s="1"/>
  <c r="P231" i="7"/>
  <c r="AL231" i="7" s="1"/>
  <c r="P230" i="7"/>
  <c r="AL230" i="7" s="1"/>
  <c r="P229" i="7"/>
  <c r="AL229" i="7" s="1"/>
  <c r="P228" i="7"/>
  <c r="AL228" i="7" s="1"/>
  <c r="P227" i="7"/>
  <c r="AL227" i="7" s="1"/>
  <c r="P226" i="7"/>
  <c r="AL226" i="7" s="1"/>
  <c r="P225" i="7"/>
  <c r="AL225" i="7" s="1"/>
  <c r="P224" i="7"/>
  <c r="AL224" i="7" s="1"/>
  <c r="P223" i="7"/>
  <c r="AL223" i="7" s="1"/>
  <c r="P222" i="7"/>
  <c r="AL222" i="7" s="1"/>
  <c r="P221" i="7"/>
  <c r="AL221" i="7" s="1"/>
  <c r="P220" i="7"/>
  <c r="AL220" i="7" s="1"/>
  <c r="P219" i="7"/>
  <c r="AL219" i="7" s="1"/>
  <c r="P218" i="7"/>
  <c r="AL218" i="7" s="1"/>
  <c r="P217" i="7"/>
  <c r="AL217" i="7" s="1"/>
  <c r="P216" i="7"/>
  <c r="AL216" i="7" s="1"/>
  <c r="P215" i="7"/>
  <c r="AL215" i="7" s="1"/>
  <c r="P214" i="7"/>
  <c r="AL214" i="7" s="1"/>
  <c r="P213" i="7"/>
  <c r="AL213" i="7" s="1"/>
  <c r="P212" i="7"/>
  <c r="AL212" i="7" s="1"/>
  <c r="P211" i="7"/>
  <c r="AL211" i="7" s="1"/>
  <c r="P210" i="7"/>
  <c r="AL210" i="7" s="1"/>
  <c r="P209" i="7"/>
  <c r="AL209" i="7" s="1"/>
  <c r="P208" i="7"/>
  <c r="AL208" i="7" s="1"/>
  <c r="P207" i="7"/>
  <c r="AL207" i="7" s="1"/>
  <c r="P206" i="7"/>
  <c r="AL206" i="7" s="1"/>
  <c r="P205" i="7"/>
  <c r="AL205" i="7" s="1"/>
  <c r="P204" i="7"/>
  <c r="AL204" i="7" s="1"/>
  <c r="P203" i="7"/>
  <c r="AL203" i="7" s="1"/>
  <c r="P202" i="7"/>
  <c r="AL202" i="7" s="1"/>
  <c r="P201" i="7"/>
  <c r="AL201" i="7" s="1"/>
  <c r="P200" i="7"/>
  <c r="AL200" i="7" s="1"/>
  <c r="P199" i="7"/>
  <c r="AL199" i="7" s="1"/>
  <c r="P198" i="7"/>
  <c r="AL198" i="7" s="1"/>
  <c r="P197" i="7"/>
  <c r="AL197" i="7" s="1"/>
  <c r="P196" i="7"/>
  <c r="AL196" i="7" s="1"/>
  <c r="P195" i="7"/>
  <c r="AL195" i="7" s="1"/>
  <c r="P194" i="7"/>
  <c r="AL194" i="7" s="1"/>
  <c r="P193" i="7"/>
  <c r="AL193" i="7" s="1"/>
  <c r="P192" i="7"/>
  <c r="AL192" i="7" s="1"/>
  <c r="P191" i="7"/>
  <c r="AL191" i="7" s="1"/>
  <c r="P190" i="7"/>
  <c r="AL190" i="7" s="1"/>
  <c r="P189" i="7"/>
  <c r="AL189" i="7" s="1"/>
  <c r="P188" i="7"/>
  <c r="AL188" i="7" s="1"/>
  <c r="P187" i="7"/>
  <c r="AL187" i="7" s="1"/>
  <c r="P186" i="7"/>
  <c r="AL186" i="7" s="1"/>
  <c r="P185" i="7"/>
  <c r="AL185" i="7" s="1"/>
  <c r="P184" i="7"/>
  <c r="AL184" i="7" s="1"/>
  <c r="P183" i="7"/>
  <c r="AL183" i="7" s="1"/>
  <c r="P182" i="7"/>
  <c r="AL182" i="7" s="1"/>
  <c r="P181" i="7"/>
  <c r="AL181" i="7" s="1"/>
  <c r="P180" i="7"/>
  <c r="AL180" i="7" s="1"/>
  <c r="P179" i="7"/>
  <c r="AL179" i="7" s="1"/>
  <c r="P178" i="7"/>
  <c r="AL178" i="7" s="1"/>
  <c r="P177" i="7"/>
  <c r="AL177" i="7" s="1"/>
  <c r="P176" i="7"/>
  <c r="AL176" i="7" s="1"/>
  <c r="P175" i="7"/>
  <c r="AL175" i="7" s="1"/>
  <c r="P174" i="7"/>
  <c r="AL174" i="7" s="1"/>
  <c r="P173" i="7"/>
  <c r="AL173" i="7" s="1"/>
  <c r="P172" i="7"/>
  <c r="AL172" i="7" s="1"/>
  <c r="P171" i="7"/>
  <c r="AL171" i="7" s="1"/>
  <c r="P170" i="7"/>
  <c r="AL170" i="7" s="1"/>
  <c r="P169" i="7"/>
  <c r="AL169" i="7" s="1"/>
  <c r="P168" i="7"/>
  <c r="AL168" i="7" s="1"/>
  <c r="P167" i="7"/>
  <c r="AL167" i="7" s="1"/>
  <c r="P166" i="7"/>
  <c r="AL166" i="7" s="1"/>
  <c r="P165" i="7"/>
  <c r="AL165" i="7" s="1"/>
  <c r="P164" i="7"/>
  <c r="AL164" i="7" s="1"/>
  <c r="P163" i="7"/>
  <c r="AL163" i="7" s="1"/>
  <c r="P162" i="7"/>
  <c r="AL162" i="7" s="1"/>
  <c r="P161" i="7"/>
  <c r="AL161" i="7" s="1"/>
  <c r="P160" i="7"/>
  <c r="AL160" i="7" s="1"/>
  <c r="P159" i="7"/>
  <c r="AL159" i="7" s="1"/>
  <c r="P158" i="7"/>
  <c r="AL158" i="7" s="1"/>
  <c r="P157" i="7"/>
  <c r="AL157" i="7" s="1"/>
  <c r="P156" i="7"/>
  <c r="AL156" i="7" s="1"/>
  <c r="P155" i="7"/>
  <c r="AL155" i="7" s="1"/>
  <c r="P154" i="7"/>
  <c r="AL154" i="7" s="1"/>
  <c r="P153" i="7"/>
  <c r="AL153" i="7" s="1"/>
  <c r="P152" i="7"/>
  <c r="AL152" i="7" s="1"/>
  <c r="P151" i="7"/>
  <c r="AL151" i="7" s="1"/>
  <c r="P150" i="7"/>
  <c r="AL150" i="7" s="1"/>
  <c r="P149" i="7"/>
  <c r="AL149" i="7" s="1"/>
  <c r="P148" i="7"/>
  <c r="AL148" i="7" s="1"/>
  <c r="P147" i="7"/>
  <c r="AL147" i="7" s="1"/>
  <c r="P146" i="7"/>
  <c r="AL146" i="7" s="1"/>
  <c r="P145" i="7"/>
  <c r="AL145" i="7" s="1"/>
  <c r="P144" i="7"/>
  <c r="AL144" i="7" s="1"/>
  <c r="P143" i="7"/>
  <c r="AL143" i="7" s="1"/>
  <c r="P142" i="7"/>
  <c r="AL142" i="7" s="1"/>
  <c r="P141" i="7"/>
  <c r="AL141" i="7" s="1"/>
  <c r="P140" i="7"/>
  <c r="AL140" i="7" s="1"/>
  <c r="P139" i="7"/>
  <c r="AL139" i="7" s="1"/>
  <c r="P138" i="7"/>
  <c r="AL138" i="7" s="1"/>
  <c r="P137" i="7"/>
  <c r="AL137" i="7" s="1"/>
  <c r="P136" i="7"/>
  <c r="AL136" i="7" s="1"/>
  <c r="P135" i="7"/>
  <c r="AL135" i="7" s="1"/>
  <c r="P134" i="7"/>
  <c r="AL134" i="7" s="1"/>
  <c r="P133" i="7"/>
  <c r="AL133" i="7" s="1"/>
  <c r="P132" i="7"/>
  <c r="AL132" i="7" s="1"/>
  <c r="P131" i="7"/>
  <c r="AL131" i="7" s="1"/>
  <c r="P130" i="7"/>
  <c r="AL130" i="7" s="1"/>
  <c r="P129" i="7"/>
  <c r="AL129" i="7" s="1"/>
  <c r="P128" i="7"/>
  <c r="AL128" i="7" s="1"/>
  <c r="P127" i="7"/>
  <c r="AL127" i="7" s="1"/>
  <c r="P126" i="7"/>
  <c r="AL126" i="7" s="1"/>
  <c r="P125" i="7"/>
  <c r="AL125" i="7" s="1"/>
  <c r="P124" i="7"/>
  <c r="AL124" i="7" s="1"/>
  <c r="P123" i="7"/>
  <c r="AL123" i="7" s="1"/>
  <c r="P122" i="7"/>
  <c r="AL122" i="7" s="1"/>
  <c r="P121" i="7"/>
  <c r="AL121" i="7" s="1"/>
  <c r="P120" i="7"/>
  <c r="AL120" i="7" s="1"/>
  <c r="P119" i="7"/>
  <c r="AL119" i="7" s="1"/>
  <c r="P118" i="7"/>
  <c r="AL118" i="7" s="1"/>
  <c r="P117" i="7"/>
  <c r="AL117" i="7" s="1"/>
  <c r="P116" i="7"/>
  <c r="AL116" i="7" s="1"/>
  <c r="P115" i="7"/>
  <c r="AL115" i="7" s="1"/>
  <c r="P114" i="7"/>
  <c r="AL114" i="7" s="1"/>
  <c r="P113" i="7"/>
  <c r="AL113" i="7" s="1"/>
  <c r="P112" i="7"/>
  <c r="AL112" i="7" s="1"/>
  <c r="P111" i="7"/>
  <c r="AL111" i="7" s="1"/>
  <c r="P110" i="7"/>
  <c r="AL110" i="7" s="1"/>
  <c r="P109" i="7"/>
  <c r="AL109" i="7" s="1"/>
  <c r="P108" i="7"/>
  <c r="AL108" i="7" s="1"/>
  <c r="P107" i="7"/>
  <c r="AL107" i="7" s="1"/>
  <c r="P106" i="7"/>
  <c r="AL106" i="7" s="1"/>
  <c r="P105" i="7"/>
  <c r="AL105" i="7" s="1"/>
  <c r="P104" i="7"/>
  <c r="AL104" i="7" s="1"/>
  <c r="P103" i="7"/>
  <c r="AL103" i="7" s="1"/>
  <c r="P102" i="7"/>
  <c r="AL102" i="7" s="1"/>
  <c r="P101" i="7"/>
  <c r="AL101" i="7" s="1"/>
  <c r="P100" i="7"/>
  <c r="AL100" i="7" s="1"/>
  <c r="P99" i="7"/>
  <c r="AL99" i="7" s="1"/>
  <c r="P98" i="7"/>
  <c r="AL98" i="7" s="1"/>
  <c r="P97" i="7"/>
  <c r="AL97" i="7" s="1"/>
  <c r="P96" i="7"/>
  <c r="AL96" i="7" s="1"/>
  <c r="P95" i="7"/>
  <c r="AL95" i="7" s="1"/>
  <c r="P94" i="7"/>
  <c r="AL94" i="7" s="1"/>
  <c r="P93" i="7"/>
  <c r="AL93" i="7" s="1"/>
  <c r="P92" i="7"/>
  <c r="AL92" i="7" s="1"/>
  <c r="P91" i="7"/>
  <c r="AL91" i="7" s="1"/>
  <c r="P90" i="7"/>
  <c r="AL90" i="7" s="1"/>
  <c r="P89" i="7"/>
  <c r="AL89" i="7" s="1"/>
  <c r="P88" i="7"/>
  <c r="AL88" i="7" s="1"/>
  <c r="P87" i="7"/>
  <c r="AL87" i="7" s="1"/>
  <c r="P86" i="7"/>
  <c r="AL86" i="7" s="1"/>
  <c r="P85" i="7"/>
  <c r="AL85" i="7" s="1"/>
  <c r="P84" i="7"/>
  <c r="AL84" i="7" s="1"/>
  <c r="P83" i="7"/>
  <c r="AL83" i="7" s="1"/>
  <c r="P82" i="7"/>
  <c r="AL82" i="7" s="1"/>
  <c r="P81" i="7"/>
  <c r="AL81" i="7" s="1"/>
  <c r="P80" i="7"/>
  <c r="AL80" i="7" s="1"/>
  <c r="P79" i="7"/>
  <c r="AL79" i="7" s="1"/>
  <c r="P78" i="7"/>
  <c r="AL78" i="7" s="1"/>
  <c r="P77" i="7"/>
  <c r="AL77" i="7" s="1"/>
  <c r="P76" i="7"/>
  <c r="AL76" i="7" s="1"/>
  <c r="P75" i="7"/>
  <c r="AL75" i="7" s="1"/>
  <c r="P74" i="7"/>
  <c r="AL74" i="7" s="1"/>
  <c r="P73" i="7"/>
  <c r="AL73" i="7" s="1"/>
  <c r="P72" i="7"/>
  <c r="AL72" i="7" s="1"/>
  <c r="P71" i="7"/>
  <c r="AL71" i="7" s="1"/>
  <c r="P70" i="7"/>
  <c r="AL70" i="7" s="1"/>
  <c r="P69" i="7"/>
  <c r="AL69" i="7" s="1"/>
  <c r="P68" i="7"/>
  <c r="AL68" i="7" s="1"/>
  <c r="P67" i="7"/>
  <c r="AL67" i="7" s="1"/>
  <c r="P66" i="7"/>
  <c r="AL66" i="7" s="1"/>
  <c r="P65" i="7"/>
  <c r="AL65" i="7" s="1"/>
  <c r="P64" i="7"/>
  <c r="AL64" i="7" s="1"/>
  <c r="P63" i="7"/>
  <c r="AL63" i="7" s="1"/>
  <c r="P62" i="7"/>
  <c r="AL62" i="7" s="1"/>
  <c r="P61" i="7"/>
  <c r="AL61" i="7" s="1"/>
  <c r="P60" i="7"/>
  <c r="AL60" i="7" s="1"/>
  <c r="P59" i="7"/>
  <c r="AL59" i="7" s="1"/>
  <c r="P58" i="7"/>
  <c r="AL58" i="7" s="1"/>
  <c r="P57" i="7"/>
  <c r="AL57" i="7" s="1"/>
  <c r="P56" i="7"/>
  <c r="AL56" i="7" s="1"/>
  <c r="P55" i="7"/>
  <c r="AL55" i="7" s="1"/>
  <c r="P54" i="7"/>
  <c r="AL54" i="7" s="1"/>
  <c r="P53" i="7"/>
  <c r="AL53" i="7" s="1"/>
  <c r="P52" i="7"/>
  <c r="AL52" i="7" s="1"/>
  <c r="P51" i="7"/>
  <c r="AL51" i="7" s="1"/>
  <c r="P50" i="7"/>
  <c r="AL50" i="7" s="1"/>
  <c r="P49" i="7"/>
  <c r="AL49" i="7" s="1"/>
  <c r="P48" i="7"/>
  <c r="AL48" i="7" s="1"/>
  <c r="P47" i="7"/>
  <c r="AL47" i="7" s="1"/>
  <c r="P46" i="7"/>
  <c r="AL46" i="7" s="1"/>
  <c r="P45" i="7"/>
  <c r="AL45" i="7" s="1"/>
  <c r="P44" i="7"/>
  <c r="AL44" i="7" s="1"/>
  <c r="P43" i="7"/>
  <c r="AL43" i="7" s="1"/>
  <c r="P42" i="7"/>
  <c r="AL42" i="7" s="1"/>
  <c r="P41" i="7"/>
  <c r="AL41" i="7" s="1"/>
  <c r="P40" i="7"/>
  <c r="AL40" i="7" s="1"/>
  <c r="P39" i="7"/>
  <c r="AL39" i="7" s="1"/>
  <c r="P38" i="7"/>
  <c r="AL38" i="7" s="1"/>
  <c r="P37" i="7"/>
  <c r="AL37" i="7" s="1"/>
  <c r="P36" i="7"/>
  <c r="AL36" i="7" s="1"/>
  <c r="P35" i="7"/>
  <c r="AL35" i="7" s="1"/>
  <c r="P34" i="7"/>
  <c r="AL34" i="7" s="1"/>
  <c r="P33" i="7"/>
  <c r="AL33" i="7" s="1"/>
  <c r="P32" i="7"/>
  <c r="AL32" i="7" s="1"/>
  <c r="P31" i="7"/>
  <c r="AL31" i="7" s="1"/>
  <c r="P30" i="7"/>
  <c r="AL30" i="7" s="1"/>
  <c r="P29" i="7"/>
  <c r="AL29" i="7" s="1"/>
  <c r="P28" i="7"/>
  <c r="AL28" i="7" s="1"/>
  <c r="P27" i="7"/>
  <c r="AL27" i="7" s="1"/>
  <c r="P26" i="7"/>
  <c r="AL26" i="7" s="1"/>
  <c r="P25" i="7"/>
  <c r="AL25" i="7" s="1"/>
  <c r="P24" i="7"/>
  <c r="AL24" i="7" s="1"/>
  <c r="P23" i="7"/>
  <c r="AL23" i="7" s="1"/>
  <c r="P22" i="7"/>
  <c r="AL22" i="7" s="1"/>
  <c r="P21" i="7"/>
  <c r="AL21" i="7" s="1"/>
  <c r="U21" i="7" s="1"/>
  <c r="P20" i="7"/>
  <c r="AL20" i="7" s="1"/>
  <c r="U20" i="7" s="1"/>
  <c r="P19" i="7"/>
  <c r="AL19" i="7" s="1"/>
  <c r="U19" i="7" s="1"/>
  <c r="P18" i="7"/>
  <c r="AL18" i="7" s="1"/>
  <c r="U18" i="7" s="1"/>
  <c r="P17" i="7"/>
  <c r="AL17" i="7" s="1"/>
  <c r="U17" i="7" s="1"/>
  <c r="P16" i="7"/>
  <c r="AL16" i="7" s="1"/>
  <c r="P15" i="7"/>
  <c r="AL15" i="7" s="1"/>
  <c r="P14" i="7"/>
  <c r="AL14" i="7" s="1"/>
  <c r="P13" i="7"/>
  <c r="AL13" i="7" s="1"/>
  <c r="U13" i="7" s="1"/>
  <c r="P12" i="7"/>
  <c r="AL12" i="7" s="1"/>
  <c r="U12" i="7" s="1"/>
  <c r="P11" i="7"/>
  <c r="AL11" i="7" s="1"/>
  <c r="U11" i="7" s="1"/>
  <c r="P10" i="7"/>
  <c r="AL10" i="7" s="1"/>
  <c r="U10" i="7" s="1"/>
  <c r="P9" i="7"/>
  <c r="AL9" i="7" s="1"/>
  <c r="U9" i="7" s="1"/>
  <c r="P8" i="7"/>
  <c r="AL8" i="7" s="1"/>
  <c r="P7" i="7"/>
  <c r="AL7" i="7" s="1"/>
  <c r="P6" i="7"/>
  <c r="AL6" i="7" s="1"/>
  <c r="P5" i="7"/>
  <c r="AL5" i="7" s="1"/>
  <c r="P4" i="7"/>
  <c r="AL4" i="7" s="1"/>
  <c r="T21" i="7" l="1"/>
  <c r="T20" i="7"/>
  <c r="T19" i="7"/>
  <c r="T18" i="7"/>
  <c r="T17" i="7"/>
  <c r="T16" i="7"/>
  <c r="T15" i="7"/>
  <c r="T14" i="7"/>
  <c r="T13" i="7"/>
  <c r="T12" i="7"/>
  <c r="T11" i="7"/>
  <c r="T10" i="7"/>
  <c r="T9" i="7"/>
  <c r="T8" i="7"/>
  <c r="T7" i="7"/>
  <c r="T6" i="7"/>
  <c r="T5" i="7"/>
  <c r="T4" i="7"/>
  <c r="O234" i="7" l="1"/>
  <c r="O233" i="7"/>
  <c r="O232" i="7"/>
  <c r="O231" i="7"/>
  <c r="O230" i="7"/>
  <c r="O229" i="7"/>
  <c r="O228" i="7"/>
  <c r="O227" i="7"/>
  <c r="O226" i="7"/>
  <c r="O225" i="7"/>
  <c r="O224" i="7"/>
  <c r="O223" i="7"/>
  <c r="O222" i="7"/>
  <c r="O221" i="7"/>
  <c r="O220" i="7"/>
  <c r="O219" i="7"/>
  <c r="O218" i="7"/>
  <c r="O217" i="7"/>
  <c r="O216" i="7"/>
  <c r="O215" i="7"/>
  <c r="O214" i="7"/>
  <c r="O213" i="7"/>
  <c r="O212" i="7"/>
  <c r="O211" i="7"/>
  <c r="O210" i="7"/>
  <c r="O209" i="7"/>
  <c r="O208" i="7"/>
  <c r="O207" i="7"/>
  <c r="O206" i="7"/>
  <c r="O205" i="7"/>
  <c r="O204" i="7"/>
  <c r="O203" i="7"/>
  <c r="O202" i="7"/>
  <c r="O201" i="7"/>
  <c r="O200" i="7"/>
  <c r="O199" i="7"/>
  <c r="O198" i="7"/>
  <c r="O197" i="7"/>
  <c r="O196" i="7"/>
  <c r="O195" i="7"/>
  <c r="O194" i="7"/>
  <c r="O193" i="7"/>
  <c r="O192" i="7"/>
  <c r="O191" i="7"/>
  <c r="O190" i="7"/>
  <c r="O189" i="7"/>
  <c r="O188" i="7"/>
  <c r="O187" i="7"/>
  <c r="O186" i="7"/>
  <c r="O185" i="7"/>
  <c r="O184" i="7"/>
  <c r="O183" i="7"/>
  <c r="O182" i="7"/>
  <c r="O181" i="7"/>
  <c r="O180" i="7"/>
  <c r="O179" i="7"/>
  <c r="O178" i="7"/>
  <c r="O177" i="7"/>
  <c r="O176" i="7"/>
  <c r="O175" i="7"/>
  <c r="O174" i="7"/>
  <c r="O173" i="7"/>
  <c r="O172" i="7"/>
  <c r="O171" i="7"/>
  <c r="O170" i="7"/>
  <c r="O169" i="7"/>
  <c r="O168" i="7"/>
  <c r="O167" i="7"/>
  <c r="O166" i="7"/>
  <c r="O165" i="7"/>
  <c r="O164" i="7"/>
  <c r="O163" i="7"/>
  <c r="O162" i="7"/>
  <c r="O161" i="7"/>
  <c r="O160" i="7"/>
  <c r="O159" i="7"/>
  <c r="O158" i="7"/>
  <c r="O157" i="7"/>
  <c r="O156" i="7"/>
  <c r="O155" i="7"/>
  <c r="O154" i="7"/>
  <c r="O153" i="7"/>
  <c r="O152" i="7"/>
  <c r="O151" i="7"/>
  <c r="O150" i="7"/>
  <c r="O149" i="7"/>
  <c r="O148" i="7"/>
  <c r="O147" i="7"/>
  <c r="O146" i="7"/>
  <c r="O145" i="7"/>
  <c r="O144" i="7"/>
  <c r="O143" i="7"/>
  <c r="O142" i="7"/>
  <c r="O141" i="7"/>
  <c r="O140" i="7"/>
  <c r="O139" i="7"/>
  <c r="O138" i="7"/>
  <c r="O137" i="7"/>
  <c r="O136" i="7"/>
  <c r="O135" i="7"/>
  <c r="O134" i="7"/>
  <c r="O133" i="7"/>
  <c r="O132" i="7"/>
  <c r="O131" i="7"/>
  <c r="O130" i="7"/>
  <c r="O129" i="7"/>
  <c r="O128" i="7"/>
  <c r="O127" i="7"/>
  <c r="O126" i="7"/>
  <c r="O125" i="7"/>
  <c r="O124" i="7"/>
  <c r="O123" i="7"/>
  <c r="O122" i="7"/>
  <c r="O121" i="7"/>
  <c r="O120" i="7"/>
  <c r="O119" i="7"/>
  <c r="O118" i="7"/>
  <c r="O117" i="7"/>
  <c r="O116" i="7"/>
  <c r="O115" i="7"/>
  <c r="O114" i="7"/>
  <c r="O113" i="7"/>
  <c r="O112" i="7"/>
  <c r="O111" i="7"/>
  <c r="O110" i="7"/>
  <c r="O109" i="7"/>
  <c r="O108" i="7"/>
  <c r="O107" i="7"/>
  <c r="O106" i="7"/>
  <c r="O105" i="7"/>
  <c r="O104" i="7"/>
  <c r="O103" i="7"/>
  <c r="O102" i="7"/>
  <c r="O101" i="7"/>
  <c r="O100" i="7"/>
  <c r="O99" i="7"/>
  <c r="O98" i="7"/>
  <c r="O97" i="7"/>
  <c r="O96" i="7"/>
  <c r="O95" i="7"/>
  <c r="O94" i="7"/>
  <c r="O93" i="7"/>
  <c r="O92" i="7"/>
  <c r="O91" i="7"/>
  <c r="O90" i="7"/>
  <c r="O89" i="7"/>
  <c r="O88" i="7"/>
  <c r="O87" i="7"/>
  <c r="O86" i="7"/>
  <c r="O85" i="7"/>
  <c r="O84" i="7"/>
  <c r="O83" i="7"/>
  <c r="O82" i="7"/>
  <c r="O81" i="7"/>
  <c r="O80" i="7"/>
  <c r="O79" i="7"/>
  <c r="O78" i="7"/>
  <c r="O77" i="7"/>
  <c r="O76" i="7"/>
  <c r="O75" i="7"/>
  <c r="O74" i="7"/>
  <c r="O73" i="7"/>
  <c r="O72" i="7"/>
  <c r="O71" i="7"/>
  <c r="O70" i="7"/>
  <c r="O69" i="7"/>
  <c r="O68" i="7"/>
  <c r="O67" i="7"/>
  <c r="O66" i="7"/>
  <c r="O65" i="7"/>
  <c r="O64" i="7"/>
  <c r="O63" i="7"/>
  <c r="O62" i="7"/>
  <c r="O61" i="7"/>
  <c r="O60" i="7"/>
  <c r="O59" i="7"/>
  <c r="O58" i="7"/>
  <c r="O57" i="7"/>
  <c r="O56" i="7"/>
  <c r="O55" i="7"/>
  <c r="O54" i="7"/>
  <c r="O53" i="7"/>
  <c r="O52" i="7"/>
  <c r="O51" i="7"/>
  <c r="O50" i="7"/>
  <c r="O49" i="7"/>
  <c r="O48" i="7"/>
  <c r="O47" i="7"/>
  <c r="O46" i="7"/>
  <c r="O45" i="7"/>
  <c r="O44" i="7"/>
  <c r="O43" i="7"/>
  <c r="O42" i="7"/>
  <c r="O41" i="7"/>
  <c r="O40" i="7"/>
  <c r="O39" i="7"/>
  <c r="O38" i="7"/>
  <c r="O37" i="7"/>
  <c r="O36" i="7"/>
  <c r="O35" i="7"/>
  <c r="O34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O9" i="7"/>
  <c r="O8" i="7"/>
  <c r="O7" i="7"/>
  <c r="O6" i="7"/>
  <c r="O5" i="7"/>
  <c r="O4" i="7"/>
  <c r="H226" i="7"/>
  <c r="N226" i="7" l="1"/>
  <c r="M226" i="7"/>
  <c r="AK226" i="7"/>
  <c r="U5" i="7"/>
  <c r="T234" i="7"/>
  <c r="T233" i="7"/>
  <c r="T232" i="7"/>
  <c r="T231" i="7"/>
  <c r="T230" i="7"/>
  <c r="T229" i="7"/>
  <c r="T228" i="7"/>
  <c r="T227" i="7"/>
  <c r="T226" i="7"/>
  <c r="T225" i="7"/>
  <c r="T224" i="7"/>
  <c r="T223" i="7"/>
  <c r="T222" i="7"/>
  <c r="T221" i="7"/>
  <c r="T220" i="7"/>
  <c r="T219" i="7"/>
  <c r="T218" i="7"/>
  <c r="T217" i="7"/>
  <c r="T216" i="7"/>
  <c r="T215" i="7"/>
  <c r="T214" i="7"/>
  <c r="T213" i="7"/>
  <c r="T212" i="7"/>
  <c r="T211" i="7"/>
  <c r="T210" i="7"/>
  <c r="T209" i="7"/>
  <c r="T208" i="7"/>
  <c r="T207" i="7"/>
  <c r="T206" i="7"/>
  <c r="T205" i="7"/>
  <c r="T204" i="7"/>
  <c r="T203" i="7"/>
  <c r="T202" i="7"/>
  <c r="T201" i="7"/>
  <c r="T200" i="7"/>
  <c r="T199" i="7"/>
  <c r="T198" i="7"/>
  <c r="T197" i="7"/>
  <c r="T196" i="7"/>
  <c r="T195" i="7"/>
  <c r="T194" i="7"/>
  <c r="T193" i="7"/>
  <c r="T192" i="7"/>
  <c r="T191" i="7"/>
  <c r="T190" i="7"/>
  <c r="T189" i="7"/>
  <c r="T188" i="7"/>
  <c r="T187" i="7"/>
  <c r="T186" i="7"/>
  <c r="T185" i="7"/>
  <c r="T184" i="7"/>
  <c r="T183" i="7"/>
  <c r="T182" i="7"/>
  <c r="T181" i="7"/>
  <c r="T180" i="7"/>
  <c r="T179" i="7"/>
  <c r="T178" i="7"/>
  <c r="T177" i="7"/>
  <c r="T176" i="7"/>
  <c r="T175" i="7"/>
  <c r="T174" i="7"/>
  <c r="T173" i="7"/>
  <c r="T172" i="7"/>
  <c r="T171" i="7"/>
  <c r="T170" i="7"/>
  <c r="T169" i="7"/>
  <c r="T168" i="7"/>
  <c r="T167" i="7"/>
  <c r="T166" i="7"/>
  <c r="T165" i="7"/>
  <c r="T164" i="7"/>
  <c r="T163" i="7"/>
  <c r="T162" i="7"/>
  <c r="T161" i="7"/>
  <c r="T160" i="7"/>
  <c r="T159" i="7"/>
  <c r="T158" i="7"/>
  <c r="T157" i="7"/>
  <c r="T156" i="7"/>
  <c r="T155" i="7"/>
  <c r="T154" i="7"/>
  <c r="T153" i="7"/>
  <c r="T152" i="7"/>
  <c r="T151" i="7"/>
  <c r="T150" i="7"/>
  <c r="T149" i="7"/>
  <c r="T148" i="7"/>
  <c r="T147" i="7"/>
  <c r="T146" i="7"/>
  <c r="T145" i="7"/>
  <c r="T144" i="7"/>
  <c r="T143" i="7"/>
  <c r="T142" i="7"/>
  <c r="T141" i="7"/>
  <c r="T140" i="7"/>
  <c r="T139" i="7"/>
  <c r="T138" i="7"/>
  <c r="T137" i="7"/>
  <c r="T136" i="7"/>
  <c r="T135" i="7"/>
  <c r="T134" i="7"/>
  <c r="T133" i="7"/>
  <c r="T132" i="7"/>
  <c r="T131" i="7"/>
  <c r="T130" i="7"/>
  <c r="T129" i="7"/>
  <c r="T128" i="7"/>
  <c r="T127" i="7"/>
  <c r="T126" i="7"/>
  <c r="T125" i="7"/>
  <c r="T124" i="7"/>
  <c r="T123" i="7"/>
  <c r="T122" i="7"/>
  <c r="T121" i="7"/>
  <c r="T120" i="7"/>
  <c r="T119" i="7"/>
  <c r="T118" i="7"/>
  <c r="T117" i="7"/>
  <c r="T116" i="7"/>
  <c r="T115" i="7"/>
  <c r="T114" i="7"/>
  <c r="T113" i="7"/>
  <c r="T112" i="7"/>
  <c r="T111" i="7"/>
  <c r="T110" i="7"/>
  <c r="T109" i="7"/>
  <c r="T108" i="7"/>
  <c r="T107" i="7"/>
  <c r="T106" i="7"/>
  <c r="T105" i="7"/>
  <c r="T104" i="7"/>
  <c r="T103" i="7"/>
  <c r="T102" i="7"/>
  <c r="T101" i="7"/>
  <c r="T100" i="7"/>
  <c r="T99" i="7"/>
  <c r="T98" i="7"/>
  <c r="T97" i="7"/>
  <c r="T96" i="7"/>
  <c r="T95" i="7"/>
  <c r="T94" i="7"/>
  <c r="T93" i="7"/>
  <c r="T92" i="7"/>
  <c r="T91" i="7"/>
  <c r="T90" i="7"/>
  <c r="T89" i="7"/>
  <c r="T88" i="7"/>
  <c r="T87" i="7"/>
  <c r="T86" i="7"/>
  <c r="T85" i="7"/>
  <c r="T84" i="7"/>
  <c r="T83" i="7"/>
  <c r="T82" i="7"/>
  <c r="T81" i="7"/>
  <c r="T80" i="7"/>
  <c r="T79" i="7"/>
  <c r="T78" i="7"/>
  <c r="T77" i="7"/>
  <c r="T76" i="7"/>
  <c r="T75" i="7"/>
  <c r="T74" i="7"/>
  <c r="T73" i="7"/>
  <c r="T72" i="7"/>
  <c r="T71" i="7"/>
  <c r="T70" i="7"/>
  <c r="T69" i="7"/>
  <c r="T68" i="7"/>
  <c r="T67" i="7"/>
  <c r="T66" i="7"/>
  <c r="T65" i="7"/>
  <c r="T64" i="7"/>
  <c r="T63" i="7"/>
  <c r="T62" i="7"/>
  <c r="T61" i="7"/>
  <c r="T60" i="7"/>
  <c r="T59" i="7"/>
  <c r="T58" i="7"/>
  <c r="T57" i="7"/>
  <c r="T56" i="7"/>
  <c r="T55" i="7"/>
  <c r="T54" i="7"/>
  <c r="T53" i="7"/>
  <c r="T52" i="7"/>
  <c r="T51" i="7"/>
  <c r="T50" i="7"/>
  <c r="T49" i="7"/>
  <c r="T48" i="7"/>
  <c r="T47" i="7"/>
  <c r="T46" i="7"/>
  <c r="T45" i="7"/>
  <c r="T44" i="7"/>
  <c r="T43" i="7"/>
  <c r="T42" i="7"/>
  <c r="T41" i="7"/>
  <c r="T40" i="7"/>
  <c r="T39" i="7"/>
  <c r="T38" i="7"/>
  <c r="T37" i="7"/>
  <c r="T36" i="7"/>
  <c r="T35" i="7"/>
  <c r="T34" i="7"/>
  <c r="T33" i="7"/>
  <c r="T32" i="7"/>
  <c r="T31" i="7"/>
  <c r="T30" i="7"/>
  <c r="T29" i="7"/>
  <c r="T28" i="7"/>
  <c r="T27" i="7"/>
  <c r="T26" i="7"/>
  <c r="T25" i="7"/>
  <c r="T24" i="7"/>
  <c r="T23" i="7"/>
  <c r="T22" i="7"/>
  <c r="H227" i="7"/>
  <c r="H148" i="7"/>
  <c r="H105" i="7"/>
  <c r="H25" i="7"/>
  <c r="H24" i="7"/>
  <c r="H23" i="7"/>
  <c r="U234" i="7"/>
  <c r="U233" i="7"/>
  <c r="U232" i="7"/>
  <c r="U231" i="7"/>
  <c r="U230" i="7"/>
  <c r="U229" i="7"/>
  <c r="U228" i="7"/>
  <c r="U22" i="7"/>
  <c r="U16" i="7"/>
  <c r="U15" i="7"/>
  <c r="U14" i="7"/>
  <c r="U8" i="7"/>
  <c r="U7" i="7"/>
  <c r="U6" i="7"/>
  <c r="U4" i="7"/>
  <c r="N23" i="7" l="1"/>
  <c r="M23" i="7"/>
  <c r="AK23" i="7"/>
  <c r="U23" i="7" s="1"/>
  <c r="N24" i="7"/>
  <c r="M24" i="7"/>
  <c r="AK24" i="7"/>
  <c r="U24" i="7" s="1"/>
  <c r="M25" i="7"/>
  <c r="AK25" i="7"/>
  <c r="U25" i="7" s="1"/>
  <c r="N105" i="7"/>
  <c r="AK105" i="7"/>
  <c r="U105" i="7" s="1"/>
  <c r="M105" i="7"/>
  <c r="N148" i="7"/>
  <c r="AK148" i="7"/>
  <c r="M148" i="7"/>
  <c r="M227" i="7"/>
  <c r="AK227" i="7"/>
  <c r="U226" i="7"/>
  <c r="H26" i="7"/>
  <c r="N25" i="7"/>
  <c r="Q227" i="7"/>
  <c r="AN227" i="7" s="1"/>
  <c r="N227" i="7"/>
  <c r="H149" i="7"/>
  <c r="Q148" i="7"/>
  <c r="AN148" i="7" s="1"/>
  <c r="H106" i="7"/>
  <c r="M149" i="7" l="1"/>
  <c r="AK149" i="7"/>
  <c r="U149" i="7" s="1"/>
  <c r="M26" i="7"/>
  <c r="AK26" i="7"/>
  <c r="U26" i="7" s="1"/>
  <c r="U227" i="7"/>
  <c r="M106" i="7"/>
  <c r="AK106" i="7"/>
  <c r="U106" i="7" s="1"/>
  <c r="U148" i="7"/>
  <c r="H150" i="7"/>
  <c r="N149" i="7"/>
  <c r="H107" i="7"/>
  <c r="N106" i="7"/>
  <c r="H27" i="7"/>
  <c r="N26" i="7"/>
  <c r="N107" i="7" l="1"/>
  <c r="M107" i="7"/>
  <c r="AK107" i="7"/>
  <c r="M150" i="7"/>
  <c r="AK150" i="7"/>
  <c r="U150" i="7" s="1"/>
  <c r="Q107" i="7"/>
  <c r="AN107" i="7" s="1"/>
  <c r="H108" i="7"/>
  <c r="AK27" i="7"/>
  <c r="M27" i="7"/>
  <c r="N27" i="7"/>
  <c r="H28" i="7"/>
  <c r="Q27" i="7"/>
  <c r="AN27" i="7" s="1"/>
  <c r="H151" i="7"/>
  <c r="N150" i="7"/>
  <c r="AK28" i="7" l="1"/>
  <c r="M28" i="7"/>
  <c r="N108" i="7"/>
  <c r="M108" i="7"/>
  <c r="AK108" i="7"/>
  <c r="Q108" i="7"/>
  <c r="AN108" i="7" s="1"/>
  <c r="U107" i="7"/>
  <c r="U27" i="7"/>
  <c r="H109" i="7"/>
  <c r="M151" i="7"/>
  <c r="AK151" i="7"/>
  <c r="U151" i="7" s="1"/>
  <c r="N151" i="7"/>
  <c r="Q151" i="7"/>
  <c r="AN151" i="7" s="1"/>
  <c r="H152" i="7"/>
  <c r="N28" i="7"/>
  <c r="Q28" i="7"/>
  <c r="AN28" i="7" s="1"/>
  <c r="H29" i="7"/>
  <c r="N109" i="7" l="1"/>
  <c r="M109" i="7"/>
  <c r="AK109" i="7"/>
  <c r="U108" i="7"/>
  <c r="M29" i="7"/>
  <c r="AK29" i="7"/>
  <c r="U29" i="7" s="1"/>
  <c r="Q109" i="7"/>
  <c r="AN109" i="7" s="1"/>
  <c r="M152" i="7"/>
  <c r="AK152" i="7"/>
  <c r="H110" i="7"/>
  <c r="U28" i="7"/>
  <c r="N29" i="7"/>
  <c r="H30" i="7"/>
  <c r="Q29" i="7"/>
  <c r="AN29" i="7" s="1"/>
  <c r="N152" i="7"/>
  <c r="H153" i="7"/>
  <c r="Q152" i="7"/>
  <c r="AN152" i="7" s="1"/>
  <c r="U152" i="7" l="1"/>
  <c r="N110" i="7"/>
  <c r="M110" i="7"/>
  <c r="AK110" i="7"/>
  <c r="Q110" i="7"/>
  <c r="AN110" i="7" s="1"/>
  <c r="AK153" i="7"/>
  <c r="M153" i="7"/>
  <c r="U109" i="7"/>
  <c r="H111" i="7"/>
  <c r="Q111" i="7" s="1"/>
  <c r="AN111" i="7" s="1"/>
  <c r="AK30" i="7"/>
  <c r="U30" i="7" s="1"/>
  <c r="M30" i="7"/>
  <c r="N153" i="7"/>
  <c r="Q153" i="7"/>
  <c r="AN153" i="7" s="1"/>
  <c r="H154" i="7"/>
  <c r="N30" i="7"/>
  <c r="H31" i="7"/>
  <c r="Q30" i="7"/>
  <c r="AN30" i="7" s="1"/>
  <c r="U110" i="7" l="1"/>
  <c r="U153" i="7"/>
  <c r="N111" i="7"/>
  <c r="AK111" i="7"/>
  <c r="U111" i="7" s="1"/>
  <c r="M111" i="7"/>
  <c r="H112" i="7"/>
  <c r="Q112" i="7" s="1"/>
  <c r="AN112" i="7" s="1"/>
  <c r="AK31" i="7"/>
  <c r="U31" i="7" s="1"/>
  <c r="M31" i="7"/>
  <c r="AK154" i="7"/>
  <c r="M154" i="7"/>
  <c r="N154" i="7"/>
  <c r="Q154" i="7"/>
  <c r="AN154" i="7" s="1"/>
  <c r="H155" i="7"/>
  <c r="N31" i="7"/>
  <c r="Q31" i="7"/>
  <c r="AN31" i="7" s="1"/>
  <c r="H32" i="7"/>
  <c r="M155" i="7" l="1"/>
  <c r="AK155" i="7"/>
  <c r="U154" i="7"/>
  <c r="N112" i="7"/>
  <c r="AK112" i="7"/>
  <c r="U112" i="7" s="1"/>
  <c r="M112" i="7"/>
  <c r="H113" i="7"/>
  <c r="M32" i="7"/>
  <c r="AK32" i="7"/>
  <c r="N32" i="7"/>
  <c r="Q32" i="7"/>
  <c r="AN32" i="7" s="1"/>
  <c r="H33" i="7"/>
  <c r="N155" i="7"/>
  <c r="H156" i="7"/>
  <c r="Q155" i="7"/>
  <c r="AN155" i="7" s="1"/>
  <c r="U32" i="7" l="1"/>
  <c r="N113" i="7"/>
  <c r="M113" i="7"/>
  <c r="AK113" i="7"/>
  <c r="AK33" i="7"/>
  <c r="M33" i="7"/>
  <c r="Q113" i="7"/>
  <c r="AN113" i="7" s="1"/>
  <c r="H114" i="7"/>
  <c r="U155" i="7"/>
  <c r="M156" i="7"/>
  <c r="AK156" i="7"/>
  <c r="N156" i="7"/>
  <c r="Q156" i="7"/>
  <c r="AN156" i="7" s="1"/>
  <c r="H157" i="7"/>
  <c r="N33" i="7"/>
  <c r="H34" i="7"/>
  <c r="Q33" i="7"/>
  <c r="AN33" i="7" s="1"/>
  <c r="U156" i="7" l="1"/>
  <c r="N114" i="7"/>
  <c r="M114" i="7"/>
  <c r="AK114" i="7"/>
  <c r="Q114" i="7"/>
  <c r="AN114" i="7" s="1"/>
  <c r="H115" i="7"/>
  <c r="U33" i="7"/>
  <c r="U113" i="7"/>
  <c r="AK34" i="7"/>
  <c r="U34" i="7" s="1"/>
  <c r="M34" i="7"/>
  <c r="M157" i="7"/>
  <c r="AK157" i="7"/>
  <c r="U157" i="7" s="1"/>
  <c r="N34" i="7"/>
  <c r="Q34" i="7"/>
  <c r="AN34" i="7" s="1"/>
  <c r="H35" i="7"/>
  <c r="N157" i="7"/>
  <c r="H158" i="7"/>
  <c r="Q157" i="7"/>
  <c r="AN157" i="7" s="1"/>
  <c r="H116" i="7"/>
  <c r="Q115" i="7"/>
  <c r="AN115" i="7" s="1"/>
  <c r="N115" i="7" l="1"/>
  <c r="M115" i="7"/>
  <c r="AK115" i="7"/>
  <c r="U115" i="7" s="1"/>
  <c r="N116" i="7"/>
  <c r="M116" i="7"/>
  <c r="AK116" i="7"/>
  <c r="U114" i="7"/>
  <c r="M158" i="7"/>
  <c r="AK158" i="7"/>
  <c r="U158" i="7" s="1"/>
  <c r="M35" i="7"/>
  <c r="AK35" i="7"/>
  <c r="U35" i="7" s="1"/>
  <c r="N158" i="7"/>
  <c r="H159" i="7"/>
  <c r="Q158" i="7"/>
  <c r="AN158" i="7" s="1"/>
  <c r="N35" i="7"/>
  <c r="H36" i="7"/>
  <c r="Q35" i="7"/>
  <c r="AN35" i="7" s="1"/>
  <c r="H117" i="7"/>
  <c r="Q116" i="7"/>
  <c r="AN116" i="7" s="1"/>
  <c r="U116" i="7" l="1"/>
  <c r="AK117" i="7"/>
  <c r="U117" i="7" s="1"/>
  <c r="M117" i="7"/>
  <c r="M36" i="7"/>
  <c r="AK36" i="7"/>
  <c r="U36" i="7" s="1"/>
  <c r="AK159" i="7"/>
  <c r="M159" i="7"/>
  <c r="H118" i="7"/>
  <c r="N117" i="7"/>
  <c r="N159" i="7"/>
  <c r="H160" i="7"/>
  <c r="Q159" i="7"/>
  <c r="AN159" i="7" s="1"/>
  <c r="N36" i="7"/>
  <c r="H37" i="7"/>
  <c r="Q36" i="7"/>
  <c r="AN36" i="7" s="1"/>
  <c r="AK160" i="7" l="1"/>
  <c r="M160" i="7"/>
  <c r="U159" i="7"/>
  <c r="N118" i="7"/>
  <c r="M118" i="7"/>
  <c r="AK118" i="7"/>
  <c r="Q118" i="7"/>
  <c r="AN118" i="7" s="1"/>
  <c r="H119" i="7"/>
  <c r="H120" i="7" s="1"/>
  <c r="M37" i="7"/>
  <c r="AK37" i="7"/>
  <c r="N37" i="7"/>
  <c r="Q37" i="7"/>
  <c r="AN37" i="7" s="1"/>
  <c r="H38" i="7"/>
  <c r="N160" i="7"/>
  <c r="Q160" i="7"/>
  <c r="AN160" i="7" s="1"/>
  <c r="H161" i="7"/>
  <c r="U118" i="7" l="1"/>
  <c r="N120" i="7"/>
  <c r="M120" i="7"/>
  <c r="AK120" i="7"/>
  <c r="Q119" i="7"/>
  <c r="AN119" i="7" s="1"/>
  <c r="U37" i="7"/>
  <c r="N119" i="7"/>
  <c r="M119" i="7"/>
  <c r="AK119" i="7"/>
  <c r="U119" i="7" s="1"/>
  <c r="M161" i="7"/>
  <c r="AK161" i="7"/>
  <c r="U161" i="7" s="1"/>
  <c r="M38" i="7"/>
  <c r="AK38" i="7"/>
  <c r="U160" i="7"/>
  <c r="N161" i="7"/>
  <c r="H162" i="7"/>
  <c r="Q161" i="7"/>
  <c r="AN161" i="7" s="1"/>
  <c r="N38" i="7"/>
  <c r="H39" i="7"/>
  <c r="Q38" i="7"/>
  <c r="AN38" i="7" s="1"/>
  <c r="H121" i="7"/>
  <c r="Q120" i="7"/>
  <c r="AN120" i="7" s="1"/>
  <c r="U38" i="7" l="1"/>
  <c r="N121" i="7"/>
  <c r="M121" i="7"/>
  <c r="AK121" i="7"/>
  <c r="U120" i="7"/>
  <c r="M162" i="7"/>
  <c r="AK162" i="7"/>
  <c r="U162" i="7" s="1"/>
  <c r="M39" i="7"/>
  <c r="AK39" i="7"/>
  <c r="N39" i="7"/>
  <c r="Q39" i="7"/>
  <c r="AN39" i="7" s="1"/>
  <c r="H40" i="7"/>
  <c r="N162" i="7"/>
  <c r="Q162" i="7"/>
  <c r="AN162" i="7" s="1"/>
  <c r="H163" i="7"/>
  <c r="H122" i="7"/>
  <c r="Q121" i="7"/>
  <c r="AN121" i="7" s="1"/>
  <c r="U39" i="7" l="1"/>
  <c r="AK40" i="7"/>
  <c r="M40" i="7"/>
  <c r="U121" i="7"/>
  <c r="N122" i="7"/>
  <c r="M122" i="7"/>
  <c r="AK122" i="7"/>
  <c r="U122" i="7" s="1"/>
  <c r="M163" i="7"/>
  <c r="AK163" i="7"/>
  <c r="N163" i="7"/>
  <c r="H164" i="7"/>
  <c r="Q163" i="7"/>
  <c r="AN163" i="7" s="1"/>
  <c r="N40" i="7"/>
  <c r="Q40" i="7"/>
  <c r="AN40" i="7" s="1"/>
  <c r="H41" i="7"/>
  <c r="H123" i="7"/>
  <c r="Q122" i="7"/>
  <c r="AN122" i="7" s="1"/>
  <c r="M164" i="7" l="1"/>
  <c r="AK164" i="7"/>
  <c r="U163" i="7"/>
  <c r="N123" i="7"/>
  <c r="AK123" i="7"/>
  <c r="M123" i="7"/>
  <c r="M41" i="7"/>
  <c r="AK41" i="7"/>
  <c r="U40" i="7"/>
  <c r="N41" i="7"/>
  <c r="H42" i="7"/>
  <c r="Q41" i="7"/>
  <c r="AN41" i="7" s="1"/>
  <c r="N164" i="7"/>
  <c r="Q164" i="7"/>
  <c r="AN164" i="7" s="1"/>
  <c r="H165" i="7"/>
  <c r="H124" i="7"/>
  <c r="Q123" i="7"/>
  <c r="AN123" i="7" s="1"/>
  <c r="AK42" i="7" l="1"/>
  <c r="M42" i="7"/>
  <c r="U41" i="7"/>
  <c r="U123" i="7"/>
  <c r="AK165" i="7"/>
  <c r="M165" i="7"/>
  <c r="N124" i="7"/>
  <c r="AK124" i="7"/>
  <c r="M124" i="7"/>
  <c r="U164" i="7"/>
  <c r="N165" i="7"/>
  <c r="H166" i="7"/>
  <c r="Q165" i="7"/>
  <c r="AN165" i="7" s="1"/>
  <c r="N42" i="7"/>
  <c r="H43" i="7"/>
  <c r="Q42" i="7"/>
  <c r="AN42" i="7" s="1"/>
  <c r="Q124" i="7"/>
  <c r="AN124" i="7" s="1"/>
  <c r="H125" i="7"/>
  <c r="AK166" i="7" l="1"/>
  <c r="M166" i="7"/>
  <c r="N125" i="7"/>
  <c r="M125" i="7"/>
  <c r="AK125" i="7"/>
  <c r="U165" i="7"/>
  <c r="AK43" i="7"/>
  <c r="U43" i="7" s="1"/>
  <c r="M43" i="7"/>
  <c r="U124" i="7"/>
  <c r="U42" i="7"/>
  <c r="N43" i="7"/>
  <c r="H44" i="7"/>
  <c r="Q43" i="7"/>
  <c r="AN43" i="7" s="1"/>
  <c r="N166" i="7"/>
  <c r="Q166" i="7"/>
  <c r="AN166" i="7" s="1"/>
  <c r="H167" i="7"/>
  <c r="H126" i="7"/>
  <c r="Q125" i="7"/>
  <c r="AN125" i="7" s="1"/>
  <c r="M44" i="7" l="1"/>
  <c r="AK44" i="7"/>
  <c r="U125" i="7"/>
  <c r="N126" i="7"/>
  <c r="M126" i="7"/>
  <c r="AK126" i="7"/>
  <c r="U126" i="7" s="1"/>
  <c r="M167" i="7"/>
  <c r="AK167" i="7"/>
  <c r="U166" i="7"/>
  <c r="N167" i="7"/>
  <c r="Q167" i="7"/>
  <c r="AN167" i="7" s="1"/>
  <c r="H168" i="7"/>
  <c r="N44" i="7"/>
  <c r="Q44" i="7"/>
  <c r="AN44" i="7" s="1"/>
  <c r="H45" i="7"/>
  <c r="H127" i="7"/>
  <c r="Q126" i="7"/>
  <c r="AN126" i="7" s="1"/>
  <c r="M168" i="7" l="1"/>
  <c r="AK168" i="7"/>
  <c r="U167" i="7"/>
  <c r="AK45" i="7"/>
  <c r="M45" i="7"/>
  <c r="AK127" i="7"/>
  <c r="U127" i="7" s="1"/>
  <c r="M127" i="7"/>
  <c r="U44" i="7"/>
  <c r="N45" i="7"/>
  <c r="H46" i="7"/>
  <c r="Q45" i="7"/>
  <c r="AN45" i="7" s="1"/>
  <c r="N168" i="7"/>
  <c r="Q168" i="7"/>
  <c r="AN168" i="7" s="1"/>
  <c r="H169" i="7"/>
  <c r="H128" i="7"/>
  <c r="Q128" i="7" s="1"/>
  <c r="AN128" i="7" s="1"/>
  <c r="N127" i="7"/>
  <c r="U45" i="7" l="1"/>
  <c r="M46" i="7"/>
  <c r="AK46" i="7"/>
  <c r="N128" i="7"/>
  <c r="M128" i="7"/>
  <c r="AK128" i="7"/>
  <c r="U128" i="7" s="1"/>
  <c r="M169" i="7"/>
  <c r="AK169" i="7"/>
  <c r="U168" i="7"/>
  <c r="N169" i="7"/>
  <c r="Q169" i="7"/>
  <c r="AN169" i="7" s="1"/>
  <c r="H170" i="7"/>
  <c r="H129" i="7"/>
  <c r="N46" i="7"/>
  <c r="H47" i="7"/>
  <c r="Q46" i="7"/>
  <c r="AN46" i="7" s="1"/>
  <c r="H130" i="7"/>
  <c r="Q129" i="7"/>
  <c r="AN129" i="7" s="1"/>
  <c r="N130" i="7" l="1"/>
  <c r="M130" i="7"/>
  <c r="AK130" i="7"/>
  <c r="M170" i="7"/>
  <c r="AK170" i="7"/>
  <c r="U46" i="7"/>
  <c r="U169" i="7"/>
  <c r="M47" i="7"/>
  <c r="AK47" i="7"/>
  <c r="U47" i="7" s="1"/>
  <c r="N129" i="7"/>
  <c r="AK129" i="7"/>
  <c r="U129" i="7" s="1"/>
  <c r="M129" i="7"/>
  <c r="N47" i="7"/>
  <c r="H48" i="7"/>
  <c r="Q47" i="7"/>
  <c r="AN47" i="7" s="1"/>
  <c r="N170" i="7"/>
  <c r="H171" i="7"/>
  <c r="Q170" i="7"/>
  <c r="AN170" i="7" s="1"/>
  <c r="H131" i="7"/>
  <c r="Q130" i="7"/>
  <c r="AN130" i="7" s="1"/>
  <c r="N131" i="7" l="1"/>
  <c r="M131" i="7"/>
  <c r="AK131" i="7"/>
  <c r="U170" i="7"/>
  <c r="AK171" i="7"/>
  <c r="M171" i="7"/>
  <c r="U130" i="7"/>
  <c r="M48" i="7"/>
  <c r="AK48" i="7"/>
  <c r="U48" i="7" s="1"/>
  <c r="N171" i="7"/>
  <c r="Q171" i="7"/>
  <c r="AN171" i="7" s="1"/>
  <c r="H172" i="7"/>
  <c r="N48" i="7"/>
  <c r="H49" i="7"/>
  <c r="Q48" i="7"/>
  <c r="AN48" i="7" s="1"/>
  <c r="H132" i="7"/>
  <c r="Q131" i="7"/>
  <c r="AN131" i="7" s="1"/>
  <c r="U171" i="7" l="1"/>
  <c r="N132" i="7"/>
  <c r="M132" i="7"/>
  <c r="AK132" i="7"/>
  <c r="U131" i="7"/>
  <c r="M49" i="7"/>
  <c r="AK49" i="7"/>
  <c r="U49" i="7" s="1"/>
  <c r="AK172" i="7"/>
  <c r="M172" i="7"/>
  <c r="N172" i="7"/>
  <c r="H173" i="7"/>
  <c r="Q172" i="7"/>
  <c r="AN172" i="7" s="1"/>
  <c r="N49" i="7"/>
  <c r="H50" i="7"/>
  <c r="Q49" i="7"/>
  <c r="AN49" i="7" s="1"/>
  <c r="H133" i="7"/>
  <c r="Q132" i="7"/>
  <c r="AN132" i="7" s="1"/>
  <c r="M173" i="7" l="1"/>
  <c r="AK173" i="7"/>
  <c r="U172" i="7"/>
  <c r="U132" i="7"/>
  <c r="N133" i="7"/>
  <c r="M133" i="7"/>
  <c r="AK133" i="7"/>
  <c r="U133" i="7" s="1"/>
  <c r="M50" i="7"/>
  <c r="AK50" i="7"/>
  <c r="U50" i="7" s="1"/>
  <c r="N173" i="7"/>
  <c r="H174" i="7"/>
  <c r="Q173" i="7"/>
  <c r="AN173" i="7" s="1"/>
  <c r="N50" i="7"/>
  <c r="Q50" i="7"/>
  <c r="AN50" i="7" s="1"/>
  <c r="H51" i="7"/>
  <c r="H134" i="7"/>
  <c r="Q133" i="7"/>
  <c r="AN133" i="7" s="1"/>
  <c r="N134" i="7" l="1"/>
  <c r="M134" i="7"/>
  <c r="AK134" i="7"/>
  <c r="M174" i="7"/>
  <c r="AK174" i="7"/>
  <c r="U174" i="7" s="1"/>
  <c r="AK51" i="7"/>
  <c r="M51" i="7"/>
  <c r="U173" i="7"/>
  <c r="N51" i="7"/>
  <c r="Q51" i="7"/>
  <c r="AN51" i="7" s="1"/>
  <c r="H52" i="7"/>
  <c r="N174" i="7"/>
  <c r="H175" i="7"/>
  <c r="Q174" i="7"/>
  <c r="AN174" i="7" s="1"/>
  <c r="H135" i="7"/>
  <c r="Q134" i="7"/>
  <c r="AN134" i="7" s="1"/>
  <c r="U51" i="7" l="1"/>
  <c r="U134" i="7"/>
  <c r="AK52" i="7"/>
  <c r="M52" i="7"/>
  <c r="N135" i="7"/>
  <c r="AK135" i="7"/>
  <c r="U135" i="7" s="1"/>
  <c r="M135" i="7"/>
  <c r="AK175" i="7"/>
  <c r="M175" i="7"/>
  <c r="N175" i="7"/>
  <c r="H176" i="7"/>
  <c r="Q175" i="7"/>
  <c r="AN175" i="7" s="1"/>
  <c r="N52" i="7"/>
  <c r="H53" i="7"/>
  <c r="Q52" i="7"/>
  <c r="AN52" i="7" s="1"/>
  <c r="H136" i="7"/>
  <c r="Q135" i="7"/>
  <c r="AN135" i="7" s="1"/>
  <c r="M53" i="7" l="1"/>
  <c r="AK53" i="7"/>
  <c r="U53" i="7" s="1"/>
  <c r="U175" i="7"/>
  <c r="M176" i="7"/>
  <c r="AK176" i="7"/>
  <c r="N136" i="7"/>
  <c r="AK136" i="7"/>
  <c r="U136" i="7" s="1"/>
  <c r="M136" i="7"/>
  <c r="U52" i="7"/>
  <c r="N176" i="7"/>
  <c r="Q176" i="7"/>
  <c r="AN176" i="7" s="1"/>
  <c r="H177" i="7"/>
  <c r="H54" i="7"/>
  <c r="N53" i="7"/>
  <c r="H137" i="7"/>
  <c r="Q136" i="7"/>
  <c r="AN136" i="7" s="1"/>
  <c r="AK177" i="7" l="1"/>
  <c r="M177" i="7"/>
  <c r="U176" i="7"/>
  <c r="M137" i="7"/>
  <c r="AK137" i="7"/>
  <c r="U137" i="7" s="1"/>
  <c r="M54" i="7"/>
  <c r="AK54" i="7"/>
  <c r="N54" i="7"/>
  <c r="H55" i="7"/>
  <c r="Q54" i="7"/>
  <c r="AN54" i="7" s="1"/>
  <c r="N177" i="7"/>
  <c r="Q177" i="7"/>
  <c r="AN177" i="7" s="1"/>
  <c r="H178" i="7"/>
  <c r="H138" i="7"/>
  <c r="N137" i="7"/>
  <c r="AK55" i="7" l="1"/>
  <c r="M55" i="7"/>
  <c r="N138" i="7"/>
  <c r="M138" i="7"/>
  <c r="AK138" i="7"/>
  <c r="U138" i="7" s="1"/>
  <c r="U54" i="7"/>
  <c r="M178" i="7"/>
  <c r="AK178" i="7"/>
  <c r="U177" i="7"/>
  <c r="N178" i="7"/>
  <c r="H179" i="7"/>
  <c r="Q178" i="7"/>
  <c r="AN178" i="7" s="1"/>
  <c r="Q138" i="7"/>
  <c r="AN138" i="7" s="1"/>
  <c r="N55" i="7"/>
  <c r="Q55" i="7"/>
  <c r="AN55" i="7" s="1"/>
  <c r="H56" i="7"/>
  <c r="H139" i="7"/>
  <c r="U178" i="7" l="1"/>
  <c r="N139" i="7"/>
  <c r="AK139" i="7"/>
  <c r="M139" i="7"/>
  <c r="M56" i="7"/>
  <c r="AK56" i="7"/>
  <c r="U56" i="7" s="1"/>
  <c r="M179" i="7"/>
  <c r="AK179" i="7"/>
  <c r="U55" i="7"/>
  <c r="Q139" i="7"/>
  <c r="AN139" i="7" s="1"/>
  <c r="H140" i="7"/>
  <c r="N56" i="7"/>
  <c r="Q56" i="7"/>
  <c r="AN56" i="7" s="1"/>
  <c r="H57" i="7"/>
  <c r="N179" i="7"/>
  <c r="Q179" i="7"/>
  <c r="AN179" i="7" s="1"/>
  <c r="H180" i="7"/>
  <c r="U179" i="7" l="1"/>
  <c r="N140" i="7"/>
  <c r="M140" i="7"/>
  <c r="AK140" i="7"/>
  <c r="Q140" i="7"/>
  <c r="AN140" i="7" s="1"/>
  <c r="H141" i="7"/>
  <c r="H142" i="7" s="1"/>
  <c r="M180" i="7"/>
  <c r="AK180" i="7"/>
  <c r="U139" i="7"/>
  <c r="AK57" i="7"/>
  <c r="U57" i="7" s="1"/>
  <c r="M57" i="7"/>
  <c r="N180" i="7"/>
  <c r="Q180" i="7"/>
  <c r="AN180" i="7" s="1"/>
  <c r="H181" i="7"/>
  <c r="N57" i="7"/>
  <c r="H58" i="7"/>
  <c r="Q57" i="7"/>
  <c r="AN57" i="7" s="1"/>
  <c r="Q141" i="7"/>
  <c r="AN141" i="7" s="1"/>
  <c r="U140" i="7" l="1"/>
  <c r="U180" i="7"/>
  <c r="N142" i="7"/>
  <c r="M142" i="7"/>
  <c r="AK142" i="7"/>
  <c r="N141" i="7"/>
  <c r="AK141" i="7"/>
  <c r="U141" i="7" s="1"/>
  <c r="M141" i="7"/>
  <c r="M58" i="7"/>
  <c r="AK58" i="7"/>
  <c r="U58" i="7" s="1"/>
  <c r="M181" i="7"/>
  <c r="AK181" i="7"/>
  <c r="U181" i="7" s="1"/>
  <c r="N181" i="7"/>
  <c r="Q181" i="7"/>
  <c r="AN181" i="7" s="1"/>
  <c r="H182" i="7"/>
  <c r="N58" i="7"/>
  <c r="H59" i="7"/>
  <c r="Q58" i="7"/>
  <c r="AN58" i="7" s="1"/>
  <c r="H143" i="7"/>
  <c r="Q142" i="7"/>
  <c r="AN142" i="7" s="1"/>
  <c r="U142" i="7" l="1"/>
  <c r="N143" i="7"/>
  <c r="M143" i="7"/>
  <c r="AK143" i="7"/>
  <c r="M59" i="7"/>
  <c r="AK59" i="7"/>
  <c r="M182" i="7"/>
  <c r="AK182" i="7"/>
  <c r="U182" i="7" s="1"/>
  <c r="N59" i="7"/>
  <c r="Q59" i="7"/>
  <c r="AN59" i="7" s="1"/>
  <c r="H60" i="7"/>
  <c r="N182" i="7"/>
  <c r="H183" i="7"/>
  <c r="Q182" i="7"/>
  <c r="AN182" i="7" s="1"/>
  <c r="H144" i="7"/>
  <c r="Q143" i="7"/>
  <c r="AN143" i="7" s="1"/>
  <c r="U59" i="7" l="1"/>
  <c r="M60" i="7"/>
  <c r="AK60" i="7"/>
  <c r="U143" i="7"/>
  <c r="N144" i="7"/>
  <c r="M144" i="7"/>
  <c r="AK144" i="7"/>
  <c r="AK183" i="7"/>
  <c r="U183" i="7" s="1"/>
  <c r="M183" i="7"/>
  <c r="N60" i="7"/>
  <c r="Q60" i="7"/>
  <c r="AN60" i="7" s="1"/>
  <c r="H61" i="7"/>
  <c r="N183" i="7"/>
  <c r="Q183" i="7"/>
  <c r="AN183" i="7" s="1"/>
  <c r="H184" i="7"/>
  <c r="H145" i="7"/>
  <c r="Q144" i="7"/>
  <c r="AN144" i="7" s="1"/>
  <c r="U144" i="7" l="1"/>
  <c r="M61" i="7"/>
  <c r="AK61" i="7"/>
  <c r="U61" i="7" s="1"/>
  <c r="U60" i="7"/>
  <c r="N145" i="7"/>
  <c r="M145" i="7"/>
  <c r="AK145" i="7"/>
  <c r="U145" i="7" s="1"/>
  <c r="M184" i="7"/>
  <c r="AK184" i="7"/>
  <c r="N184" i="7"/>
  <c r="H185" i="7"/>
  <c r="Q184" i="7"/>
  <c r="AN184" i="7" s="1"/>
  <c r="N61" i="7"/>
  <c r="H62" i="7"/>
  <c r="Q61" i="7"/>
  <c r="AN61" i="7" s="1"/>
  <c r="H146" i="7"/>
  <c r="Q145" i="7"/>
  <c r="AN145" i="7" s="1"/>
  <c r="M185" i="7" l="1"/>
  <c r="AK185" i="7"/>
  <c r="U185" i="7" s="1"/>
  <c r="N146" i="7"/>
  <c r="M146" i="7"/>
  <c r="AK146" i="7"/>
  <c r="U146" i="7" s="1"/>
  <c r="M62" i="7"/>
  <c r="AK62" i="7"/>
  <c r="U184" i="7"/>
  <c r="H186" i="7"/>
  <c r="N185" i="7"/>
  <c r="N62" i="7"/>
  <c r="Q62" i="7"/>
  <c r="AN62" i="7" s="1"/>
  <c r="H63" i="7"/>
  <c r="H147" i="7"/>
  <c r="Q146" i="7"/>
  <c r="AN146" i="7" s="1"/>
  <c r="U62" i="7" l="1"/>
  <c r="M186" i="7"/>
  <c r="AK186" i="7"/>
  <c r="AK147" i="7"/>
  <c r="M147" i="7"/>
  <c r="AK63" i="7"/>
  <c r="M63" i="7"/>
  <c r="N63" i="7"/>
  <c r="H64" i="7"/>
  <c r="Q63" i="7"/>
  <c r="AN63" i="7" s="1"/>
  <c r="Q147" i="7"/>
  <c r="AN147" i="7" s="1"/>
  <c r="N147" i="7"/>
  <c r="N186" i="7"/>
  <c r="H187" i="7"/>
  <c r="Q186" i="7"/>
  <c r="AN186" i="7" s="1"/>
  <c r="U63" i="7" l="1"/>
  <c r="U147" i="7"/>
  <c r="AK64" i="7"/>
  <c r="M64" i="7"/>
  <c r="U186" i="7"/>
  <c r="AK187" i="7"/>
  <c r="M187" i="7"/>
  <c r="N187" i="7"/>
  <c r="H188" i="7"/>
  <c r="Q187" i="7"/>
  <c r="AN187" i="7" s="1"/>
  <c r="N64" i="7"/>
  <c r="H65" i="7"/>
  <c r="Q64" i="7"/>
  <c r="AN64" i="7" s="1"/>
  <c r="U64" i="7" l="1"/>
  <c r="M188" i="7"/>
  <c r="AK188" i="7"/>
  <c r="U187" i="7"/>
  <c r="M65" i="7"/>
  <c r="AK65" i="7"/>
  <c r="N188" i="7"/>
  <c r="H189" i="7"/>
  <c r="Q188" i="7"/>
  <c r="AN188" i="7" s="1"/>
  <c r="N65" i="7"/>
  <c r="Q65" i="7"/>
  <c r="AN65" i="7" s="1"/>
  <c r="H66" i="7"/>
  <c r="M66" i="7" l="1"/>
  <c r="AK66" i="7"/>
  <c r="AK189" i="7"/>
  <c r="M189" i="7"/>
  <c r="U65" i="7"/>
  <c r="U188" i="7"/>
  <c r="N66" i="7"/>
  <c r="H67" i="7"/>
  <c r="Q66" i="7"/>
  <c r="AN66" i="7" s="1"/>
  <c r="N189" i="7"/>
  <c r="Q189" i="7"/>
  <c r="AN189" i="7" s="1"/>
  <c r="H190" i="7"/>
  <c r="AK67" i="7" l="1"/>
  <c r="M67" i="7"/>
  <c r="U189" i="7"/>
  <c r="U66" i="7"/>
  <c r="M190" i="7"/>
  <c r="AK190" i="7"/>
  <c r="N190" i="7"/>
  <c r="H191" i="7"/>
  <c r="Q190" i="7"/>
  <c r="AN190" i="7" s="1"/>
  <c r="N67" i="7"/>
  <c r="Q67" i="7"/>
  <c r="AN67" i="7" s="1"/>
  <c r="H68" i="7"/>
  <c r="U190" i="7" l="1"/>
  <c r="M68" i="7"/>
  <c r="AK68" i="7"/>
  <c r="M191" i="7"/>
  <c r="AK191" i="7"/>
  <c r="U67" i="7"/>
  <c r="N68" i="7"/>
  <c r="H69" i="7"/>
  <c r="Q68" i="7"/>
  <c r="AN68" i="7" s="1"/>
  <c r="N191" i="7"/>
  <c r="H192" i="7"/>
  <c r="Q191" i="7"/>
  <c r="AN191" i="7" s="1"/>
  <c r="AK69" i="7" l="1"/>
  <c r="M69" i="7"/>
  <c r="M192" i="7"/>
  <c r="AK192" i="7"/>
  <c r="U68" i="7"/>
  <c r="U191" i="7"/>
  <c r="N192" i="7"/>
  <c r="H193" i="7"/>
  <c r="Q192" i="7"/>
  <c r="AN192" i="7" s="1"/>
  <c r="N69" i="7"/>
  <c r="H70" i="7"/>
  <c r="Q69" i="7"/>
  <c r="AN69" i="7" s="1"/>
  <c r="M70" i="7" l="1"/>
  <c r="AK70" i="7"/>
  <c r="M193" i="7"/>
  <c r="AK193" i="7"/>
  <c r="U192" i="7"/>
  <c r="U69" i="7"/>
  <c r="N70" i="7"/>
  <c r="H71" i="7"/>
  <c r="Q70" i="7"/>
  <c r="AN70" i="7" s="1"/>
  <c r="N193" i="7"/>
  <c r="H194" i="7"/>
  <c r="Q193" i="7"/>
  <c r="AN193" i="7" s="1"/>
  <c r="M194" i="7" l="1"/>
  <c r="AK194" i="7"/>
  <c r="M71" i="7"/>
  <c r="AK71" i="7"/>
  <c r="U70" i="7"/>
  <c r="U193" i="7"/>
  <c r="N194" i="7"/>
  <c r="H195" i="7"/>
  <c r="Q194" i="7"/>
  <c r="AN194" i="7" s="1"/>
  <c r="N71" i="7"/>
  <c r="H72" i="7"/>
  <c r="Q71" i="7"/>
  <c r="AN71" i="7" s="1"/>
  <c r="M72" i="7" l="1"/>
  <c r="AK72" i="7"/>
  <c r="AK195" i="7"/>
  <c r="M195" i="7"/>
  <c r="U194" i="7"/>
  <c r="U71" i="7"/>
  <c r="N72" i="7"/>
  <c r="H73" i="7"/>
  <c r="Q72" i="7"/>
  <c r="AN72" i="7" s="1"/>
  <c r="N195" i="7"/>
  <c r="Q195" i="7"/>
  <c r="AN195" i="7" s="1"/>
  <c r="H196" i="7"/>
  <c r="M196" i="7" l="1"/>
  <c r="AK196" i="7"/>
  <c r="U72" i="7"/>
  <c r="M73" i="7"/>
  <c r="AK73" i="7"/>
  <c r="U195" i="7"/>
  <c r="N196" i="7"/>
  <c r="H197" i="7"/>
  <c r="Q196" i="7"/>
  <c r="AN196" i="7" s="1"/>
  <c r="N73" i="7"/>
  <c r="H74" i="7"/>
  <c r="Q73" i="7"/>
  <c r="AN73" i="7" s="1"/>
  <c r="M74" i="7" l="1"/>
  <c r="AK74" i="7"/>
  <c r="U73" i="7"/>
  <c r="U196" i="7"/>
  <c r="M197" i="7"/>
  <c r="AK197" i="7"/>
  <c r="N197" i="7"/>
  <c r="Q197" i="7"/>
  <c r="AN197" i="7" s="1"/>
  <c r="H198" i="7"/>
  <c r="N74" i="7"/>
  <c r="H75" i="7"/>
  <c r="Q74" i="7"/>
  <c r="AN74" i="7" s="1"/>
  <c r="AK75" i="7" l="1"/>
  <c r="M75" i="7"/>
  <c r="M198" i="7"/>
  <c r="AK198" i="7"/>
  <c r="U198" i="7" s="1"/>
  <c r="U74" i="7"/>
  <c r="U197" i="7"/>
  <c r="N75" i="7"/>
  <c r="Q75" i="7"/>
  <c r="AN75" i="7" s="1"/>
  <c r="H76" i="7"/>
  <c r="H199" i="7"/>
  <c r="N198" i="7"/>
  <c r="AK76" i="7" l="1"/>
  <c r="M76" i="7"/>
  <c r="AK199" i="7"/>
  <c r="M199" i="7"/>
  <c r="U75" i="7"/>
  <c r="N199" i="7"/>
  <c r="H200" i="7"/>
  <c r="Q199" i="7"/>
  <c r="AN199" i="7" s="1"/>
  <c r="N76" i="7"/>
  <c r="H77" i="7"/>
  <c r="Q76" i="7"/>
  <c r="AN76" i="7" s="1"/>
  <c r="M200" i="7" l="1"/>
  <c r="AK200" i="7"/>
  <c r="U199" i="7"/>
  <c r="M77" i="7"/>
  <c r="AK77" i="7"/>
  <c r="U76" i="7"/>
  <c r="N200" i="7"/>
  <c r="H201" i="7"/>
  <c r="Q200" i="7"/>
  <c r="AN200" i="7" s="1"/>
  <c r="N77" i="7"/>
  <c r="H78" i="7"/>
  <c r="Q77" i="7"/>
  <c r="AN77" i="7" s="1"/>
  <c r="M78" i="7" l="1"/>
  <c r="AK78" i="7"/>
  <c r="AK201" i="7"/>
  <c r="M201" i="7"/>
  <c r="U77" i="7"/>
  <c r="U200" i="7"/>
  <c r="N78" i="7"/>
  <c r="H79" i="7"/>
  <c r="Q78" i="7"/>
  <c r="AN78" i="7" s="1"/>
  <c r="N201" i="7"/>
  <c r="Q201" i="7"/>
  <c r="AN201" i="7" s="1"/>
  <c r="H202" i="7"/>
  <c r="M202" i="7" l="1"/>
  <c r="AK202" i="7"/>
  <c r="U78" i="7"/>
  <c r="AK79" i="7"/>
  <c r="M79" i="7"/>
  <c r="U201" i="7"/>
  <c r="N202" i="7"/>
  <c r="H203" i="7"/>
  <c r="Q202" i="7"/>
  <c r="AN202" i="7" s="1"/>
  <c r="N79" i="7"/>
  <c r="Q79" i="7"/>
  <c r="AN79" i="7" s="1"/>
  <c r="H80" i="7"/>
  <c r="M203" i="7" l="1"/>
  <c r="AK203" i="7"/>
  <c r="U79" i="7"/>
  <c r="M80" i="7"/>
  <c r="AK80" i="7"/>
  <c r="U80" i="7" s="1"/>
  <c r="U202" i="7"/>
  <c r="H81" i="7"/>
  <c r="N80" i="7"/>
  <c r="N203" i="7"/>
  <c r="H204" i="7"/>
  <c r="Q203" i="7"/>
  <c r="AN203" i="7" s="1"/>
  <c r="M204" i="7" l="1"/>
  <c r="AK204" i="7"/>
  <c r="AK81" i="7"/>
  <c r="M81" i="7"/>
  <c r="U203" i="7"/>
  <c r="N204" i="7"/>
  <c r="Q204" i="7"/>
  <c r="AN204" i="7" s="1"/>
  <c r="H205" i="7"/>
  <c r="N81" i="7"/>
  <c r="Q81" i="7"/>
  <c r="AN81" i="7" s="1"/>
  <c r="H82" i="7"/>
  <c r="M82" i="7" l="1"/>
  <c r="AK82" i="7"/>
  <c r="M205" i="7"/>
  <c r="AK205" i="7"/>
  <c r="U204" i="7"/>
  <c r="U81" i="7"/>
  <c r="N82" i="7"/>
  <c r="H83" i="7"/>
  <c r="Q82" i="7"/>
  <c r="AN82" i="7" s="1"/>
  <c r="N205" i="7"/>
  <c r="H206" i="7"/>
  <c r="Q205" i="7"/>
  <c r="AN205" i="7" s="1"/>
  <c r="M83" i="7" l="1"/>
  <c r="AK83" i="7"/>
  <c r="M206" i="7"/>
  <c r="AK206" i="7"/>
  <c r="U82" i="7"/>
  <c r="U205" i="7"/>
  <c r="N206" i="7"/>
  <c r="Q206" i="7"/>
  <c r="AN206" i="7" s="1"/>
  <c r="H207" i="7"/>
  <c r="N83" i="7"/>
  <c r="Q83" i="7"/>
  <c r="AN83" i="7" s="1"/>
  <c r="H84" i="7"/>
  <c r="M84" i="7" l="1"/>
  <c r="AK84" i="7"/>
  <c r="AK207" i="7"/>
  <c r="M207" i="7"/>
  <c r="U83" i="7"/>
  <c r="U206" i="7"/>
  <c r="N207" i="7"/>
  <c r="H208" i="7"/>
  <c r="Q207" i="7"/>
  <c r="AN207" i="7" s="1"/>
  <c r="N84" i="7"/>
  <c r="H85" i="7"/>
  <c r="Q84" i="7"/>
  <c r="AN84" i="7" s="1"/>
  <c r="U84" i="7" l="1"/>
  <c r="M85" i="7"/>
  <c r="AK85" i="7"/>
  <c r="M208" i="7"/>
  <c r="AK208" i="7"/>
  <c r="U207" i="7"/>
  <c r="N208" i="7"/>
  <c r="H209" i="7"/>
  <c r="Q208" i="7"/>
  <c r="AN208" i="7" s="1"/>
  <c r="N85" i="7"/>
  <c r="H86" i="7"/>
  <c r="Q85" i="7"/>
  <c r="AN85" i="7" s="1"/>
  <c r="M86" i="7" l="1"/>
  <c r="AK86" i="7"/>
  <c r="M209" i="7"/>
  <c r="AK209" i="7"/>
  <c r="U85" i="7"/>
  <c r="U208" i="7"/>
  <c r="N209" i="7"/>
  <c r="H210" i="7"/>
  <c r="Q209" i="7"/>
  <c r="AN209" i="7" s="1"/>
  <c r="N86" i="7"/>
  <c r="Q86" i="7"/>
  <c r="AN86" i="7" s="1"/>
  <c r="H87" i="7"/>
  <c r="M210" i="7" l="1"/>
  <c r="AK210" i="7"/>
  <c r="AK87" i="7"/>
  <c r="M87" i="7"/>
  <c r="U86" i="7"/>
  <c r="U209" i="7"/>
  <c r="N87" i="7"/>
  <c r="Q87" i="7"/>
  <c r="AN87" i="7" s="1"/>
  <c r="H88" i="7"/>
  <c r="N210" i="7"/>
  <c r="Q210" i="7"/>
  <c r="AN210" i="7" s="1"/>
  <c r="H211" i="7"/>
  <c r="AK88" i="7" l="1"/>
  <c r="M88" i="7"/>
  <c r="U210" i="7"/>
  <c r="M211" i="7"/>
  <c r="AK211" i="7"/>
  <c r="U87" i="7"/>
  <c r="N211" i="7"/>
  <c r="H212" i="7"/>
  <c r="Q211" i="7"/>
  <c r="AN211" i="7" s="1"/>
  <c r="N88" i="7"/>
  <c r="Q88" i="7"/>
  <c r="AN88" i="7" s="1"/>
  <c r="H89" i="7"/>
  <c r="U211" i="7" l="1"/>
  <c r="M89" i="7"/>
  <c r="AK89" i="7"/>
  <c r="M212" i="7"/>
  <c r="AK212" i="7"/>
  <c r="U212" i="7" s="1"/>
  <c r="U88" i="7"/>
  <c r="N89" i="7"/>
  <c r="Q89" i="7"/>
  <c r="AN89" i="7" s="1"/>
  <c r="H90" i="7"/>
  <c r="H213" i="7"/>
  <c r="N212" i="7"/>
  <c r="U89" i="7" l="1"/>
  <c r="AK213" i="7"/>
  <c r="M213" i="7"/>
  <c r="M90" i="7"/>
  <c r="AK90" i="7"/>
  <c r="N213" i="7"/>
  <c r="Q213" i="7"/>
  <c r="AN213" i="7" s="1"/>
  <c r="H214" i="7"/>
  <c r="N90" i="7"/>
  <c r="Q90" i="7"/>
  <c r="AN90" i="7" s="1"/>
  <c r="H91" i="7"/>
  <c r="M214" i="7" l="1"/>
  <c r="AK214" i="7"/>
  <c r="U90" i="7"/>
  <c r="M91" i="7"/>
  <c r="AK91" i="7"/>
  <c r="U213" i="7"/>
  <c r="N214" i="7"/>
  <c r="H215" i="7"/>
  <c r="Q214" i="7"/>
  <c r="AN214" i="7" s="1"/>
  <c r="N91" i="7"/>
  <c r="H92" i="7"/>
  <c r="Q91" i="7"/>
  <c r="AN91" i="7" s="1"/>
  <c r="M92" i="7" l="1"/>
  <c r="AK92" i="7"/>
  <c r="M215" i="7"/>
  <c r="AK215" i="7"/>
  <c r="U91" i="7"/>
  <c r="U214" i="7"/>
  <c r="N215" i="7"/>
  <c r="Q215" i="7"/>
  <c r="AN215" i="7" s="1"/>
  <c r="H216" i="7"/>
  <c r="N92" i="7"/>
  <c r="H93" i="7"/>
  <c r="Q92" i="7"/>
  <c r="AN92" i="7" s="1"/>
  <c r="AK93" i="7" l="1"/>
  <c r="M93" i="7"/>
  <c r="M216" i="7"/>
  <c r="AK216" i="7"/>
  <c r="U215" i="7"/>
  <c r="U92" i="7"/>
  <c r="N216" i="7"/>
  <c r="H217" i="7"/>
  <c r="Q216" i="7"/>
  <c r="AN216" i="7" s="1"/>
  <c r="N93" i="7"/>
  <c r="H94" i="7"/>
  <c r="Q93" i="7"/>
  <c r="AN93" i="7" s="1"/>
  <c r="M94" i="7" l="1"/>
  <c r="AK94" i="7"/>
  <c r="U216" i="7"/>
  <c r="M217" i="7"/>
  <c r="AK217" i="7"/>
  <c r="U93" i="7"/>
  <c r="N217" i="7"/>
  <c r="Q217" i="7"/>
  <c r="AN217" i="7" s="1"/>
  <c r="H218" i="7"/>
  <c r="N94" i="7"/>
  <c r="Q94" i="7"/>
  <c r="AN94" i="7" s="1"/>
  <c r="H95" i="7"/>
  <c r="U217" i="7" l="1"/>
  <c r="M95" i="7"/>
  <c r="AK95" i="7"/>
  <c r="U94" i="7"/>
  <c r="M218" i="7"/>
  <c r="AK218" i="7"/>
  <c r="N95" i="7"/>
  <c r="Q95" i="7"/>
  <c r="AN95" i="7" s="1"/>
  <c r="H96" i="7"/>
  <c r="N218" i="7"/>
  <c r="Q218" i="7"/>
  <c r="AN218" i="7" s="1"/>
  <c r="H219" i="7"/>
  <c r="AK219" i="7" l="1"/>
  <c r="M219" i="7"/>
  <c r="U218" i="7"/>
  <c r="U95" i="7"/>
  <c r="M96" i="7"/>
  <c r="AK96" i="7"/>
  <c r="N219" i="7"/>
  <c r="Q219" i="7"/>
  <c r="AN219" i="7" s="1"/>
  <c r="H220" i="7"/>
  <c r="N96" i="7"/>
  <c r="Q96" i="7"/>
  <c r="AN96" i="7" s="1"/>
  <c r="H97" i="7"/>
  <c r="M97" i="7" l="1"/>
  <c r="AK97" i="7"/>
  <c r="M220" i="7"/>
  <c r="AK220" i="7"/>
  <c r="U96" i="7"/>
  <c r="U219" i="7"/>
  <c r="N220" i="7"/>
  <c r="Q220" i="7"/>
  <c r="AN220" i="7" s="1"/>
  <c r="H221" i="7"/>
  <c r="N97" i="7"/>
  <c r="H98" i="7"/>
  <c r="Q97" i="7"/>
  <c r="AN97" i="7" s="1"/>
  <c r="M221" i="7" l="1"/>
  <c r="AK221" i="7"/>
  <c r="M98" i="7"/>
  <c r="AK98" i="7"/>
  <c r="U97" i="7"/>
  <c r="U220" i="7"/>
  <c r="N98" i="7"/>
  <c r="H99" i="7"/>
  <c r="Q98" i="7"/>
  <c r="AN98" i="7" s="1"/>
  <c r="N221" i="7"/>
  <c r="H222" i="7"/>
  <c r="Q221" i="7"/>
  <c r="AN221" i="7" s="1"/>
  <c r="M222" i="7" l="1"/>
  <c r="AK222" i="7"/>
  <c r="AK99" i="7"/>
  <c r="M99" i="7"/>
  <c r="U221" i="7"/>
  <c r="U98" i="7"/>
  <c r="N222" i="7"/>
  <c r="H223" i="7"/>
  <c r="Q222" i="7"/>
  <c r="AN222" i="7" s="1"/>
  <c r="N99" i="7"/>
  <c r="H100" i="7"/>
  <c r="Q99" i="7"/>
  <c r="AN99" i="7" s="1"/>
  <c r="AK100" i="7" l="1"/>
  <c r="M100" i="7"/>
  <c r="M223" i="7"/>
  <c r="AK223" i="7"/>
  <c r="U222" i="7"/>
  <c r="U99" i="7"/>
  <c r="N223" i="7"/>
  <c r="Q223" i="7"/>
  <c r="AN223" i="7" s="1"/>
  <c r="H224" i="7"/>
  <c r="N100" i="7"/>
  <c r="H101" i="7"/>
  <c r="Q100" i="7"/>
  <c r="AN100" i="7" s="1"/>
  <c r="M101" i="7" l="1"/>
  <c r="AK101" i="7"/>
  <c r="U223" i="7"/>
  <c r="M224" i="7"/>
  <c r="AK224" i="7"/>
  <c r="U100" i="7"/>
  <c r="N101" i="7"/>
  <c r="H102" i="7"/>
  <c r="Q101" i="7"/>
  <c r="AN101" i="7" s="1"/>
  <c r="N224" i="7"/>
  <c r="H225" i="7"/>
  <c r="Q224" i="7"/>
  <c r="AN224" i="7" s="1"/>
  <c r="AK225" i="7" l="1"/>
  <c r="M225" i="7"/>
  <c r="M102" i="7"/>
  <c r="AK102" i="7"/>
  <c r="U224" i="7"/>
  <c r="U101" i="7"/>
  <c r="Q225" i="7"/>
  <c r="AN225" i="7" s="1"/>
  <c r="N225" i="7"/>
  <c r="N102" i="7"/>
  <c r="H103" i="7"/>
  <c r="Q102" i="7"/>
  <c r="AN102" i="7" s="1"/>
  <c r="AK103" i="7" l="1"/>
  <c r="M103" i="7"/>
  <c r="U102" i="7"/>
  <c r="U225" i="7"/>
  <c r="N103" i="7"/>
  <c r="Q103" i="7"/>
  <c r="AN103" i="7" s="1"/>
  <c r="H104" i="7"/>
  <c r="M104" i="7" l="1"/>
  <c r="AK104" i="7"/>
  <c r="U103" i="7"/>
  <c r="Q104" i="7"/>
  <c r="AN104" i="7" s="1"/>
  <c r="N104" i="7"/>
  <c r="U104" i="7" l="1"/>
</calcChain>
</file>

<file path=xl/sharedStrings.xml><?xml version="1.0" encoding="utf-8"?>
<sst xmlns="http://schemas.openxmlformats.org/spreadsheetml/2006/main" count="3303" uniqueCount="1007">
  <si>
    <t>Údaje o stavbě</t>
  </si>
  <si>
    <t xml:space="preserve">Podklady </t>
  </si>
  <si>
    <t>Zaměření stávajícího stavu včetně ostatních souvisejících mapových podkladů (např. ortofoto mapy, mapy JŽTM)</t>
  </si>
  <si>
    <t>Jednotná situace stávajících sítí včetně kmenových podkladů z kterých se vycházelo.</t>
  </si>
  <si>
    <t>Situace upřesňující majetkoprávní vztahy vrámci stavby (katastrální situace, situace hranice dráhy apod.)</t>
  </si>
  <si>
    <t>Fotodokumentace bude prioritně rozdělená v členění odpovídající struktuře dokumentace.</t>
  </si>
  <si>
    <t>Všeobecné vzory a formuláře vztahující se k projektu. Elektronické formuláře budou uložené vždy v aktuální verzi. V případě, že se jedná o závazné formuláře třetích stran, které jsou volně k dispozici na dostupném úložišti, budou prioritně formuláře doložené odkazem na jejich úložiště.</t>
  </si>
  <si>
    <t xml:space="preserve">Jedná se o úložiště veškerých metodických pokynů a informačních dokumentů vztahujících se k projektu. Součástí budou i veškeré metodické dokumenty </t>
  </si>
  <si>
    <t>Archivní dokumentace bude prioritně rozdělená v členění odpovídající struktuře dokumentace.</t>
  </si>
  <si>
    <t>Do sktruktury lze přidat další typy podkladů, které není možné zařadit do výše uvedených částí.</t>
  </si>
  <si>
    <t>Dokumentace stavby PDPS</t>
  </si>
  <si>
    <t>Koordinační model</t>
  </si>
  <si>
    <t>Dílčí DiMS</t>
  </si>
  <si>
    <t>Sdružené DiMS</t>
  </si>
  <si>
    <t>Vazba na Interní nástroje</t>
  </si>
  <si>
    <t>Identifikační údaje stavby</t>
  </si>
  <si>
    <t>Interní evidenční označení; Evidenční označení dle zdorjů financování</t>
  </si>
  <si>
    <t>Personální zajištění</t>
  </si>
  <si>
    <t>Fáze realizace</t>
  </si>
  <si>
    <t>IS C.E.Sta</t>
  </si>
  <si>
    <t>částečně IS C.E.Sta</t>
  </si>
  <si>
    <t>dle matice odpovědnosti do úrovně III ve vazbě na stuoně zpracované dokumentace</t>
  </si>
  <si>
    <t>dle smluvního vztahu (Správce stavby a jeho asistenti na straně SŽ)</t>
  </si>
  <si>
    <t>Popis stavby</t>
  </si>
  <si>
    <t>základní popis (textový) a odkaz na mapový portál s vyznačením lokality</t>
  </si>
  <si>
    <t>Parametry stavby</t>
  </si>
  <si>
    <t>sledované parametry stavby ve vývoji s historií</t>
  </si>
  <si>
    <t>SM11</t>
  </si>
  <si>
    <t>Harmonogram</t>
  </si>
  <si>
    <t>Časový harmonogram</t>
  </si>
  <si>
    <t>Průběh přípravy</t>
  </si>
  <si>
    <t>Průběh realizace</t>
  </si>
  <si>
    <t>Podrobný harmonogram</t>
  </si>
  <si>
    <t>provázaný s podrobným harmonogramem</t>
  </si>
  <si>
    <t>viz zadání EIR</t>
  </si>
  <si>
    <t>Náklady stavby</t>
  </si>
  <si>
    <t>CIN ve vývoji</t>
  </si>
  <si>
    <t>stádium 1</t>
  </si>
  <si>
    <t>stádium 2</t>
  </si>
  <si>
    <t>stádium 3</t>
  </si>
  <si>
    <t>Čerpání nákladů realizace</t>
  </si>
  <si>
    <t>Plánování nákladů</t>
  </si>
  <si>
    <t>aktuální stav čerpání nákladů včetně ZBV</t>
  </si>
  <si>
    <t>SM20 + formulář; částečně IS C.E.Sta; ASPE</t>
  </si>
  <si>
    <t>SM20 + formulář; částečně IS C.E.Sta</t>
  </si>
  <si>
    <t>Schvalování nákladů</t>
  </si>
  <si>
    <t>Smlouvy</t>
  </si>
  <si>
    <t>veškeré smluvní ujednání vztahující se k stavbě (IS C.E.Sta, FAMA)</t>
  </si>
  <si>
    <t>Základní smlouvy</t>
  </si>
  <si>
    <t xml:space="preserve">příprava </t>
  </si>
  <si>
    <t>realizace</t>
  </si>
  <si>
    <t>Související smlouvy</t>
  </si>
  <si>
    <t>Doklady k stavbě</t>
  </si>
  <si>
    <t>územní rozhodnutí a stavební povolení, případně jiná stanoviska</t>
  </si>
  <si>
    <t>rozhodnutí a povolení</t>
  </si>
  <si>
    <t>stanoviska externích subjektů</t>
  </si>
  <si>
    <t>interní stanoviska</t>
  </si>
  <si>
    <t>Stávající stav</t>
  </si>
  <si>
    <t>Stávající sítě</t>
  </si>
  <si>
    <t>Katastrální informace</t>
  </si>
  <si>
    <t>Průzkumy</t>
  </si>
  <si>
    <t>Vzory a formuláře</t>
  </si>
  <si>
    <t>Metodické dokumenty</t>
  </si>
  <si>
    <t>provázání na EDAP, typdoc/TUDC</t>
  </si>
  <si>
    <t>provázání na archivní dokumentace</t>
  </si>
  <si>
    <t>Ostatní podklady</t>
  </si>
  <si>
    <t xml:space="preserve"> Archivní dokumentace</t>
  </si>
  <si>
    <t>Dokumentace pro provádění stavby (dle struktury Manuálu A až R)</t>
  </si>
  <si>
    <t>Digitální model stavby (DIMS)</t>
  </si>
  <si>
    <t>Dokumenty IMS (výstupy dle Cílů v EIR, BEP)</t>
  </si>
  <si>
    <t>Organizační údaje</t>
  </si>
  <si>
    <t>Dokumentace PDPS</t>
  </si>
  <si>
    <t>otevřená</t>
  </si>
  <si>
    <t>uzavřená</t>
  </si>
  <si>
    <t>IFC/nativní</t>
  </si>
  <si>
    <t>Dokumentace stavby ZP</t>
  </si>
  <si>
    <t>Záměr projektu - Stádium 1</t>
  </si>
  <si>
    <t>Dokumentace stavby DUR</t>
  </si>
  <si>
    <t>Dokumentace pro územní řízení - Stádium 2</t>
  </si>
  <si>
    <t>Dokumentace stavby DSP</t>
  </si>
  <si>
    <t>Dokumentace pro stavební povolení - Stádium 3</t>
  </si>
  <si>
    <t>Dokumentace pro provádění stavby - Stádium 3</t>
  </si>
  <si>
    <t>schvalovací protokol stavby, monitorovací zprávy a vyhodnocení stavby</t>
  </si>
  <si>
    <t>Dokumentace stavby RDS</t>
  </si>
  <si>
    <t xml:space="preserve">Realizační dokumentace - Stádium 5 </t>
  </si>
  <si>
    <t>Dokumentace skutečného provedení stavby - Stádium 6</t>
  </si>
  <si>
    <t>Dokumentace stavby DSPS</t>
  </si>
  <si>
    <t>Mapové podklady</t>
  </si>
  <si>
    <t>Inženýrsko geologixký průzkum</t>
  </si>
  <si>
    <t>Ostatní průzkumy</t>
  </si>
  <si>
    <t>Stavbení průzkum</t>
  </si>
  <si>
    <t>Výsledky a zjištění průzkumů v členění dle charakteru průzkumu (např. stavebně technický, technologický, dendrologický a pod). V různých stádiích s identifikací stádií</t>
  </si>
  <si>
    <t>fotodokumentace příprava</t>
  </si>
  <si>
    <t>forodokumentace realizace</t>
  </si>
  <si>
    <t>dle rozdělení stavby (SO/PS)</t>
  </si>
  <si>
    <t>vzory</t>
  </si>
  <si>
    <t>formuláře</t>
  </si>
  <si>
    <t>provázání na EDAP, typdoc/TUDC, vzorové listy, apod.</t>
  </si>
  <si>
    <t>Fotodokumentace</t>
  </si>
  <si>
    <t>Fáze přípravy</t>
  </si>
  <si>
    <t>podrobné členění</t>
  </si>
  <si>
    <t>dokladová část a částečně IS C.E.Sta</t>
  </si>
  <si>
    <t>podrobná struktura dokumentací viz záložka</t>
  </si>
  <si>
    <t>Dokumentace DUR</t>
  </si>
  <si>
    <t>Dokumentace ZP</t>
  </si>
  <si>
    <t>Dokumentace DSP</t>
  </si>
  <si>
    <t>Dokumentace RDS</t>
  </si>
  <si>
    <t>Dokumentace DSPS</t>
  </si>
  <si>
    <t>Struktura</t>
  </si>
  <si>
    <t>A</t>
  </si>
  <si>
    <t>Průvodní zpráva</t>
  </si>
  <si>
    <t>B</t>
  </si>
  <si>
    <t>Souhrnná technická zpráva</t>
  </si>
  <si>
    <t>C</t>
  </si>
  <si>
    <t>Situační výkresy</t>
  </si>
  <si>
    <t>C1</t>
  </si>
  <si>
    <t>Situační výkres širších vztahů</t>
  </si>
  <si>
    <t>C2</t>
  </si>
  <si>
    <t>Katastrální situační výkres</t>
  </si>
  <si>
    <t>C3</t>
  </si>
  <si>
    <t>Koordinační situační výkres</t>
  </si>
  <si>
    <t>C4</t>
  </si>
  <si>
    <t>Speciální výkresy</t>
  </si>
  <si>
    <t>D</t>
  </si>
  <si>
    <t>Dokumentace objektů a technických a technologických zařízení</t>
  </si>
  <si>
    <t>Technická a technologická zařízení</t>
  </si>
  <si>
    <t>Stavební část</t>
  </si>
  <si>
    <t>Požárně bezpečnostní řešení</t>
  </si>
  <si>
    <t>Dokladová část</t>
  </si>
  <si>
    <t>E</t>
  </si>
  <si>
    <t xml:space="preserve">Dokladová část pro správní řízení </t>
  </si>
  <si>
    <t xml:space="preserve">Závazná stanoviska, stanoviska, rozhodnutí, vyjádření dotčených orgánů  </t>
  </si>
  <si>
    <t>Dokumentace vlivů záměru na životní prostředí</t>
  </si>
  <si>
    <t>Doklad podle jiného právního předpisu</t>
  </si>
  <si>
    <t>Stanoviska vlastníků veřejné dopravní a technické infrastruktury</t>
  </si>
  <si>
    <t>Geodetický podklad zpracovaný podle jiných právních předpisů</t>
  </si>
  <si>
    <t>Ostatní stanoviska, vyjádření, posudky, studie a výsledky jednání</t>
  </si>
  <si>
    <t>Prohlášení o shodě vydané notifikovanou osobou</t>
  </si>
  <si>
    <t>Projekt zpracovaný báňským projektantem</t>
  </si>
  <si>
    <t>Průkaz energetické náročnosti budovy</t>
  </si>
  <si>
    <t>N</t>
  </si>
  <si>
    <t xml:space="preserve">Doklady objednatele </t>
  </si>
  <si>
    <t>Doklady o projednání</t>
  </si>
  <si>
    <t>Energetické výpočty</t>
  </si>
  <si>
    <t>Posouzení v rámci procesu řízení rizik,</t>
  </si>
  <si>
    <t xml:space="preserve">Dokumentace pro registr subsystémů </t>
  </si>
  <si>
    <t>Podklady pro publicitu stavby</t>
  </si>
  <si>
    <t>O</t>
  </si>
  <si>
    <t>Fyzická ochrana objektů</t>
  </si>
  <si>
    <t>P</t>
  </si>
  <si>
    <t xml:space="preserve">Podklady pro vypracování dokumentace  </t>
  </si>
  <si>
    <t>Průzkumy pro technický návrh</t>
  </si>
  <si>
    <t>Přepravní prognóza nebo jiný přepravní průzkum</t>
  </si>
  <si>
    <t>Studijní průkaz pro navazující a související stavební činnost</t>
  </si>
  <si>
    <t>Průzkumy pro oblast životního prostředí</t>
  </si>
  <si>
    <t>R</t>
  </si>
  <si>
    <t xml:space="preserve">Náklady stavby </t>
  </si>
  <si>
    <t xml:space="preserve">Souhrnný rozpočet </t>
  </si>
  <si>
    <t>Náklady SO a PS</t>
  </si>
  <si>
    <t>SO 90-90 - Likvidace odpadů včetně dopravy</t>
  </si>
  <si>
    <t>SO 98-98 – Všeobecný objekt</t>
  </si>
  <si>
    <t>D1</t>
  </si>
  <si>
    <t>D2</t>
  </si>
  <si>
    <t>D3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</si>
  <si>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</si>
  <si>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</si>
  <si>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</si>
  <si>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</si>
  <si>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</si>
  <si>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</si>
  <si>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</si>
  <si>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</si>
  <si>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</si>
  <si>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N1</t>
  </si>
  <si>
    <t>N2</t>
  </si>
  <si>
    <t>N3</t>
  </si>
  <si>
    <t>N4</t>
  </si>
  <si>
    <t>N5</t>
  </si>
  <si>
    <t>N6</t>
  </si>
  <si>
    <t>P1</t>
  </si>
  <si>
    <t>P2</t>
  </si>
  <si>
    <t>P3</t>
  </si>
  <si>
    <t>P4</t>
  </si>
  <si>
    <t>P5</t>
  </si>
  <si>
    <t>R1</t>
  </si>
  <si>
    <t>R2</t>
  </si>
  <si>
    <t>R90</t>
  </si>
  <si>
    <t>R98</t>
  </si>
  <si>
    <t>Zabezpečovací zařízení</t>
  </si>
  <si>
    <t>Sdělovací zařízení</t>
  </si>
  <si>
    <t>Ostatní technologická zařízení</t>
  </si>
  <si>
    <t>D12</t>
  </si>
  <si>
    <t>D13</t>
  </si>
  <si>
    <t>D14</t>
  </si>
  <si>
    <t>D11</t>
  </si>
  <si>
    <t>D111</t>
  </si>
  <si>
    <t>D112</t>
  </si>
  <si>
    <t>D113</t>
  </si>
  <si>
    <t>D114</t>
  </si>
  <si>
    <t>D115</t>
  </si>
  <si>
    <t>D116</t>
  </si>
  <si>
    <t>D117</t>
  </si>
  <si>
    <t>Staniční zabezpečovací zařízení</t>
  </si>
  <si>
    <t xml:space="preserve">Traťové zabezpečovací zařízení </t>
  </si>
  <si>
    <t>Přejezdové zabezpečovací zařízení</t>
  </si>
  <si>
    <t>Spádovištní zabezpečovací zařízení</t>
  </si>
  <si>
    <t xml:space="preserve">Dálkové ovládání zabezpečovacího zařízení </t>
  </si>
  <si>
    <t>Indikátory horkoběžnosti a indikátory plochých kol</t>
  </si>
  <si>
    <t xml:space="preserve">Evropský vlakový zabezpečovací systém </t>
  </si>
  <si>
    <t>D121</t>
  </si>
  <si>
    <t>D122</t>
  </si>
  <si>
    <t>D123</t>
  </si>
  <si>
    <t>D124</t>
  </si>
  <si>
    <t>D125</t>
  </si>
  <si>
    <t>D126</t>
  </si>
  <si>
    <t>D127</t>
  </si>
  <si>
    <t>D128</t>
  </si>
  <si>
    <t>D129</t>
  </si>
  <si>
    <t>D1210</t>
  </si>
  <si>
    <t>Místní kabelizace</t>
  </si>
  <si>
    <t>Rozhlasové zařízení</t>
  </si>
  <si>
    <t>Integrovaná telekomunikační zařízení</t>
  </si>
  <si>
    <t>Elektrická požární a zabezpečovací signalizace</t>
  </si>
  <si>
    <t>Dálkový kabel, optický kabel, závěsný optický kabel</t>
  </si>
  <si>
    <t>Informační systém pro cestující</t>
  </si>
  <si>
    <t>Jiné sdělovací zařízení</t>
  </si>
  <si>
    <t>Přenosový systém</t>
  </si>
  <si>
    <t>Rádiové systémy</t>
  </si>
  <si>
    <t>DOZ a další nadstavbové systémy</t>
  </si>
  <si>
    <t>Popis obsahu</t>
  </si>
  <si>
    <t>D131</t>
  </si>
  <si>
    <t>D132</t>
  </si>
  <si>
    <t>D133</t>
  </si>
  <si>
    <t>D134</t>
  </si>
  <si>
    <t>D135</t>
  </si>
  <si>
    <t>D136</t>
  </si>
  <si>
    <t>D137</t>
  </si>
  <si>
    <t>D138</t>
  </si>
  <si>
    <t>D139</t>
  </si>
  <si>
    <t>Silnoproudá technologie včetně DŘT</t>
  </si>
  <si>
    <t>Dispečerská řídící technika</t>
  </si>
  <si>
    <t>Technologie rozvoden velmi vysokého napětí/vysokého napětí (energetika)</t>
  </si>
  <si>
    <t>Silnoproudá technologie trakčních napájecích stanic (měníren, trakčních transformoven)</t>
  </si>
  <si>
    <t>Silnoproudá technologie trakčních spínacích stanic</t>
  </si>
  <si>
    <t>Technologie transformačních stanic vysokého napětí/nízkého napětí (energetika)</t>
  </si>
  <si>
    <t>Silnoproudá technologie elektrických stanic pro napájení zabezpečovacího zařízení</t>
  </si>
  <si>
    <t>Provozní rozvod silnoproudu</t>
  </si>
  <si>
    <t>Napájení zabezpečovacích a sdělovacích zařízení z trakčního vedení</t>
  </si>
  <si>
    <t>Elektrické předtápěcí zařízení</t>
  </si>
  <si>
    <t>Členění CDE na konkrétní stavbě stavbu</t>
  </si>
  <si>
    <t>viz záložka Struktura dokumentací
definitivní odevzdání předáváno do Invest Dokument</t>
  </si>
  <si>
    <t>struktura jednoduchá jeden dokument v uzavřené pdobě, v otevřené podobě víc textových a výkresových dokumentů
definitivní odevzdání IS C.E.Sta</t>
  </si>
  <si>
    <t>Základní členění</t>
  </si>
  <si>
    <t xml:space="preserve">Popis obsahové náplně </t>
  </si>
  <si>
    <t>nestanovena</t>
  </si>
  <si>
    <t>Dokumentace objektů</t>
  </si>
  <si>
    <t>Technologická část</t>
  </si>
  <si>
    <t>Staniční ZZ</t>
  </si>
  <si>
    <t>Traťové ZZ</t>
  </si>
  <si>
    <t>Přejezdové ZZ</t>
  </si>
  <si>
    <t>Spádoviště ZZ</t>
  </si>
  <si>
    <t>Dálkové ovládání ZZ</t>
  </si>
  <si>
    <t>ETCS</t>
  </si>
  <si>
    <t>Indikátory</t>
  </si>
  <si>
    <t>DOZ</t>
  </si>
  <si>
    <t>Sinoproudá technologie</t>
  </si>
  <si>
    <t>DŘT</t>
  </si>
  <si>
    <t>Silnoproudá technologie TNS</t>
  </si>
  <si>
    <t xml:space="preserve"> Silnoproudá technologie TSS</t>
  </si>
  <si>
    <t>Technologie ES pro ZZ</t>
  </si>
  <si>
    <t>Napájení ZZ a SZ z TV</t>
  </si>
  <si>
    <t>EPZ</t>
  </si>
  <si>
    <t>IS cestující</t>
  </si>
  <si>
    <t>Osobní výtahy, schodišťové výtahy</t>
  </si>
  <si>
    <t>Eskalátory</t>
  </si>
  <si>
    <t>Měření a regulace, automatický systém řízení, elektrická požární signalizace</t>
  </si>
  <si>
    <t>Kolejové brzdy</t>
  </si>
  <si>
    <t>Jiné technologické zařízení</t>
  </si>
  <si>
    <t>Výtahy</t>
  </si>
  <si>
    <t>D141</t>
  </si>
  <si>
    <t>D142</t>
  </si>
  <si>
    <t>D143</t>
  </si>
  <si>
    <t>D144</t>
  </si>
  <si>
    <t>D145</t>
  </si>
  <si>
    <t>Inženýrské objekty</t>
  </si>
  <si>
    <t>D21</t>
  </si>
  <si>
    <t>D22</t>
  </si>
  <si>
    <t>D23</t>
  </si>
  <si>
    <t>D24</t>
  </si>
  <si>
    <t>Železniční spodek a svršek</t>
  </si>
  <si>
    <t>Nástupiště</t>
  </si>
  <si>
    <t>Přejezdy a přechody</t>
  </si>
  <si>
    <t>Mosty, propustky a zdi</t>
  </si>
  <si>
    <t>Mosty/Propustky/Zdi</t>
  </si>
  <si>
    <t>Technologie rozvoden VVN/VN</t>
  </si>
  <si>
    <t>Technologie TS VN/NN</t>
  </si>
  <si>
    <t>Přejezdy/Přechody</t>
  </si>
  <si>
    <t>Ostatní inženýrské objekty - inženýrské sítě a hydrotechnické objekty</t>
  </si>
  <si>
    <t>Potrubní vedení - voda, plyn, kanalizace</t>
  </si>
  <si>
    <t>Ostatní inženýrské sítě</t>
  </si>
  <si>
    <t>Potrubní vedení</t>
  </si>
  <si>
    <t>Tunely</t>
  </si>
  <si>
    <t>Pozemní komunikace</t>
  </si>
  <si>
    <t>Kabelovody, kolektory</t>
  </si>
  <si>
    <t>Protihlukové objekty</t>
  </si>
  <si>
    <t>Pozemní stavební objekty a technické vybavení pozemních stavebních objektů</t>
  </si>
  <si>
    <t>Pozemní objekty</t>
  </si>
  <si>
    <t>Pozemní objekty budov - provozní, technologické, skladové</t>
  </si>
  <si>
    <t>Pozemní objekty budov</t>
  </si>
  <si>
    <t>D211</t>
  </si>
  <si>
    <t>D212</t>
  </si>
  <si>
    <t>D213</t>
  </si>
  <si>
    <t>D214</t>
  </si>
  <si>
    <t>D215</t>
  </si>
  <si>
    <t>D216</t>
  </si>
  <si>
    <t>D217</t>
  </si>
  <si>
    <t>D218</t>
  </si>
  <si>
    <t>D219</t>
  </si>
  <si>
    <t>D2110</t>
  </si>
  <si>
    <t>D221</t>
  </si>
  <si>
    <t>D222</t>
  </si>
  <si>
    <t>D223</t>
  </si>
  <si>
    <t>D224</t>
  </si>
  <si>
    <t>D225</t>
  </si>
  <si>
    <t>D226</t>
  </si>
  <si>
    <t>Trakční a energetická zařízení</t>
  </si>
  <si>
    <t>D231</t>
  </si>
  <si>
    <t>D232</t>
  </si>
  <si>
    <t>D233</t>
  </si>
  <si>
    <t>D234</t>
  </si>
  <si>
    <t>D235</t>
  </si>
  <si>
    <t>D236</t>
  </si>
  <si>
    <t>D237</t>
  </si>
  <si>
    <t>D238</t>
  </si>
  <si>
    <t>D239</t>
  </si>
  <si>
    <t>D241</t>
  </si>
  <si>
    <t>Zastřešení nástupišť, přístřešky na nástupištích</t>
  </si>
  <si>
    <t>Zastřešení/Přístřešky</t>
  </si>
  <si>
    <t>Individuální protihluková opatření</t>
  </si>
  <si>
    <t>Orientační systém</t>
  </si>
  <si>
    <t>Demolice</t>
  </si>
  <si>
    <t>Drobná architektura a oplocení</t>
  </si>
  <si>
    <t>IPO</t>
  </si>
  <si>
    <t>Trakční vedení</t>
  </si>
  <si>
    <t>Napájecí stanice (měnírna, trakční transformovna) – stavební část</t>
  </si>
  <si>
    <t>Spínací stanice – stavební část</t>
  </si>
  <si>
    <t>Ohřev výměn (elektrický, plynový)</t>
  </si>
  <si>
    <t>Rozvody vysokého napětí, nízkého napětí, osvětlení a dálkové ovládání odpojovačů</t>
  </si>
  <si>
    <t>Ukolejnění kovových konstrukcí</t>
  </si>
  <si>
    <t>Vnější uzemnění</t>
  </si>
  <si>
    <t>Ostatní kabelizace</t>
  </si>
  <si>
    <t>Závazná stanoviska</t>
  </si>
  <si>
    <t>Ostatní stanoviska</t>
  </si>
  <si>
    <t>Geodetická dokumentace</t>
  </si>
  <si>
    <t>Stanoviska vlastníků infrastruktury</t>
  </si>
  <si>
    <t>Prohlášení o shodě</t>
  </si>
  <si>
    <t>Napájecí stanice–stavební část</t>
  </si>
  <si>
    <t>Spínací stanice–stavební část</t>
  </si>
  <si>
    <t>Ohřev výměn</t>
  </si>
  <si>
    <t>Rozovody VN/NN, osvětlení</t>
  </si>
  <si>
    <t>Ukolejnění</t>
  </si>
  <si>
    <t>Prezentační materiály</t>
  </si>
  <si>
    <t>Posouzení rizik</t>
  </si>
  <si>
    <t>Publicita stavby</t>
  </si>
  <si>
    <t>Ostatní stavební objekty</t>
  </si>
  <si>
    <t>D242</t>
  </si>
  <si>
    <t>D243</t>
  </si>
  <si>
    <t>Příprava území a kácení</t>
  </si>
  <si>
    <t>Náhradní výsadba</t>
  </si>
  <si>
    <t>Zabezpečení veřejných zájmů</t>
  </si>
  <si>
    <t>Geodetické a mapové podklady</t>
  </si>
  <si>
    <t>Přepravní prognóza/průzkum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</si>
  <si>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</si>
  <si>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</si>
  <si>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</si>
  <si>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</si>
  <si>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</si>
  <si>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</si>
  <si>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</si>
  <si>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</si>
  <si>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</si>
  <si>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EPZS</t>
  </si>
  <si>
    <t>Dálkové a optické kabely</t>
  </si>
  <si>
    <t>ITZ</t>
  </si>
  <si>
    <t>Měření a EPZ</t>
  </si>
  <si>
    <t>Popis území</t>
  </si>
  <si>
    <t>Celkový popis stavby</t>
  </si>
  <si>
    <t>Celkový popis</t>
  </si>
  <si>
    <t>Připojení stavby na technickou a dopravní infrastrukturu</t>
  </si>
  <si>
    <t>Připojení technická dopravní infr.</t>
  </si>
  <si>
    <t>Základní údaje o provozu, provozní a dopravní technologie</t>
  </si>
  <si>
    <t>ZOV</t>
  </si>
  <si>
    <t>Řešení vegetace a souvisejících terénních úprav</t>
  </si>
  <si>
    <t>Vegetace/terénní úpravy</t>
  </si>
  <si>
    <t>Popis vlivů stavby na životní prostředí a jeho ochrana</t>
  </si>
  <si>
    <t>Životní prostředí</t>
  </si>
  <si>
    <t>Ochrana obyvatelstva</t>
  </si>
  <si>
    <t>Zásady organizace výstavby</t>
  </si>
  <si>
    <t>Dopravní technologie</t>
  </si>
  <si>
    <t>Celkové vodohospodářské řešení</t>
  </si>
  <si>
    <t>Vodohosp. řešení</t>
  </si>
  <si>
    <t>Studijní průkaz</t>
  </si>
  <si>
    <t>Průzkum životní prostředí</t>
  </si>
  <si>
    <t>Průzkumy technické</t>
  </si>
  <si>
    <t>SR</t>
  </si>
  <si>
    <t>SO 90-90</t>
  </si>
  <si>
    <t>SO 98-98</t>
  </si>
  <si>
    <t>SK110002</t>
  </si>
  <si>
    <t>SK120002</t>
  </si>
  <si>
    <t>SK130002</t>
  </si>
  <si>
    <t>SO111401</t>
  </si>
  <si>
    <t>SO121401</t>
  </si>
  <si>
    <t>SO121402</t>
  </si>
  <si>
    <t>SO131401</t>
  </si>
  <si>
    <t>SO122005</t>
  </si>
  <si>
    <t>SO122103</t>
  </si>
  <si>
    <t>SO122105</t>
  </si>
  <si>
    <t>SO122106</t>
  </si>
  <si>
    <t>Rozpiska</t>
  </si>
  <si>
    <t>Situace</t>
  </si>
  <si>
    <t>Půdorys</t>
  </si>
  <si>
    <t>SO148301_1_000</t>
  </si>
  <si>
    <t>SO122106_0_000</t>
  </si>
  <si>
    <t>SO122106_0_001</t>
  </si>
  <si>
    <t>SO122106_1_001</t>
  </si>
  <si>
    <t>SO122106_2_001</t>
  </si>
  <si>
    <t>SO122106_2_002</t>
  </si>
  <si>
    <t>SO122106_2_003</t>
  </si>
  <si>
    <t>SO122106_2_004</t>
  </si>
  <si>
    <t>SO122106_2_005</t>
  </si>
  <si>
    <t>SO122106_2_006</t>
  </si>
  <si>
    <t>SO122106_2_007</t>
  </si>
  <si>
    <t>SO122106_2_009</t>
  </si>
  <si>
    <t>SO122106_2_010</t>
  </si>
  <si>
    <t>SO122106_4_001</t>
  </si>
  <si>
    <t>půdorys</t>
  </si>
  <si>
    <t>Vytyčení</t>
  </si>
  <si>
    <t>SO122105_0_000</t>
  </si>
  <si>
    <t>SO122105_0_001</t>
  </si>
  <si>
    <t>SO122105_1_001</t>
  </si>
  <si>
    <t>SO122105_2_001</t>
  </si>
  <si>
    <t>SO122105_2_002</t>
  </si>
  <si>
    <t>SO122105_2_003</t>
  </si>
  <si>
    <t>SO122105_2_004</t>
  </si>
  <si>
    <t>SO122105_2_005</t>
  </si>
  <si>
    <t>SO122105_2_006</t>
  </si>
  <si>
    <t>SO122105_2_007</t>
  </si>
  <si>
    <t>SO122105_2_009</t>
  </si>
  <si>
    <t>SO122105_2_010</t>
  </si>
  <si>
    <t>SO122105_4_001</t>
  </si>
  <si>
    <t>SO122103_0_000</t>
  </si>
  <si>
    <t>SO122103_0_001</t>
  </si>
  <si>
    <t>SO122103_1_001</t>
  </si>
  <si>
    <t>SO122103_2_001</t>
  </si>
  <si>
    <t>SO122103_2_002</t>
  </si>
  <si>
    <t>SO122103_2_003</t>
  </si>
  <si>
    <t>SO122103_2_004</t>
  </si>
  <si>
    <t>SO122103_2_005</t>
  </si>
  <si>
    <t>SO122103_2_007</t>
  </si>
  <si>
    <t>SO122103_2_009</t>
  </si>
  <si>
    <t>SO122103_2_010</t>
  </si>
  <si>
    <t>SO122103_4_001</t>
  </si>
  <si>
    <t>SO122005_0_000</t>
  </si>
  <si>
    <t>SO122005_0_001</t>
  </si>
  <si>
    <t>SO122005_1_001</t>
  </si>
  <si>
    <t>SO122005_2_011</t>
  </si>
  <si>
    <t>SO122005_2_021</t>
  </si>
  <si>
    <t>SO122005_2_022</t>
  </si>
  <si>
    <t>SO122005_2_023</t>
  </si>
  <si>
    <t>SO122005_2_024</t>
  </si>
  <si>
    <t>SO122005_2_025</t>
  </si>
  <si>
    <t>SO122005_2_031</t>
  </si>
  <si>
    <t>SO122005_2_032</t>
  </si>
  <si>
    <t>SO122005_2_033</t>
  </si>
  <si>
    <t>SO122005_2_041</t>
  </si>
  <si>
    <t>SO122005_2_042</t>
  </si>
  <si>
    <t>SO122005_2_043</t>
  </si>
  <si>
    <t>SO122005_2_044</t>
  </si>
  <si>
    <t>SO122005_2_045</t>
  </si>
  <si>
    <t>SO122005_2_051</t>
  </si>
  <si>
    <t>SO122005_2_052</t>
  </si>
  <si>
    <t>SO122005_2_053</t>
  </si>
  <si>
    <t>SO122005_2_054</t>
  </si>
  <si>
    <t>SO122005_2_055</t>
  </si>
  <si>
    <t>SO122005_2_056</t>
  </si>
  <si>
    <t>SO122005_2_057</t>
  </si>
  <si>
    <t>SO122005_2_058</t>
  </si>
  <si>
    <t>SO122005_2_059</t>
  </si>
  <si>
    <t>SO122005_2_061</t>
  </si>
  <si>
    <t>SO122005_2_071</t>
  </si>
  <si>
    <t>SO122005_2_072</t>
  </si>
  <si>
    <t>SO122005_2_073</t>
  </si>
  <si>
    <t>SO122005_2_081</t>
  </si>
  <si>
    <t>SO122005_2_091</t>
  </si>
  <si>
    <t>SO122005_3_001</t>
  </si>
  <si>
    <t>SO122005_4_001</t>
  </si>
  <si>
    <t>Detaily</t>
  </si>
  <si>
    <t>tubus</t>
  </si>
  <si>
    <t>křídla</t>
  </si>
  <si>
    <t>chodník</t>
  </si>
  <si>
    <t>podkladni_konstrukce_tubus</t>
  </si>
  <si>
    <t>podkladni_konstrukce_chodnik_schodiste</t>
  </si>
  <si>
    <t>podkladni_konstrukce_chodnik</t>
  </si>
  <si>
    <t>SO131401_0_000</t>
  </si>
  <si>
    <t>SO131401_0_001</t>
  </si>
  <si>
    <t>SO131401_1_001</t>
  </si>
  <si>
    <t>SO131401_2_001</t>
  </si>
  <si>
    <t>SO131401_2_002</t>
  </si>
  <si>
    <t>SO131401_2_003</t>
  </si>
  <si>
    <t>SO131401_2_004</t>
  </si>
  <si>
    <t>SO131401_2_005</t>
  </si>
  <si>
    <t>SO131401_2_007</t>
  </si>
  <si>
    <t>SO131401_2_008</t>
  </si>
  <si>
    <t>SO131401_4_001</t>
  </si>
  <si>
    <t>SO121402_0_000</t>
  </si>
  <si>
    <t>SO121402_0_001</t>
  </si>
  <si>
    <t>SO121402_1_001</t>
  </si>
  <si>
    <t>SO121402_2_001</t>
  </si>
  <si>
    <t>SO121402_2_002</t>
  </si>
  <si>
    <t>SO121402_2_003</t>
  </si>
  <si>
    <t>SO121402_2_004</t>
  </si>
  <si>
    <t>SO121402_2_005</t>
  </si>
  <si>
    <t>SO121402_4_001</t>
  </si>
  <si>
    <t>SO121401_0_000</t>
  </si>
  <si>
    <t>SO121401_0_001</t>
  </si>
  <si>
    <t>SO121401_1_001</t>
  </si>
  <si>
    <t>SO121401_2_001</t>
  </si>
  <si>
    <t>SO121401_2_002</t>
  </si>
  <si>
    <t>SO121401_2_003</t>
  </si>
  <si>
    <t>SO121401_2_004</t>
  </si>
  <si>
    <t>SO121401_2_005</t>
  </si>
  <si>
    <t>SO121401_4_001</t>
  </si>
  <si>
    <t>SO111401_0_000</t>
  </si>
  <si>
    <t>SO111401_0_001</t>
  </si>
  <si>
    <t>SO111401_1_001</t>
  </si>
  <si>
    <t>SO111401_2_001</t>
  </si>
  <si>
    <t>SO111401_2_002</t>
  </si>
  <si>
    <t>SO111401_2_004</t>
  </si>
  <si>
    <t>SO111401_2_005</t>
  </si>
  <si>
    <t>SO111401_2_006</t>
  </si>
  <si>
    <t>SO111401_2_008</t>
  </si>
  <si>
    <t>SO111401_4_001</t>
  </si>
  <si>
    <t>SK130002_0_000</t>
  </si>
  <si>
    <t>SK130002_0_001</t>
  </si>
  <si>
    <t>SK130002_1_001</t>
  </si>
  <si>
    <t>SK130002_2_011</t>
  </si>
  <si>
    <t>SK130002_2_012</t>
  </si>
  <si>
    <t>SK130002_2_021</t>
  </si>
  <si>
    <t>SK130002_2_022</t>
  </si>
  <si>
    <t>SK130002_2_023</t>
  </si>
  <si>
    <t>SK130002_2_024</t>
  </si>
  <si>
    <t>SK130002_2_031</t>
  </si>
  <si>
    <t>SK130002_2_032</t>
  </si>
  <si>
    <t>SK130002_2_041</t>
  </si>
  <si>
    <t>SK130002_2_042</t>
  </si>
  <si>
    <t>SK130002_2_043</t>
  </si>
  <si>
    <t>SK130002_2_044</t>
  </si>
  <si>
    <t>SK130002_2_045</t>
  </si>
  <si>
    <t>SK130002_2_046</t>
  </si>
  <si>
    <t>SK130002_2_051</t>
  </si>
  <si>
    <t>SK130002_2_052</t>
  </si>
  <si>
    <t>SK130002_2_061</t>
  </si>
  <si>
    <t>SK130002_2_062</t>
  </si>
  <si>
    <t>SK130002_2_008</t>
  </si>
  <si>
    <t>SK130002_4_001</t>
  </si>
  <si>
    <t>SK130002_4_002</t>
  </si>
  <si>
    <t>1-2</t>
  </si>
  <si>
    <t>3-5</t>
  </si>
  <si>
    <t>SK120002_0_000</t>
  </si>
  <si>
    <t>SK120002_0_001</t>
  </si>
  <si>
    <t>SK120002_1_010</t>
  </si>
  <si>
    <t>SK120002_2_011</t>
  </si>
  <si>
    <t>SK120002_2_012</t>
  </si>
  <si>
    <t>SK120002_2_013</t>
  </si>
  <si>
    <t>SK120002_2_014</t>
  </si>
  <si>
    <t>SK120002_2_021</t>
  </si>
  <si>
    <t>SK120002_2_022</t>
  </si>
  <si>
    <t>SK120002_2_023</t>
  </si>
  <si>
    <t>SK120002_2_024</t>
  </si>
  <si>
    <t>SK120002_2_030</t>
  </si>
  <si>
    <t>SK120002_2_040</t>
  </si>
  <si>
    <t>SK120002_2_050</t>
  </si>
  <si>
    <t>SK120002_2_061</t>
  </si>
  <si>
    <t>SK120002_2_062</t>
  </si>
  <si>
    <t>SK120002_2_063</t>
  </si>
  <si>
    <t>SK120002_2_064</t>
  </si>
  <si>
    <t>SK120002_2_070</t>
  </si>
  <si>
    <t>SK120002_2_080</t>
  </si>
  <si>
    <t>SK120002_2_091</t>
  </si>
  <si>
    <t>SK120002_2_092</t>
  </si>
  <si>
    <t>SK120002_2_093</t>
  </si>
  <si>
    <t>SK120002_2_094</t>
  </si>
  <si>
    <t>SK120002_4_001</t>
  </si>
  <si>
    <t>SK120002_4_002</t>
  </si>
  <si>
    <t>SO121001</t>
  </si>
  <si>
    <t>SO121101</t>
  </si>
  <si>
    <t>SO131001</t>
  </si>
  <si>
    <t>SO131101</t>
  </si>
  <si>
    <t>SK110002_0_000</t>
  </si>
  <si>
    <t>SK110002_0_001</t>
  </si>
  <si>
    <t>SK110002_1_001</t>
  </si>
  <si>
    <t>SK110002_2_011</t>
  </si>
  <si>
    <t>SK110002_2_012</t>
  </si>
  <si>
    <t>SK110002_2_021</t>
  </si>
  <si>
    <t>SK110002_2_022</t>
  </si>
  <si>
    <t>SK110002_2_023</t>
  </si>
  <si>
    <t>SK110002_2_024</t>
  </si>
  <si>
    <t>SK110002_2_031</t>
  </si>
  <si>
    <t>SK110002_2_032</t>
  </si>
  <si>
    <t>SK110002_2_033</t>
  </si>
  <si>
    <t>SK110002_2_041</t>
  </si>
  <si>
    <t>SK110002_2_042</t>
  </si>
  <si>
    <t>SK110002_2_043</t>
  </si>
  <si>
    <t>SK110002_2_044</t>
  </si>
  <si>
    <t>SK110002_2_045</t>
  </si>
  <si>
    <t>SK110002_2_046</t>
  </si>
  <si>
    <t>SK110002_2_047</t>
  </si>
  <si>
    <t>SK110002_2_051</t>
  </si>
  <si>
    <t>SK110002_2_061</t>
  </si>
  <si>
    <t>SK110002_2_062</t>
  </si>
  <si>
    <t>SK110002_2_071</t>
  </si>
  <si>
    <t>SK110002_2_081</t>
  </si>
  <si>
    <t>SK110002_4_001</t>
  </si>
  <si>
    <t>SK110002_4_002</t>
  </si>
  <si>
    <t>SO111001</t>
  </si>
  <si>
    <t>SO111101</t>
  </si>
  <si>
    <t>A1</t>
  </si>
  <si>
    <t>km103.2-104.0</t>
  </si>
  <si>
    <t>Název objektu/dílčí části:</t>
  </si>
  <si>
    <t>Číslo objektu/komplexu:</t>
  </si>
  <si>
    <t>Název přílohy:</t>
  </si>
  <si>
    <t>Název dílčí části přílohy:</t>
  </si>
  <si>
    <t>-</t>
  </si>
  <si>
    <t>stupeň
dokumentace</t>
  </si>
  <si>
    <t>číslo objektu</t>
  </si>
  <si>
    <t>podobjekt</t>
  </si>
  <si>
    <t>_XX</t>
  </si>
  <si>
    <t>Rozložené kódové označení</t>
  </si>
  <si>
    <t>Kódové označení přílohy</t>
  </si>
  <si>
    <t>Označení části</t>
  </si>
  <si>
    <t>typ přílohy</t>
  </si>
  <si>
    <t>číslo přílohy</t>
  </si>
  <si>
    <t>revize</t>
  </si>
  <si>
    <t>Charakter položky</t>
  </si>
  <si>
    <t>_000</t>
  </si>
  <si>
    <t>Přibyslav-Pohled_železniční_svršek_a_spodek</t>
  </si>
  <si>
    <t>ŽST_Přibyslav_železniční_svršek_a_spodek</t>
  </si>
  <si>
    <t>ŽST_Přibyslav_nástupiště</t>
  </si>
  <si>
    <t>Dokumentace_objektů_a technických_a_technologických_zařízení</t>
  </si>
  <si>
    <t>Stavební_část</t>
  </si>
  <si>
    <t>Inženýrské_objekty</t>
  </si>
  <si>
    <t>Železniční_spodek_a_svršek</t>
  </si>
  <si>
    <t>Seznam_příloh</t>
  </si>
  <si>
    <t>Technická_zpráva</t>
  </si>
  <si>
    <t>km_102.7-103.2</t>
  </si>
  <si>
    <t>Podélný_profil</t>
  </si>
  <si>
    <t>kol_1</t>
  </si>
  <si>
    <t>kol_2</t>
  </si>
  <si>
    <t>kol_3/3a</t>
  </si>
  <si>
    <t>kol_4/6</t>
  </si>
  <si>
    <t>Vzorové_příčné_řezy</t>
  </si>
  <si>
    <t>km_102.7-103.5</t>
  </si>
  <si>
    <t>km_103.6</t>
  </si>
  <si>
    <t>km_103.8-104.4</t>
  </si>
  <si>
    <t>Příčné_řezy</t>
  </si>
  <si>
    <t>km_102.725-102.975</t>
  </si>
  <si>
    <t>km_102.975-103.175</t>
  </si>
  <si>
    <t>km_103.175-103.4</t>
  </si>
  <si>
    <t>km_103.4-103.550</t>
  </si>
  <si>
    <t>km_103.550-103.775</t>
  </si>
  <si>
    <t>km_103.775-103.975</t>
  </si>
  <si>
    <t>km_103.975-104.039</t>
  </si>
  <si>
    <t>Kolejový_plán</t>
  </si>
  <si>
    <t>Vytyčovací_výkres</t>
  </si>
  <si>
    <t>km_103.5-104.0</t>
  </si>
  <si>
    <t>Seznam_souřadnic</t>
  </si>
  <si>
    <t>Detaily_železničního_spodku</t>
  </si>
  <si>
    <t>Provizorní_stav</t>
  </si>
  <si>
    <t>Výkaz_výměr</t>
  </si>
  <si>
    <t>km_103.9-105.0</t>
  </si>
  <si>
    <t>km_105.0-107.4</t>
  </si>
  <si>
    <t>km_107.4-109.6</t>
  </si>
  <si>
    <t>km_109.6-110.4</t>
  </si>
  <si>
    <t>kol_1_1/2</t>
  </si>
  <si>
    <t>kol_1_2/2</t>
  </si>
  <si>
    <t>kol_2_1/2</t>
  </si>
  <si>
    <t>kol_2_2/2</t>
  </si>
  <si>
    <t>vzorový_řez</t>
  </si>
  <si>
    <t>ŽST_Pohled,_železniční_svršek_a_spodek</t>
  </si>
  <si>
    <t>km_110.345-111.500</t>
  </si>
  <si>
    <t>km_111.500-112.119</t>
  </si>
  <si>
    <t>kolej_1</t>
  </si>
  <si>
    <t>kolej_2</t>
  </si>
  <si>
    <t>kolej_3_a_4</t>
  </si>
  <si>
    <t>kolej_4a,_6,_6a_a_vlečka</t>
  </si>
  <si>
    <t>km_110.345-110.575</t>
  </si>
  <si>
    <t>km_110.600-110.850</t>
  </si>
  <si>
    <t>km_110.875-111.100</t>
  </si>
  <si>
    <t>km_111.125-111.375</t>
  </si>
  <si>
    <t>km_111.400-111.475</t>
  </si>
  <si>
    <t>km_111.500-112.100</t>
  </si>
  <si>
    <t>km_110.345-111500</t>
  </si>
  <si>
    <t>km_103.2-103.3</t>
  </si>
  <si>
    <t>Výkres_zábradlí</t>
  </si>
  <si>
    <t>jazyková_část</t>
  </si>
  <si>
    <t>Situace_provizorního_nástupiště</t>
  </si>
  <si>
    <t>Přehledný_výkres</t>
  </si>
  <si>
    <t>příčný_a_podélný_tubusem</t>
  </si>
  <si>
    <t>podélné_řezy_chodníky_a_schodištěm</t>
  </si>
  <si>
    <t>příčné_řezy_chodníky_a_schodištěm</t>
  </si>
  <si>
    <t>řezy_a_pohledy_na_křídla</t>
  </si>
  <si>
    <t>Výkopy,_pažení,_POV</t>
  </si>
  <si>
    <t>příčné_řezy</t>
  </si>
  <si>
    <t>pohledy_na_pažení</t>
  </si>
  <si>
    <t>Výkresy_tvaru</t>
  </si>
  <si>
    <t>chodníky_a_schodiště_-_půdorys,_příčné_řezy</t>
  </si>
  <si>
    <t>chodníky_a_schodiště_-_podélné_řezy</t>
  </si>
  <si>
    <t>podkladní_konstrukce</t>
  </si>
  <si>
    <t>Výkres_výztuže</t>
  </si>
  <si>
    <t>chodníky_a_schodiště_část_1</t>
  </si>
  <si>
    <t>chodníky_a_schodiště_část_2</t>
  </si>
  <si>
    <t>křídlo_K1</t>
  </si>
  <si>
    <t>křídlo_K2</t>
  </si>
  <si>
    <t>Systém_vodotěsné_izolace</t>
  </si>
  <si>
    <t>Výkres_madel</t>
  </si>
  <si>
    <t>Technologie_v_podchodu</t>
  </si>
  <si>
    <t>Statický_výúpočet</t>
  </si>
  <si>
    <t>Stávající_stav</t>
  </si>
  <si>
    <t>Nový_stav</t>
  </si>
  <si>
    <t>řezy_a_pohledy</t>
  </si>
  <si>
    <t>Výkopy_a_bourací_práce</t>
  </si>
  <si>
    <t>Tvar_a_výztuž_desky</t>
  </si>
  <si>
    <t>Seznam_vytyčovacích_bodů</t>
  </si>
  <si>
    <t>Ostatní_stavební_objekty</t>
  </si>
  <si>
    <t>Kácení_a_náhradní_výsadby</t>
  </si>
  <si>
    <t>IGP_průzkum</t>
  </si>
  <si>
    <t>Návrh_pražcového_podloží</t>
  </si>
  <si>
    <t>Příčné_přechody_tabulka</t>
  </si>
  <si>
    <t>Závěrečná_zpráva</t>
  </si>
  <si>
    <t>GT_Průzkum</t>
  </si>
  <si>
    <t>Zařazení v adresářové struktuře</t>
  </si>
  <si>
    <t>Průvodní_zpráva</t>
  </si>
  <si>
    <t>Situační_výkresy</t>
  </si>
  <si>
    <t>Dokladová_část</t>
  </si>
  <si>
    <t>Podklady_pro_vypracování_dokumentace</t>
  </si>
  <si>
    <t>Zast_Přibyslav_zastávka_nástupiště</t>
  </si>
  <si>
    <t>Zast_Stříbrné_Hory_nástupiště</t>
  </si>
  <si>
    <t>B1_1_001</t>
  </si>
  <si>
    <t>A_1_001</t>
  </si>
  <si>
    <t>B8_1_001</t>
  </si>
  <si>
    <t>B8_2_001</t>
  </si>
  <si>
    <t>B8_2_002</t>
  </si>
  <si>
    <t>B8_2_003</t>
  </si>
  <si>
    <t>C3_2_001</t>
  </si>
  <si>
    <t>C1_2_001</t>
  </si>
  <si>
    <t>C3_2_002</t>
  </si>
  <si>
    <t>C3_2_003</t>
  </si>
  <si>
    <t>C3_2_004</t>
  </si>
  <si>
    <t>C3_2_005</t>
  </si>
  <si>
    <t>adresář</t>
  </si>
  <si>
    <t>Povinný adresář</t>
  </si>
  <si>
    <t xml:space="preserve">Povinný adresář </t>
  </si>
  <si>
    <t>Volitelný adresář</t>
  </si>
  <si>
    <t>označení adresářů a podadresářů</t>
  </si>
  <si>
    <t>Doplňující informace k adresářové struktuře</t>
  </si>
  <si>
    <t>soubor</t>
  </si>
  <si>
    <t>Doplňující informace k adresářům a souborům</t>
  </si>
  <si>
    <t>Označení adresářů ve strukturuktuře</t>
  </si>
  <si>
    <t>Souhrnná_technická_zpráva</t>
  </si>
  <si>
    <t>Zásady_organizace_výstavby</t>
  </si>
  <si>
    <t>Označení souboru</t>
  </si>
  <si>
    <t>Název dílčí části dokumentace</t>
  </si>
  <si>
    <t>Název objektu</t>
  </si>
  <si>
    <t>neuvádí se</t>
  </si>
  <si>
    <t>Situace_ploch_zařízení_staveniště</t>
  </si>
  <si>
    <t>Harmonogram_výstavby</t>
  </si>
  <si>
    <t>Schema_stavebních_postupů</t>
  </si>
  <si>
    <t>B8_0_000</t>
  </si>
  <si>
    <t>km_101.300-102.000</t>
  </si>
  <si>
    <t>km_102.500_104.500</t>
  </si>
  <si>
    <t>km_102.000-102.500</t>
  </si>
  <si>
    <t>km_104.500-105.000</t>
  </si>
  <si>
    <t>km_105.000-105.700</t>
  </si>
  <si>
    <t>Popis_území</t>
  </si>
  <si>
    <t>Situační_výkres_širších_vztahů</t>
  </si>
  <si>
    <t>Koordinační_situační_výkres</t>
  </si>
  <si>
    <t>Název přílohy</t>
  </si>
  <si>
    <t>Dílčí název přílohy</t>
  </si>
  <si>
    <t>adresář obsahující podadresáře</t>
  </si>
  <si>
    <t>adresář obsahující soubory v textové podobě</t>
  </si>
  <si>
    <t>adresář obsahující podadresáře i soubory v grafické i textové podobě, nebo také jeden soubor zahrnující čísti B1 až B10</t>
  </si>
  <si>
    <t>adresář nebo přímý soubor v textové podobě</t>
  </si>
  <si>
    <t xml:space="preserve">adresář obsahující podadresáře nebo i přímé soubory v textové i grafické podobě, nebo přímý soubor </t>
  </si>
  <si>
    <t>adresář nebo přímý soubor v textové i grafické podobě</t>
  </si>
  <si>
    <t>adresář obsahující podadresáře nebo přímo soubory v grafické podobě</t>
  </si>
  <si>
    <t>adresář nebo přímo soubory grafického charakteru</t>
  </si>
  <si>
    <t>adresář obsahující podadresáře i soubory v textové a výkresové podobě, nebo pouze soubory v textové a výkresov podobě - v obou případech objekty s označením PS</t>
  </si>
  <si>
    <t>adresář obsahující podadresáře i soubory v textové a výkresové podobě, nebo pouze soubory v textové a výkresov podobě - v obou případech objekty s označením SO</t>
  </si>
  <si>
    <t>soubor neboadresář obsahující soubory v textové a výkresové podobě</t>
  </si>
  <si>
    <t>pouze název části souborace</t>
  </si>
  <si>
    <t>adresář obsahující podadresáře i přímé soubory</t>
  </si>
  <si>
    <t>adresář nebo přímý soubor obsahující souhrn textových souborů</t>
  </si>
  <si>
    <t>adresář obsahující podadresáře i přímé soubory, nebo pouze přímé soubory v textové i grafické podobě</t>
  </si>
  <si>
    <t>adresář obsahující podadresáře i přímé soubory, nebo pouze přímé soubory v textové podobě</t>
  </si>
  <si>
    <t>adresář obsahující podadresáře i přímé soubory v textové i grafické podobě</t>
  </si>
  <si>
    <t>adresář obsahující přímé soubory v textové podobě</t>
  </si>
  <si>
    <t>adresář obsahující přímé soubory v textové, grafické i multimediání</t>
  </si>
  <si>
    <t>adresář obsahující podadresáře s soubory v textové i grafické podobě</t>
  </si>
  <si>
    <t xml:space="preserve">přímý soubor </t>
  </si>
  <si>
    <t>adresář obsahující přímé soubory</t>
  </si>
  <si>
    <t>Název adresářů ve struktuře</t>
  </si>
  <si>
    <t>Zkrácená verze názvu adresářů</t>
  </si>
  <si>
    <t>označení stavby v systému SŽ</t>
  </si>
  <si>
    <t>_</t>
  </si>
  <si>
    <t>část dokumentace</t>
  </si>
  <si>
    <t>Fixní část</t>
  </si>
  <si>
    <t>Variabilní část</t>
  </si>
  <si>
    <t>nové stavby</t>
  </si>
  <si>
    <t>ukončené stavby</t>
  </si>
  <si>
    <t>přehledn změn za období</t>
  </si>
  <si>
    <t>přehled plnění termínů</t>
  </si>
  <si>
    <t>přehled stavbe</t>
  </si>
  <si>
    <t>Moje stavby</t>
  </si>
  <si>
    <t>Název stavby</t>
  </si>
  <si>
    <t>Označení</t>
  </si>
  <si>
    <t>Status</t>
  </si>
  <si>
    <t>Popis stavby a lokalizace</t>
  </si>
  <si>
    <t>Kraj:</t>
  </si>
  <si>
    <t>Popis stavby:</t>
  </si>
  <si>
    <t>Oblastni správce</t>
  </si>
  <si>
    <t>Přiřazená organizační jednotka</t>
  </si>
  <si>
    <t>Personální obsazení stavby</t>
  </si>
  <si>
    <t>HIS:</t>
  </si>
  <si>
    <t>Správce stavby:</t>
  </si>
  <si>
    <t>Ekonom stavby:</t>
  </si>
  <si>
    <t>Právní zastoupení:</t>
  </si>
  <si>
    <t>PR odpovědnost:</t>
  </si>
  <si>
    <t>samostatný list</t>
  </si>
  <si>
    <t>Harmonogram průběhu</t>
  </si>
  <si>
    <t>dle samostatného listu</t>
  </si>
  <si>
    <t>Schválené náklady</t>
  </si>
  <si>
    <t>Aktuální náklady</t>
  </si>
  <si>
    <t>Způsob financování stavby:</t>
  </si>
  <si>
    <t>Kapacitní náklady:</t>
  </si>
  <si>
    <t>Stavba 1</t>
  </si>
  <si>
    <t>Stavba 2</t>
  </si>
  <si>
    <t>Stavba 3</t>
  </si>
  <si>
    <t>Stavba 4</t>
  </si>
  <si>
    <t>Stavba 5</t>
  </si>
  <si>
    <t>Stavba 6</t>
  </si>
  <si>
    <t>Stavba 7</t>
  </si>
  <si>
    <t>Stavba 8</t>
  </si>
  <si>
    <t>TU/DU:</t>
  </si>
  <si>
    <t>schváleno</t>
  </si>
  <si>
    <t>Poslední schválená dokumentace:</t>
  </si>
  <si>
    <t>ZP</t>
  </si>
  <si>
    <t>Základní informace:</t>
  </si>
  <si>
    <t>Aktuální probíhá zpracování:</t>
  </si>
  <si>
    <t>mezifáze</t>
  </si>
  <si>
    <t>neurčen</t>
  </si>
  <si>
    <t>ŽST_Pohled_nástupiště</t>
  </si>
  <si>
    <t>Mosty_propustky_zdi</t>
  </si>
  <si>
    <t>Železniční_propustek_v_ev_km_105,824</t>
  </si>
  <si>
    <t>Železniční_most_v_ev_km_105,716-podchod</t>
  </si>
  <si>
    <t>Železniční_propustek_v_ev_km 107,546</t>
  </si>
  <si>
    <t>Železniční_propustek_v_ev_km_108,336</t>
  </si>
  <si>
    <t>Kácení a náhradní výsadby</t>
  </si>
  <si>
    <t>Název části</t>
  </si>
  <si>
    <t>Označení čsti</t>
  </si>
  <si>
    <t>Označení části kódové</t>
  </si>
  <si>
    <t>D11XX</t>
  </si>
  <si>
    <t>D12XX</t>
  </si>
  <si>
    <t>D13XX</t>
  </si>
  <si>
    <t>D14XX</t>
  </si>
  <si>
    <t>D1101</t>
  </si>
  <si>
    <t>D1201</t>
  </si>
  <si>
    <t>D1301</t>
  </si>
  <si>
    <t>D1401</t>
  </si>
  <si>
    <t>D1102</t>
  </si>
  <si>
    <t>D1103</t>
  </si>
  <si>
    <t>D1104</t>
  </si>
  <si>
    <t>D1105</t>
  </si>
  <si>
    <t>D1106</t>
  </si>
  <si>
    <t>D1107</t>
  </si>
  <si>
    <t>D1202</t>
  </si>
  <si>
    <t>D1203</t>
  </si>
  <si>
    <t>D1204</t>
  </si>
  <si>
    <t>D1205</t>
  </si>
  <si>
    <t>D1206</t>
  </si>
  <si>
    <t>D1207</t>
  </si>
  <si>
    <t>D1208</t>
  </si>
  <si>
    <t>D1209</t>
  </si>
  <si>
    <t>D1302</t>
  </si>
  <si>
    <t>D1303</t>
  </si>
  <si>
    <t>D1304</t>
  </si>
  <si>
    <t>D1305</t>
  </si>
  <si>
    <t>D1306</t>
  </si>
  <si>
    <t>D1307</t>
  </si>
  <si>
    <t>D1308</t>
  </si>
  <si>
    <t>D1309</t>
  </si>
  <si>
    <t>D21XX</t>
  </si>
  <si>
    <t>D2101</t>
  </si>
  <si>
    <t>D1402</t>
  </si>
  <si>
    <t>D1403</t>
  </si>
  <si>
    <t>D1404</t>
  </si>
  <si>
    <t>D1405</t>
  </si>
  <si>
    <t>D2XXX</t>
  </si>
  <si>
    <t>D2102</t>
  </si>
  <si>
    <t>D2103</t>
  </si>
  <si>
    <t>D2104</t>
  </si>
  <si>
    <t>D2105</t>
  </si>
  <si>
    <t>D2106</t>
  </si>
  <si>
    <t>D2107</t>
  </si>
  <si>
    <t>D2108</t>
  </si>
  <si>
    <t>D2109</t>
  </si>
  <si>
    <t>D22XX</t>
  </si>
  <si>
    <t>D2201</t>
  </si>
  <si>
    <t>D2202</t>
  </si>
  <si>
    <t>D2203</t>
  </si>
  <si>
    <t>D2204</t>
  </si>
  <si>
    <t>D2205</t>
  </si>
  <si>
    <t>D2206</t>
  </si>
  <si>
    <t>D23XX</t>
  </si>
  <si>
    <t>D2301</t>
  </si>
  <si>
    <t>D2302</t>
  </si>
  <si>
    <t>D2303</t>
  </si>
  <si>
    <t>D2304</t>
  </si>
  <si>
    <t>D2305</t>
  </si>
  <si>
    <t>D2306</t>
  </si>
  <si>
    <t>D2307</t>
  </si>
  <si>
    <t>D2308</t>
  </si>
  <si>
    <t>D2309</t>
  </si>
  <si>
    <t>D24XX</t>
  </si>
  <si>
    <t>D2401</t>
  </si>
  <si>
    <t>D2402</t>
  </si>
  <si>
    <t>D2403</t>
  </si>
  <si>
    <t>D3XXX</t>
  </si>
  <si>
    <t>EXXXX</t>
  </si>
  <si>
    <t>E1XXX</t>
  </si>
  <si>
    <t>E2XXX</t>
  </si>
  <si>
    <t>E3XXX</t>
  </si>
  <si>
    <t>E4XXX</t>
  </si>
  <si>
    <t>E5XXX</t>
  </si>
  <si>
    <t>E6XXX</t>
  </si>
  <si>
    <t>E7XXX</t>
  </si>
  <si>
    <t>E8XXX</t>
  </si>
  <si>
    <t>E9XXX</t>
  </si>
  <si>
    <t>NXXXX</t>
  </si>
  <si>
    <t>N1XXX</t>
  </si>
  <si>
    <t>N2XXX</t>
  </si>
  <si>
    <t>N3XXX</t>
  </si>
  <si>
    <t>N4XXX</t>
  </si>
  <si>
    <t>N5XXX</t>
  </si>
  <si>
    <t>N6XXX</t>
  </si>
  <si>
    <t>OXXXX</t>
  </si>
  <si>
    <t>PXXXX</t>
  </si>
  <si>
    <t>P1XXX</t>
  </si>
  <si>
    <t>P2XXX</t>
  </si>
  <si>
    <t>P3XXX</t>
  </si>
  <si>
    <t>P4XXX</t>
  </si>
  <si>
    <t>P5XXX</t>
  </si>
  <si>
    <t>RXXXX</t>
  </si>
  <si>
    <t>R1XXX</t>
  </si>
  <si>
    <t>R2XXX</t>
  </si>
  <si>
    <t>R90XX</t>
  </si>
  <si>
    <t>R98XX</t>
  </si>
  <si>
    <t>AXXXX</t>
  </si>
  <si>
    <t>BXXXX</t>
  </si>
  <si>
    <t>CXXXX</t>
  </si>
  <si>
    <t>DXXXX</t>
  </si>
  <si>
    <t>B1XXX</t>
  </si>
  <si>
    <t>B2XXX</t>
  </si>
  <si>
    <t>B7XXX</t>
  </si>
  <si>
    <t>B3XXX</t>
  </si>
  <si>
    <t>B4XXX</t>
  </si>
  <si>
    <t>B5XXX</t>
  </si>
  <si>
    <t>B6XXX</t>
  </si>
  <si>
    <t>B8XXX</t>
  </si>
  <si>
    <t>B9XXX</t>
  </si>
  <si>
    <t>C1XXX</t>
  </si>
  <si>
    <t>C2XXX</t>
  </si>
  <si>
    <t>C3XXX</t>
  </si>
  <si>
    <t>C4XXX</t>
  </si>
  <si>
    <t>D1XXX</t>
  </si>
  <si>
    <t>Stavba:</t>
  </si>
  <si>
    <t>Rekonstrukce traťového úseku Přibyslav – Pohled</t>
  </si>
  <si>
    <t>Označení:</t>
  </si>
  <si>
    <t>S621500627</t>
  </si>
  <si>
    <t>Stupeň dokumentace:</t>
  </si>
  <si>
    <t>PDPS</t>
  </si>
  <si>
    <t>Metadata  adresářů a souborů</t>
  </si>
  <si>
    <r>
      <t xml:space="preserve">Číslo přílohy </t>
    </r>
    <r>
      <rPr>
        <b/>
        <i/>
        <sz val="10"/>
        <color theme="1"/>
        <rFont val="Verdana"/>
        <family val="2"/>
        <charset val="238"/>
      </rPr>
      <t>pořadí</t>
    </r>
    <r>
      <rPr>
        <i/>
        <sz val="10"/>
        <color theme="1"/>
        <rFont val="Verdana"/>
        <family val="2"/>
        <charset val="238"/>
      </rPr>
      <t>:</t>
    </r>
  </si>
  <si>
    <r>
      <t xml:space="preserve">Číslo přílohy </t>
    </r>
    <r>
      <rPr>
        <b/>
        <i/>
        <sz val="10"/>
        <color theme="1"/>
        <rFont val="Verdana"/>
        <family val="2"/>
        <charset val="238"/>
      </rPr>
      <t>typ</t>
    </r>
    <r>
      <rPr>
        <i/>
        <sz val="10"/>
        <color theme="1"/>
        <rFont val="Verdana"/>
        <family val="2"/>
        <charset val="238"/>
      </rPr>
      <t>:</t>
    </r>
  </si>
  <si>
    <t>001</t>
  </si>
  <si>
    <t>000</t>
  </si>
  <si>
    <t>002</t>
  </si>
  <si>
    <t>003</t>
  </si>
  <si>
    <t>004</t>
  </si>
  <si>
    <t>005</t>
  </si>
  <si>
    <t>Průzkumy_pro_technický_návrh</t>
  </si>
  <si>
    <t>P1_1_003</t>
  </si>
  <si>
    <t>P1_1_002</t>
  </si>
  <si>
    <t>P1_1_001</t>
  </si>
  <si>
    <t>P1_1_004</t>
  </si>
  <si>
    <t>P1_1_005</t>
  </si>
  <si>
    <t>DOKLA</t>
  </si>
  <si>
    <t>_DOKLA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</si>
</sst>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1"/>
      <name val="Verdana"/>
      <family val="2"/>
      <charset val="238"/>
    </font>
    <font>
      <b/>
      <sz val="11"/>
      <color theme="0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8"/>
      <color rgb="FFFF0000"/>
      <name val="Verdana"/>
      <family val="2"/>
      <charset val="238"/>
    </font>
    <font>
      <i/>
      <sz val="8"/>
      <color rgb="FFFF0000"/>
      <name val="Verdana"/>
      <family val="2"/>
      <charset val="238"/>
    </font>
    <font>
      <b/>
      <i/>
      <sz val="8"/>
      <name val="Verdana"/>
      <family val="2"/>
      <charset val="238"/>
    </font>
    <font>
      <i/>
      <sz val="8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8" tint="-0.249977111117893"/>
      <name val="Verdana"/>
      <family val="2"/>
      <charset val="238"/>
    </font>
    <font>
      <i/>
      <sz val="8"/>
      <color theme="8" tint="-0.249977111117893"/>
      <name val="Verdana"/>
      <family val="2"/>
      <charset val="238"/>
    </font>
    <font>
      <sz val="8"/>
      <name val="Verdana"/>
      <family val="2"/>
      <charset val="238"/>
    </font>
    <font>
      <i/>
      <sz val="8"/>
      <color theme="8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11"/>
      <color theme="5" tint="0.79998168889431442"/>
      <name val="Verdana"/>
      <family val="2"/>
      <charset val="238"/>
    </font>
    <font>
      <sz val="7"/>
      <color theme="1"/>
      <name val="Verdana"/>
      <family val="2"/>
      <charset val="238"/>
    </font>
    <font>
      <b/>
      <sz val="8"/>
      <color theme="0"/>
      <name val="Verdana"/>
      <family val="2"/>
      <charset val="238"/>
    </font>
    <font>
      <b/>
      <sz val="7.5"/>
      <color theme="0"/>
      <name val="Verdana"/>
      <family val="2"/>
      <charset val="238"/>
    </font>
    <font>
      <b/>
      <i/>
      <sz val="10"/>
      <color theme="1"/>
      <name val="Verdan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6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2" fillId="0" borderId="13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0" xfId="0" applyFont="1"/>
    <xf numFmtId="0" fontId="1" fillId="0" borderId="13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17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0" fillId="0" borderId="14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15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6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6" fillId="3" borderId="26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0" fillId="0" borderId="6" xfId="0" applyBorder="1"/>
    <xf numFmtId="0" fontId="2" fillId="0" borderId="2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/>
    </xf>
    <xf numFmtId="0" fontId="2" fillId="2" borderId="8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2" fillId="5" borderId="8" xfId="0" applyFont="1" applyFill="1" applyBorder="1" applyAlignment="1">
      <alignment vertical="center" wrapText="1"/>
    </xf>
    <xf numFmtId="0" fontId="2" fillId="5" borderId="18" xfId="0" applyFont="1" applyFill="1" applyBorder="1" applyAlignment="1">
      <alignment vertical="center" wrapText="1"/>
    </xf>
    <xf numFmtId="0" fontId="2" fillId="6" borderId="8" xfId="0" applyFont="1" applyFill="1" applyBorder="1" applyAlignment="1">
      <alignment vertical="center" wrapText="1"/>
    </xf>
    <xf numFmtId="0" fontId="2" fillId="7" borderId="8" xfId="0" applyFont="1" applyFill="1" applyBorder="1" applyAlignment="1">
      <alignment vertical="center" wrapText="1"/>
    </xf>
    <xf numFmtId="0" fontId="2" fillId="7" borderId="18" xfId="0" applyFont="1" applyFill="1" applyBorder="1" applyAlignment="1">
      <alignment vertical="center" wrapText="1"/>
    </xf>
    <xf numFmtId="0" fontId="2" fillId="7" borderId="9" xfId="0" applyFont="1" applyFill="1" applyBorder="1" applyAlignment="1">
      <alignment vertical="center" wrapText="1"/>
    </xf>
    <xf numFmtId="0" fontId="7" fillId="0" borderId="8" xfId="0" applyFont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vertical="center"/>
    </xf>
    <xf numFmtId="0" fontId="7" fillId="5" borderId="8" xfId="0" applyFont="1" applyFill="1" applyBorder="1" applyAlignment="1">
      <alignment horizontal="right" vertical="center"/>
    </xf>
    <xf numFmtId="0" fontId="7" fillId="6" borderId="8" xfId="0" applyFont="1" applyFill="1" applyBorder="1" applyAlignment="1">
      <alignment horizontal="right" vertical="center"/>
    </xf>
    <xf numFmtId="0" fontId="7" fillId="6" borderId="8" xfId="0" applyFont="1" applyFill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2" fillId="2" borderId="14" xfId="0" applyFont="1" applyFill="1" applyBorder="1" applyAlignment="1">
      <alignment vertical="center" wrapText="1"/>
    </xf>
    <xf numFmtId="0" fontId="0" fillId="0" borderId="16" xfId="0" applyBorder="1"/>
    <xf numFmtId="0" fontId="0" fillId="0" borderId="16" xfId="0" applyFill="1" applyBorder="1"/>
    <xf numFmtId="0" fontId="2" fillId="2" borderId="14" xfId="0" applyFont="1" applyFill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0" fillId="0" borderId="5" xfId="0" applyFill="1" applyBorder="1"/>
    <xf numFmtId="0" fontId="2" fillId="0" borderId="26" xfId="0" applyFont="1" applyFill="1" applyBorder="1" applyAlignment="1">
      <alignment vertical="center" wrapText="1"/>
    </xf>
    <xf numFmtId="0" fontId="2" fillId="0" borderId="31" xfId="0" applyFont="1" applyFill="1" applyBorder="1" applyAlignment="1">
      <alignment vertical="center" wrapText="1"/>
    </xf>
    <xf numFmtId="0" fontId="7" fillId="0" borderId="26" xfId="0" applyFont="1" applyBorder="1" applyAlignment="1">
      <alignment horizontal="left" vertical="center"/>
    </xf>
    <xf numFmtId="0" fontId="7" fillId="4" borderId="8" xfId="0" applyFont="1" applyFill="1" applyBorder="1" applyAlignment="1">
      <alignment vertical="center"/>
    </xf>
    <xf numFmtId="0" fontId="11" fillId="0" borderId="9" xfId="0" applyFont="1" applyBorder="1" applyAlignment="1">
      <alignment vertical="center" wrapText="1"/>
    </xf>
    <xf numFmtId="0" fontId="14" fillId="0" borderId="8" xfId="0" applyFont="1" applyBorder="1" applyAlignment="1">
      <alignment vertical="center"/>
    </xf>
    <xf numFmtId="0" fontId="14" fillId="0" borderId="8" xfId="0" applyFont="1" applyFill="1" applyBorder="1" applyAlignment="1">
      <alignment vertical="center"/>
    </xf>
    <xf numFmtId="0" fontId="11" fillId="0" borderId="18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22" xfId="0" applyFont="1" applyBorder="1" applyAlignment="1">
      <alignment vertical="center" wrapText="1"/>
    </xf>
    <xf numFmtId="0" fontId="12" fillId="0" borderId="35" xfId="0" applyFont="1" applyBorder="1" applyAlignment="1">
      <alignment vertical="center" wrapText="1"/>
    </xf>
    <xf numFmtId="0" fontId="12" fillId="0" borderId="34" xfId="0" applyFont="1" applyBorder="1" applyAlignment="1">
      <alignment vertical="center" wrapText="1"/>
    </xf>
    <xf numFmtId="0" fontId="12" fillId="0" borderId="24" xfId="0" applyFont="1" applyBorder="1" applyAlignment="1">
      <alignment vertical="center" wrapText="1"/>
    </xf>
    <xf numFmtId="0" fontId="15" fillId="6" borderId="8" xfId="0" applyFont="1" applyFill="1" applyBorder="1" applyAlignment="1">
      <alignment vertical="center" wrapText="1"/>
    </xf>
    <xf numFmtId="0" fontId="0" fillId="0" borderId="0" xfId="0" applyAlignment="1">
      <alignment horizontal="left" indent="1"/>
    </xf>
    <xf numFmtId="0" fontId="12" fillId="0" borderId="6" xfId="0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5" fillId="5" borderId="8" xfId="0" applyFont="1" applyFill="1" applyBorder="1" applyAlignment="1">
      <alignment vertical="center" wrapText="1"/>
    </xf>
    <xf numFmtId="0" fontId="15" fillId="5" borderId="18" xfId="0" applyFont="1" applyFill="1" applyBorder="1" applyAlignment="1">
      <alignment vertical="center" wrapText="1"/>
    </xf>
    <xf numFmtId="0" fontId="13" fillId="5" borderId="18" xfId="0" applyFont="1" applyFill="1" applyBorder="1" applyAlignment="1">
      <alignment vertical="center" wrapText="1"/>
    </xf>
    <xf numFmtId="0" fontId="9" fillId="8" borderId="42" xfId="0" applyFont="1" applyFill="1" applyBorder="1" applyAlignment="1">
      <alignment vertical="center" wrapText="1"/>
    </xf>
    <xf numFmtId="0" fontId="9" fillId="8" borderId="43" xfId="0" applyFont="1" applyFill="1" applyBorder="1" applyAlignment="1">
      <alignment vertical="center" wrapText="1"/>
    </xf>
    <xf numFmtId="0" fontId="9" fillId="8" borderId="44" xfId="0" applyFont="1" applyFill="1" applyBorder="1" applyAlignment="1">
      <alignment vertical="center" wrapText="1"/>
    </xf>
    <xf numFmtId="0" fontId="10" fillId="9" borderId="33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0" fontId="17" fillId="0" borderId="15" xfId="0" applyFont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5" borderId="15" xfId="0" applyFont="1" applyFill="1" applyBorder="1" applyAlignment="1">
      <alignment vertical="center" wrapText="1"/>
    </xf>
    <xf numFmtId="0" fontId="15" fillId="5" borderId="15" xfId="0" applyFont="1" applyFill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5" borderId="15" xfId="0" applyFont="1" applyFill="1" applyBorder="1" applyAlignment="1">
      <alignment vertical="center" wrapText="1"/>
    </xf>
    <xf numFmtId="0" fontId="16" fillId="5" borderId="15" xfId="0" applyFont="1" applyFill="1" applyBorder="1" applyAlignment="1">
      <alignment vertical="center" wrapText="1"/>
    </xf>
    <xf numFmtId="0" fontId="17" fillId="6" borderId="15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18" fillId="2" borderId="14" xfId="0" applyFont="1" applyFill="1" applyBorder="1" applyAlignment="1">
      <alignment vertical="center" wrapText="1"/>
    </xf>
    <xf numFmtId="0" fontId="14" fillId="0" borderId="14" xfId="0" applyFont="1" applyBorder="1" applyAlignment="1">
      <alignment horizontal="right" vertical="center"/>
    </xf>
    <xf numFmtId="0" fontId="14" fillId="0" borderId="14" xfId="0" applyFont="1" applyBorder="1" applyAlignment="1">
      <alignment vertical="center"/>
    </xf>
    <xf numFmtId="0" fontId="18" fillId="5" borderId="14" xfId="0" applyFont="1" applyFill="1" applyBorder="1" applyAlignment="1">
      <alignment vertical="center" wrapText="1"/>
    </xf>
    <xf numFmtId="0" fontId="14" fillId="5" borderId="10" xfId="0" applyFont="1" applyFill="1" applyBorder="1" applyAlignment="1">
      <alignment vertical="center"/>
    </xf>
    <xf numFmtId="0" fontId="7" fillId="0" borderId="14" xfId="0" applyFont="1" applyBorder="1" applyAlignment="1">
      <alignment horizontal="right" vertical="center"/>
    </xf>
    <xf numFmtId="0" fontId="7" fillId="0" borderId="14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0" fontId="14" fillId="0" borderId="10" xfId="0" applyFont="1" applyFill="1" applyBorder="1" applyAlignment="1">
      <alignment vertical="center"/>
    </xf>
    <xf numFmtId="0" fontId="14" fillId="0" borderId="26" xfId="0" applyFont="1" applyFill="1" applyBorder="1" applyAlignment="1">
      <alignment vertical="center"/>
    </xf>
    <xf numFmtId="0" fontId="14" fillId="0" borderId="33" xfId="0" applyFont="1" applyFill="1" applyBorder="1" applyAlignment="1">
      <alignment vertical="center"/>
    </xf>
    <xf numFmtId="0" fontId="9" fillId="11" borderId="30" xfId="0" applyFont="1" applyFill="1" applyBorder="1" applyAlignment="1">
      <alignment horizontal="left" vertical="center" wrapText="1"/>
    </xf>
    <xf numFmtId="0" fontId="9" fillId="11" borderId="38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vertical="center" wrapText="1"/>
    </xf>
    <xf numFmtId="0" fontId="0" fillId="4" borderId="0" xfId="0" applyFont="1" applyFill="1" applyBorder="1" applyAlignment="1">
      <alignment vertical="center" wrapText="1"/>
    </xf>
    <xf numFmtId="0" fontId="0" fillId="4" borderId="7" xfId="0" applyFont="1" applyFill="1" applyBorder="1" applyAlignment="1">
      <alignment vertical="center" wrapText="1"/>
    </xf>
    <xf numFmtId="0" fontId="0" fillId="10" borderId="10" xfId="0" applyFont="1" applyFill="1" applyBorder="1" applyAlignment="1">
      <alignment vertical="center" wrapText="1"/>
    </xf>
    <xf numFmtId="0" fontId="11" fillId="0" borderId="34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8" fillId="4" borderId="32" xfId="0" applyFont="1" applyFill="1" applyBorder="1" applyAlignment="1">
      <alignment vertical="center" wrapText="1"/>
    </xf>
    <xf numFmtId="0" fontId="8" fillId="4" borderId="10" xfId="0" applyFont="1" applyFill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33" xfId="0" applyFont="1" applyBorder="1" applyAlignment="1">
      <alignment vertical="center" wrapText="1"/>
    </xf>
    <xf numFmtId="0" fontId="20" fillId="11" borderId="37" xfId="0" applyFont="1" applyFill="1" applyBorder="1" applyAlignment="1">
      <alignment vertical="top" wrapText="1"/>
    </xf>
    <xf numFmtId="0" fontId="20" fillId="11" borderId="38" xfId="0" applyFont="1" applyFill="1" applyBorder="1" applyAlignment="1">
      <alignment vertical="top" wrapText="1"/>
    </xf>
    <xf numFmtId="0" fontId="20" fillId="11" borderId="33" xfId="0" applyFont="1" applyFill="1" applyBorder="1" applyAlignment="1">
      <alignment vertical="top" wrapText="1"/>
    </xf>
    <xf numFmtId="0" fontId="2" fillId="5" borderId="14" xfId="0" applyFont="1" applyFill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8" fillId="6" borderId="14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0" fontId="14" fillId="0" borderId="14" xfId="0" applyFont="1" applyBorder="1" applyAlignment="1">
      <alignment horizontal="left" vertical="center"/>
    </xf>
    <xf numFmtId="0" fontId="7" fillId="0" borderId="50" xfId="0" applyFont="1" applyBorder="1" applyAlignment="1">
      <alignment vertical="center"/>
    </xf>
    <xf numFmtId="0" fontId="2" fillId="7" borderId="15" xfId="0" applyFont="1" applyFill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6" borderId="15" xfId="0" applyFont="1" applyFill="1" applyBorder="1" applyAlignment="1">
      <alignment vertical="center" wrapText="1"/>
    </xf>
    <xf numFmtId="0" fontId="2" fillId="0" borderId="52" xfId="0" applyFont="1" applyFill="1" applyBorder="1" applyAlignment="1">
      <alignment vertical="center" wrapText="1"/>
    </xf>
    <xf numFmtId="0" fontId="19" fillId="5" borderId="24" xfId="0" applyFont="1" applyFill="1" applyBorder="1" applyAlignment="1">
      <alignment vertical="center" wrapText="1"/>
    </xf>
    <xf numFmtId="0" fontId="19" fillId="5" borderId="8" xfId="0" applyFont="1" applyFill="1" applyBorder="1" applyAlignment="1">
      <alignment vertical="center" wrapText="1"/>
    </xf>
    <xf numFmtId="0" fontId="17" fillId="5" borderId="8" xfId="0" applyFont="1" applyFill="1" applyBorder="1" applyAlignment="1">
      <alignment vertical="center" wrapText="1"/>
    </xf>
    <xf numFmtId="0" fontId="19" fillId="5" borderId="8" xfId="0" applyFont="1" applyFill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9" fillId="5" borderId="29" xfId="0" applyFont="1" applyFill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9" fillId="5" borderId="4" xfId="0" applyFont="1" applyFill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 wrapText="1"/>
    </xf>
    <xf numFmtId="0" fontId="17" fillId="6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9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4" xfId="0" applyFill="1" applyBorder="1" applyAlignment="1">
      <alignment vertical="center"/>
    </xf>
    <xf numFmtId="0" fontId="17" fillId="0" borderId="8" xfId="0" applyFont="1" applyBorder="1" applyAlignment="1">
      <alignment vertical="center" wrapText="1"/>
    </xf>
    <xf numFmtId="0" fontId="21" fillId="0" borderId="0" xfId="0" applyFont="1" applyAlignment="1">
      <alignment horizontal="left" vertical="center" indent="4"/>
    </xf>
    <xf numFmtId="0" fontId="22" fillId="0" borderId="0" xfId="0" applyFont="1" applyAlignment="1">
      <alignment horizontal="left" vertical="center" indent="4"/>
    </xf>
    <xf numFmtId="0" fontId="3" fillId="0" borderId="0" xfId="0" applyFont="1" applyAlignment="1">
      <alignment horizontal="left" vertical="center" indent="6"/>
    </xf>
    <xf numFmtId="0" fontId="23" fillId="0" borderId="0" xfId="0" applyFont="1"/>
    <xf numFmtId="0" fontId="1" fillId="0" borderId="0" xfId="0" applyFont="1"/>
    <xf numFmtId="0" fontId="2" fillId="0" borderId="0" xfId="0" applyFont="1" applyAlignment="1">
      <alignment vertical="center"/>
    </xf>
    <xf numFmtId="0" fontId="8" fillId="0" borderId="10" xfId="0" applyFont="1" applyFill="1" applyBorder="1" applyAlignment="1">
      <alignment vertical="center" wrapText="1"/>
    </xf>
    <xf numFmtId="0" fontId="8" fillId="0" borderId="33" xfId="0" applyFont="1" applyFill="1" applyBorder="1" applyAlignment="1">
      <alignment vertical="center" wrapText="1"/>
    </xf>
    <xf numFmtId="0" fontId="4" fillId="8" borderId="40" xfId="0" applyFont="1" applyFill="1" applyBorder="1" applyAlignment="1">
      <alignment vertical="center"/>
    </xf>
    <xf numFmtId="0" fontId="4" fillId="8" borderId="41" xfId="0" applyFont="1" applyFill="1" applyBorder="1" applyAlignment="1">
      <alignment vertical="center"/>
    </xf>
    <xf numFmtId="0" fontId="4" fillId="8" borderId="45" xfId="0" applyFont="1" applyFill="1" applyBorder="1" applyAlignment="1">
      <alignment vertical="center"/>
    </xf>
    <xf numFmtId="0" fontId="15" fillId="2" borderId="10" xfId="0" applyFont="1" applyFill="1" applyBorder="1" applyAlignment="1">
      <alignment vertical="center" wrapText="1"/>
    </xf>
    <xf numFmtId="0" fontId="15" fillId="5" borderId="10" xfId="0" applyFont="1" applyFill="1" applyBorder="1" applyAlignment="1">
      <alignment vertical="center"/>
    </xf>
    <xf numFmtId="0" fontId="13" fillId="5" borderId="10" xfId="0" applyFont="1" applyFill="1" applyBorder="1" applyAlignment="1">
      <alignment vertical="center"/>
    </xf>
    <xf numFmtId="0" fontId="13" fillId="6" borderId="10" xfId="0" applyFont="1" applyFill="1" applyBorder="1" applyAlignment="1">
      <alignment vertical="center"/>
    </xf>
    <xf numFmtId="0" fontId="15" fillId="2" borderId="10" xfId="0" applyFont="1" applyFill="1" applyBorder="1" applyAlignment="1">
      <alignment vertical="center"/>
    </xf>
    <xf numFmtId="0" fontId="6" fillId="9" borderId="39" xfId="0" applyFont="1" applyFill="1" applyBorder="1" applyAlignment="1">
      <alignment vertical="center"/>
    </xf>
    <xf numFmtId="0" fontId="6" fillId="9" borderId="29" xfId="0" applyFont="1" applyFill="1" applyBorder="1" applyAlignment="1">
      <alignment vertical="center"/>
    </xf>
    <xf numFmtId="0" fontId="6" fillId="9" borderId="32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11" borderId="26" xfId="0" applyFont="1" applyFill="1" applyBorder="1" applyAlignment="1">
      <alignment vertical="center" wrapText="1"/>
    </xf>
    <xf numFmtId="0" fontId="7" fillId="0" borderId="58" xfId="0" applyFont="1" applyBorder="1" applyAlignment="1">
      <alignment vertical="center"/>
    </xf>
    <xf numFmtId="0" fontId="7" fillId="0" borderId="61" xfId="0" applyFont="1" applyBorder="1" applyAlignment="1">
      <alignment vertical="center"/>
    </xf>
    <xf numFmtId="0" fontId="25" fillId="0" borderId="57" xfId="0" applyFont="1" applyBorder="1" applyAlignment="1">
      <alignment horizontal="left" vertical="center"/>
    </xf>
    <xf numFmtId="0" fontId="25" fillId="0" borderId="58" xfId="0" applyFont="1" applyBorder="1" applyAlignment="1">
      <alignment horizontal="left" vertical="center"/>
    </xf>
    <xf numFmtId="0" fontId="3" fillId="0" borderId="58" xfId="0" applyFont="1" applyBorder="1" applyAlignment="1">
      <alignment vertical="center"/>
    </xf>
    <xf numFmtId="49" fontId="3" fillId="0" borderId="59" xfId="0" applyNumberFormat="1" applyFont="1" applyBorder="1" applyAlignment="1">
      <alignment vertical="center"/>
    </xf>
    <xf numFmtId="0" fontId="25" fillId="0" borderId="60" xfId="0" applyFont="1" applyBorder="1" applyAlignment="1">
      <alignment horizontal="left" vertical="center"/>
    </xf>
    <xf numFmtId="0" fontId="25" fillId="0" borderId="61" xfId="0" applyFont="1" applyBorder="1" applyAlignment="1">
      <alignment horizontal="left" vertical="center"/>
    </xf>
    <xf numFmtId="0" fontId="3" fillId="0" borderId="61" xfId="0" applyFont="1" applyBorder="1" applyAlignment="1">
      <alignment vertical="center"/>
    </xf>
    <xf numFmtId="49" fontId="3" fillId="0" borderId="62" xfId="0" applyNumberFormat="1" applyFont="1" applyBorder="1" applyAlignment="1">
      <alignment vertical="center"/>
    </xf>
    <xf numFmtId="0" fontId="26" fillId="12" borderId="58" xfId="0" applyFont="1" applyFill="1" applyBorder="1" applyAlignment="1">
      <alignment vertical="center" wrapText="1"/>
    </xf>
    <xf numFmtId="0" fontId="26" fillId="12" borderId="59" xfId="0" applyFont="1" applyFill="1" applyBorder="1" applyAlignment="1">
      <alignment vertical="center" wrapText="1"/>
    </xf>
    <xf numFmtId="0" fontId="7" fillId="0" borderId="54" xfId="0" applyFont="1" applyBorder="1" applyAlignment="1">
      <alignment horizontal="left" vertical="center"/>
    </xf>
    <xf numFmtId="0" fontId="7" fillId="0" borderId="55" xfId="0" applyFont="1" applyBorder="1" applyAlignment="1">
      <alignment horizontal="left" vertical="center"/>
    </xf>
    <xf numFmtId="0" fontId="7" fillId="0" borderId="56" xfId="0" applyFont="1" applyBorder="1" applyAlignment="1">
      <alignment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vertical="center"/>
    </xf>
    <xf numFmtId="0" fontId="7" fillId="0" borderId="60" xfId="0" applyFont="1" applyBorder="1" applyAlignment="1">
      <alignment horizontal="left" vertical="center"/>
    </xf>
    <xf numFmtId="0" fontId="7" fillId="0" borderId="61" xfId="0" applyFont="1" applyBorder="1" applyAlignment="1">
      <alignment horizontal="left" vertical="center"/>
    </xf>
    <xf numFmtId="0" fontId="7" fillId="0" borderId="62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55" xfId="0" applyNumberFormat="1" applyFont="1" applyBorder="1" applyAlignment="1">
      <alignment vertical="center"/>
    </xf>
    <xf numFmtId="0" fontId="7" fillId="0" borderId="58" xfId="0" applyNumberFormat="1" applyFont="1" applyBorder="1" applyAlignment="1">
      <alignment vertical="center"/>
    </xf>
    <xf numFmtId="0" fontId="7" fillId="0" borderId="61" xfId="0" applyNumberFormat="1" applyFont="1" applyBorder="1" applyAlignment="1">
      <alignment vertical="center"/>
    </xf>
    <xf numFmtId="49" fontId="7" fillId="0" borderId="55" xfId="0" applyNumberFormat="1" applyFont="1" applyBorder="1" applyAlignment="1">
      <alignment horizontal="left" vertical="center"/>
    </xf>
    <xf numFmtId="49" fontId="7" fillId="0" borderId="58" xfId="0" applyNumberFormat="1" applyFont="1" applyBorder="1" applyAlignment="1">
      <alignment horizontal="left" vertical="center"/>
    </xf>
    <xf numFmtId="0" fontId="7" fillId="0" borderId="58" xfId="0" applyNumberFormat="1" applyFont="1" applyBorder="1" applyAlignment="1">
      <alignment horizontal="left" vertical="center"/>
    </xf>
    <xf numFmtId="0" fontId="7" fillId="6" borderId="8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0" fillId="0" borderId="35" xfId="0" applyFill="1" applyBorder="1" applyAlignment="1">
      <alignment vertical="center"/>
    </xf>
    <xf numFmtId="0" fontId="2" fillId="0" borderId="53" xfId="0" applyFont="1" applyBorder="1" applyAlignment="1">
      <alignment vertical="center" wrapText="1"/>
    </xf>
    <xf numFmtId="0" fontId="11" fillId="0" borderId="5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0" fillId="0" borderId="36" xfId="0" applyFill="1" applyBorder="1" applyAlignment="1">
      <alignment vertical="center"/>
    </xf>
    <xf numFmtId="0" fontId="2" fillId="0" borderId="46" xfId="0" applyFont="1" applyBorder="1" applyAlignment="1">
      <alignment vertical="center" wrapText="1"/>
    </xf>
    <xf numFmtId="0" fontId="11" fillId="0" borderId="46" xfId="0" applyFont="1" applyBorder="1" applyAlignment="1">
      <alignment vertical="center" wrapText="1"/>
    </xf>
    <xf numFmtId="0" fontId="11" fillId="0" borderId="27" xfId="0" applyFont="1" applyBorder="1" applyAlignment="1">
      <alignment vertical="center" wrapText="1"/>
    </xf>
    <xf numFmtId="0" fontId="17" fillId="0" borderId="52" xfId="0" applyFont="1" applyBorder="1" applyAlignment="1">
      <alignment vertical="center" wrapText="1"/>
    </xf>
    <xf numFmtId="0" fontId="7" fillId="0" borderId="50" xfId="0" applyFont="1" applyBorder="1" applyAlignment="1">
      <alignment horizontal="right" vertical="center"/>
    </xf>
    <xf numFmtId="0" fontId="17" fillId="0" borderId="38" xfId="0" applyFont="1" applyBorder="1" applyAlignment="1">
      <alignment horizontal="left" vertical="center" wrapText="1"/>
    </xf>
    <xf numFmtId="0" fontId="17" fillId="0" borderId="26" xfId="0" applyFont="1" applyBorder="1" applyAlignment="1">
      <alignment horizontal="left" vertical="center" wrapText="1"/>
    </xf>
    <xf numFmtId="0" fontId="7" fillId="0" borderId="61" xfId="0" applyNumberFormat="1" applyFont="1" applyBorder="1" applyAlignment="1">
      <alignment horizontal="left" vertical="center"/>
    </xf>
    <xf numFmtId="0" fontId="15" fillId="0" borderId="6" xfId="0" applyFont="1" applyBorder="1" applyAlignment="1">
      <alignment vertical="center" wrapText="1"/>
    </xf>
    <xf numFmtId="0" fontId="15" fillId="0" borderId="22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22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6" borderId="18" xfId="0" applyFont="1" applyFill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5" fillId="0" borderId="18" xfId="0" applyFont="1" applyBorder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18" xfId="0" applyFont="1" applyFill="1" applyBorder="1" applyAlignment="1">
      <alignment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5" fillId="8" borderId="21" xfId="0" applyFont="1" applyFill="1" applyBorder="1" applyAlignment="1">
      <alignment horizontal="left" vertical="center" wrapText="1"/>
    </xf>
    <xf numFmtId="0" fontId="5" fillId="8" borderId="5" xfId="0" applyFont="1" applyFill="1" applyBorder="1" applyAlignment="1">
      <alignment horizontal="left" vertical="center" wrapText="1"/>
    </xf>
    <xf numFmtId="0" fontId="5" fillId="8" borderId="11" xfId="0" applyFont="1" applyFill="1" applyBorder="1" applyAlignment="1">
      <alignment horizontal="left" vertical="center" wrapText="1"/>
    </xf>
    <xf numFmtId="0" fontId="5" fillId="8" borderId="27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4" fillId="2" borderId="24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0" fillId="0" borderId="28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26" fillId="12" borderId="57" xfId="0" applyFont="1" applyFill="1" applyBorder="1" applyAlignment="1">
      <alignment horizontal="center" vertical="center" wrapText="1"/>
    </xf>
    <xf numFmtId="0" fontId="26" fillId="12" borderId="58" xfId="0" applyFont="1" applyFill="1" applyBorder="1" applyAlignment="1">
      <alignment horizontal="center" vertical="center" wrapText="1"/>
    </xf>
    <xf numFmtId="0" fontId="27" fillId="12" borderId="58" xfId="0" applyFont="1" applyFill="1" applyBorder="1" applyAlignment="1">
      <alignment horizontal="center" vertical="center" wrapText="1"/>
    </xf>
    <xf numFmtId="0" fontId="4" fillId="11" borderId="47" xfId="0" applyFont="1" applyFill="1" applyBorder="1" applyAlignment="1">
      <alignment horizontal="center" vertical="center"/>
    </xf>
    <xf numFmtId="0" fontId="4" fillId="11" borderId="48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23" xfId="0" applyFont="1" applyFill="1" applyBorder="1" applyAlignment="1">
      <alignment horizontal="center" vertical="center"/>
    </xf>
    <xf numFmtId="0" fontId="6" fillId="12" borderId="54" xfId="0" applyFont="1" applyFill="1" applyBorder="1" applyAlignment="1">
      <alignment horizontal="center" vertical="center"/>
    </xf>
    <xf numFmtId="0" fontId="6" fillId="12" borderId="55" xfId="0" applyFont="1" applyFill="1" applyBorder="1" applyAlignment="1">
      <alignment horizontal="center" vertical="center"/>
    </xf>
    <xf numFmtId="0" fontId="6" fillId="12" borderId="56" xfId="0" applyFont="1" applyFill="1" applyBorder="1" applyAlignment="1">
      <alignment horizontal="center" vertical="center"/>
    </xf>
    <xf numFmtId="0" fontId="6" fillId="12" borderId="57" xfId="0" applyFont="1" applyFill="1" applyBorder="1" applyAlignment="1">
      <alignment horizontal="center" vertical="center"/>
    </xf>
    <xf numFmtId="0" fontId="6" fillId="12" borderId="58" xfId="0" applyFont="1" applyFill="1" applyBorder="1" applyAlignment="1">
      <alignment horizontal="center" vertical="center"/>
    </xf>
    <xf numFmtId="0" fontId="6" fillId="12" borderId="59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left" vertical="center" wrapText="1"/>
    </xf>
    <xf numFmtId="0" fontId="13" fillId="5" borderId="15" xfId="0" applyFont="1" applyFill="1" applyBorder="1" applyAlignment="1">
      <alignment horizontal="left" vertical="center" wrapText="1"/>
    </xf>
    <xf numFmtId="0" fontId="24" fillId="3" borderId="2" xfId="0" applyFont="1" applyFill="1" applyBorder="1" applyAlignment="1">
      <alignment horizontal="left" vertical="center"/>
    </xf>
    <xf numFmtId="0" fontId="24" fillId="3" borderId="1" xfId="0" applyFont="1" applyFill="1" applyBorder="1" applyAlignment="1">
      <alignment horizontal="left" vertical="center"/>
    </xf>
    <xf numFmtId="0" fontId="10" fillId="9" borderId="37" xfId="0" applyFont="1" applyFill="1" applyBorder="1" applyAlignment="1">
      <alignment horizontal="left" vertical="center" wrapText="1"/>
    </xf>
    <xf numFmtId="0" fontId="10" fillId="9" borderId="38" xfId="0" applyFont="1" applyFill="1" applyBorder="1" applyAlignment="1">
      <alignment horizontal="left" vertical="center" wrapText="1"/>
    </xf>
    <xf numFmtId="0" fontId="4" fillId="11" borderId="49" xfId="0" applyFont="1" applyFill="1" applyBorder="1" applyAlignment="1">
      <alignment horizontal="center" vertical="center"/>
    </xf>
    <xf numFmtId="0" fontId="10" fillId="3" borderId="47" xfId="0" applyFont="1" applyFill="1" applyBorder="1" applyAlignment="1">
      <alignment horizontal="center" vertical="center" wrapText="1"/>
    </xf>
    <xf numFmtId="0" fontId="10" fillId="3" borderId="48" xfId="0" applyFont="1" applyFill="1" applyBorder="1" applyAlignment="1">
      <alignment horizontal="center" vertical="center" wrapText="1"/>
    </xf>
    <xf numFmtId="0" fontId="10" fillId="3" borderId="49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46" xfId="0" applyFont="1" applyFill="1" applyBorder="1" applyAlignment="1">
      <alignment horizontal="center" vertical="center" wrapText="1"/>
    </xf>
    <xf numFmtId="0" fontId="10" fillId="3" borderId="51" xfId="0" applyFont="1" applyFill="1" applyBorder="1" applyAlignment="1">
      <alignment horizontal="center" vertical="center" wrapText="1"/>
    </xf>
    <xf numFmtId="0" fontId="0" fillId="0" borderId="42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B1:X83"/>
  <sheetViews>
    <sheetView zoomScale="85" zoomScaleNormal="85" workbookViewId="0">
      <selection activeCell="I21" sqref="I21"/>
    </sheetView>
  </sheetViews>
  <sheetFormatPr defaultRowHeight="12.75" x14ac:dyDescent="0.2"/>
  <cols>
    <col min="1" max="1" width="16.5" customWidth="1"/>
    <col min="2" max="2" width="21.75" customWidth="1"/>
    <col min="3" max="3" width="26" customWidth="1"/>
    <col min="9" max="9" width="34.375" customWidth="1"/>
    <col min="10" max="18" width="24.25" customWidth="1"/>
    <col min="20" max="20" width="18" customWidth="1"/>
    <col min="21" max="21" width="30.875" customWidth="1"/>
    <col min="22" max="22" width="22.125" customWidth="1"/>
    <col min="23" max="23" width="58.25" customWidth="1"/>
    <col min="24" max="24" width="49.125" customWidth="1"/>
  </cols>
  <sheetData>
    <row r="1" spans="2:24" ht="25.5" customHeight="1" x14ac:dyDescent="0.2">
      <c r="K1" t="s">
        <v>844</v>
      </c>
      <c r="L1" t="s">
        <v>845</v>
      </c>
      <c r="M1" t="s">
        <v>846</v>
      </c>
      <c r="N1" t="s">
        <v>847</v>
      </c>
      <c r="O1" t="s">
        <v>848</v>
      </c>
      <c r="P1" t="s">
        <v>849</v>
      </c>
      <c r="Q1" t="s">
        <v>850</v>
      </c>
      <c r="R1" t="s">
        <v>851</v>
      </c>
      <c r="T1" s="238" t="s">
        <v>249</v>
      </c>
      <c r="U1" s="239"/>
      <c r="V1" s="240"/>
      <c r="W1" s="241" t="s">
        <v>253</v>
      </c>
      <c r="X1" s="243" t="s">
        <v>14</v>
      </c>
    </row>
    <row r="2" spans="2:24" ht="27" customHeight="1" thickBot="1" x14ac:dyDescent="0.25">
      <c r="B2" s="22" t="s">
        <v>815</v>
      </c>
      <c r="E2" s="231" t="s">
        <v>816</v>
      </c>
      <c r="F2" s="232"/>
      <c r="I2" s="151" t="s">
        <v>856</v>
      </c>
      <c r="T2" s="245" t="s">
        <v>252</v>
      </c>
      <c r="U2" s="246"/>
      <c r="V2" s="22" t="s">
        <v>100</v>
      </c>
      <c r="W2" s="242"/>
      <c r="X2" s="244"/>
    </row>
    <row r="3" spans="2:24" s="3" customFormat="1" ht="24.95" customHeight="1" x14ac:dyDescent="0.2">
      <c r="E3" s="3" t="s">
        <v>822</v>
      </c>
      <c r="I3" s="149" t="s">
        <v>823</v>
      </c>
      <c r="T3" s="247" t="s">
        <v>0</v>
      </c>
      <c r="U3" s="248"/>
      <c r="V3" s="249"/>
      <c r="W3" s="7"/>
      <c r="X3" s="15"/>
    </row>
    <row r="4" spans="2:24" ht="24.95" customHeight="1" x14ac:dyDescent="0.2">
      <c r="B4" s="148" t="s">
        <v>817</v>
      </c>
      <c r="I4" s="149" t="s">
        <v>824</v>
      </c>
      <c r="T4" s="8"/>
      <c r="U4" s="102" t="s">
        <v>15</v>
      </c>
      <c r="V4" s="12"/>
      <c r="W4" s="11" t="s">
        <v>16</v>
      </c>
      <c r="X4" s="15" t="s">
        <v>19</v>
      </c>
    </row>
    <row r="5" spans="2:24" ht="24.95" customHeight="1" x14ac:dyDescent="0.2">
      <c r="B5" s="147" t="s">
        <v>818</v>
      </c>
      <c r="G5" s="149"/>
      <c r="H5" s="149" t="s">
        <v>830</v>
      </c>
      <c r="I5" s="149" t="s">
        <v>830</v>
      </c>
      <c r="T5" s="8"/>
      <c r="U5" s="102" t="s">
        <v>23</v>
      </c>
      <c r="V5" s="12"/>
      <c r="W5" s="11" t="s">
        <v>24</v>
      </c>
      <c r="X5" s="15" t="s">
        <v>19</v>
      </c>
    </row>
    <row r="6" spans="2:24" ht="24.95" customHeight="1" x14ac:dyDescent="0.2">
      <c r="B6" s="147" t="s">
        <v>819</v>
      </c>
      <c r="G6" s="149"/>
      <c r="H6" s="149" t="s">
        <v>829</v>
      </c>
      <c r="I6" s="149" t="s">
        <v>829</v>
      </c>
      <c r="T6" s="8"/>
      <c r="U6" s="103" t="s">
        <v>52</v>
      </c>
      <c r="V6" s="12" t="s">
        <v>54</v>
      </c>
      <c r="W6" s="11" t="s">
        <v>53</v>
      </c>
      <c r="X6" s="13" t="s">
        <v>20</v>
      </c>
    </row>
    <row r="7" spans="2:24" ht="24.95" customHeight="1" x14ac:dyDescent="0.2">
      <c r="B7" s="147" t="s">
        <v>820</v>
      </c>
      <c r="I7" s="149" t="s">
        <v>825</v>
      </c>
      <c r="K7" t="s">
        <v>853</v>
      </c>
      <c r="L7" t="s">
        <v>853</v>
      </c>
      <c r="M7" t="s">
        <v>853</v>
      </c>
      <c r="N7" t="s">
        <v>853</v>
      </c>
      <c r="O7" t="s">
        <v>853</v>
      </c>
      <c r="P7" t="s">
        <v>853</v>
      </c>
      <c r="Q7" t="s">
        <v>853</v>
      </c>
      <c r="R7" t="s">
        <v>853</v>
      </c>
      <c r="T7" s="8"/>
      <c r="U7" s="104"/>
      <c r="V7" s="12" t="s">
        <v>55</v>
      </c>
      <c r="W7" s="11"/>
      <c r="X7" s="13" t="s">
        <v>101</v>
      </c>
    </row>
    <row r="8" spans="2:24" ht="24.95" customHeight="1" x14ac:dyDescent="0.2">
      <c r="B8" s="147" t="s">
        <v>821</v>
      </c>
      <c r="I8" s="149" t="s">
        <v>854</v>
      </c>
      <c r="K8" t="s">
        <v>855</v>
      </c>
      <c r="L8" t="s">
        <v>855</v>
      </c>
      <c r="M8" t="s">
        <v>855</v>
      </c>
      <c r="N8" t="s">
        <v>855</v>
      </c>
      <c r="O8" t="s">
        <v>855</v>
      </c>
      <c r="P8" t="s">
        <v>855</v>
      </c>
      <c r="Q8" t="s">
        <v>855</v>
      </c>
      <c r="R8" t="s">
        <v>855</v>
      </c>
      <c r="T8" s="8"/>
      <c r="U8" s="104"/>
      <c r="V8" s="12" t="s">
        <v>56</v>
      </c>
      <c r="W8" s="11" t="s">
        <v>82</v>
      </c>
      <c r="X8" s="13" t="s">
        <v>20</v>
      </c>
    </row>
    <row r="9" spans="2:24" ht="24.95" customHeight="1" x14ac:dyDescent="0.2">
      <c r="B9" s="147"/>
      <c r="I9" s="149" t="s">
        <v>857</v>
      </c>
      <c r="K9" t="s">
        <v>858</v>
      </c>
      <c r="L9" t="s">
        <v>858</v>
      </c>
      <c r="M9" t="s">
        <v>858</v>
      </c>
      <c r="N9" t="s">
        <v>858</v>
      </c>
      <c r="O9" t="s">
        <v>858</v>
      </c>
      <c r="P9" t="s">
        <v>858</v>
      </c>
      <c r="Q9" t="s">
        <v>858</v>
      </c>
      <c r="R9" t="s">
        <v>858</v>
      </c>
      <c r="T9" s="8"/>
      <c r="U9" s="104"/>
      <c r="V9" s="12"/>
      <c r="W9" s="11"/>
      <c r="X9" s="13"/>
    </row>
    <row r="10" spans="2:24" ht="24.95" customHeight="1" x14ac:dyDescent="0.2">
      <c r="I10" s="150" t="s">
        <v>826</v>
      </c>
      <c r="T10" s="8"/>
      <c r="U10" s="103" t="s">
        <v>17</v>
      </c>
      <c r="V10" s="12" t="s">
        <v>99</v>
      </c>
      <c r="W10" s="11" t="s">
        <v>21</v>
      </c>
      <c r="X10" s="13" t="s">
        <v>20</v>
      </c>
    </row>
    <row r="11" spans="2:24" ht="24.95" customHeight="1" x14ac:dyDescent="0.2">
      <c r="I11" s="149" t="s">
        <v>827</v>
      </c>
      <c r="T11" s="8"/>
      <c r="U11" s="104"/>
      <c r="V11" s="12" t="s">
        <v>18</v>
      </c>
      <c r="W11" s="11" t="s">
        <v>22</v>
      </c>
      <c r="X11" s="13" t="s">
        <v>20</v>
      </c>
    </row>
    <row r="12" spans="2:24" ht="24.95" customHeight="1" x14ac:dyDescent="0.2">
      <c r="I12" s="149" t="s">
        <v>852</v>
      </c>
      <c r="T12" s="8"/>
      <c r="U12" s="102" t="s">
        <v>25</v>
      </c>
      <c r="V12" s="14"/>
      <c r="W12" s="11" t="s">
        <v>26</v>
      </c>
      <c r="X12" s="13" t="s">
        <v>27</v>
      </c>
    </row>
    <row r="13" spans="2:24" s="3" customFormat="1" ht="24.95" customHeight="1" x14ac:dyDescent="0.2">
      <c r="I13" s="149" t="s">
        <v>828</v>
      </c>
      <c r="T13" s="225" t="s">
        <v>28</v>
      </c>
      <c r="U13" s="226"/>
      <c r="V13" s="226"/>
      <c r="W13" s="11"/>
      <c r="X13" s="13"/>
    </row>
    <row r="14" spans="2:24" ht="24.95" customHeight="1" x14ac:dyDescent="0.2">
      <c r="I14" s="152" t="s">
        <v>831</v>
      </c>
      <c r="T14" s="8"/>
      <c r="U14" s="102" t="s">
        <v>30</v>
      </c>
      <c r="V14" s="12" t="s">
        <v>32</v>
      </c>
      <c r="W14" s="11" t="s">
        <v>34</v>
      </c>
      <c r="X14" s="13" t="s">
        <v>20</v>
      </c>
    </row>
    <row r="15" spans="2:24" ht="24.95" customHeight="1" x14ac:dyDescent="0.2">
      <c r="I15" s="149" t="s">
        <v>832</v>
      </c>
      <c r="T15" s="8"/>
      <c r="U15" s="102" t="s">
        <v>31</v>
      </c>
      <c r="V15" s="12" t="s">
        <v>32</v>
      </c>
      <c r="W15" s="11"/>
      <c r="X15" s="13" t="s">
        <v>20</v>
      </c>
    </row>
    <row r="16" spans="2:24" ht="24.95" customHeight="1" x14ac:dyDescent="0.2">
      <c r="I16" s="149" t="s">
        <v>833</v>
      </c>
      <c r="K16" t="s">
        <v>859</v>
      </c>
      <c r="T16" s="8"/>
      <c r="U16" s="102" t="s">
        <v>29</v>
      </c>
      <c r="V16" s="12" t="s">
        <v>33</v>
      </c>
      <c r="W16" s="11"/>
      <c r="X16" s="13" t="s">
        <v>20</v>
      </c>
    </row>
    <row r="17" spans="9:24" s="3" customFormat="1" ht="24.95" customHeight="1" x14ac:dyDescent="0.2">
      <c r="I17" s="149" t="s">
        <v>834</v>
      </c>
      <c r="T17" s="225" t="s">
        <v>35</v>
      </c>
      <c r="U17" s="226"/>
      <c r="V17" s="226"/>
      <c r="W17" s="11"/>
      <c r="X17" s="13"/>
    </row>
    <row r="18" spans="9:24" ht="24.95" customHeight="1" x14ac:dyDescent="0.2">
      <c r="I18" s="149" t="s">
        <v>835</v>
      </c>
      <c r="T18" s="8"/>
      <c r="U18" s="103" t="s">
        <v>41</v>
      </c>
      <c r="V18" s="12" t="s">
        <v>37</v>
      </c>
      <c r="W18" s="233" t="s">
        <v>36</v>
      </c>
      <c r="X18" s="13" t="s">
        <v>44</v>
      </c>
    </row>
    <row r="19" spans="9:24" ht="24.95" customHeight="1" x14ac:dyDescent="0.2">
      <c r="I19" s="149" t="s">
        <v>836</v>
      </c>
      <c r="T19" s="8"/>
      <c r="U19" s="104"/>
      <c r="V19" s="12" t="s">
        <v>38</v>
      </c>
      <c r="W19" s="250"/>
      <c r="X19" s="13" t="s">
        <v>44</v>
      </c>
    </row>
    <row r="20" spans="9:24" ht="24.95" customHeight="1" x14ac:dyDescent="0.2">
      <c r="I20" s="152" t="s">
        <v>25</v>
      </c>
      <c r="T20" s="8"/>
      <c r="U20" s="104"/>
      <c r="V20" s="12" t="s">
        <v>39</v>
      </c>
      <c r="W20" s="234"/>
      <c r="X20" s="13" t="s">
        <v>44</v>
      </c>
    </row>
    <row r="21" spans="9:24" ht="24.95" customHeight="1" x14ac:dyDescent="0.2">
      <c r="I21" s="149" t="s">
        <v>837</v>
      </c>
      <c r="T21" s="8"/>
      <c r="U21" s="102" t="s">
        <v>40</v>
      </c>
      <c r="V21" s="12"/>
      <c r="W21" s="11" t="s">
        <v>42</v>
      </c>
      <c r="X21" s="13" t="s">
        <v>43</v>
      </c>
    </row>
    <row r="22" spans="9:24" ht="24.95" customHeight="1" x14ac:dyDescent="0.2">
      <c r="I22" s="152" t="s">
        <v>838</v>
      </c>
      <c r="T22" s="8"/>
      <c r="U22" s="102" t="s">
        <v>45</v>
      </c>
      <c r="V22" s="14"/>
      <c r="W22" s="11"/>
      <c r="X22" s="13" t="s">
        <v>20</v>
      </c>
    </row>
    <row r="23" spans="9:24" s="3" customFormat="1" ht="24.95" customHeight="1" x14ac:dyDescent="0.2">
      <c r="I23" s="149" t="s">
        <v>837</v>
      </c>
      <c r="T23" s="225" t="s">
        <v>46</v>
      </c>
      <c r="U23" s="226"/>
      <c r="V23" s="226"/>
      <c r="W23" s="11"/>
      <c r="X23" s="13"/>
    </row>
    <row r="24" spans="9:24" ht="24.95" customHeight="1" x14ac:dyDescent="0.2">
      <c r="I24" s="152" t="s">
        <v>35</v>
      </c>
      <c r="T24" s="8"/>
      <c r="U24" s="103" t="s">
        <v>48</v>
      </c>
      <c r="V24" s="12" t="s">
        <v>49</v>
      </c>
      <c r="W24" s="11"/>
      <c r="X24" s="229" t="s">
        <v>47</v>
      </c>
    </row>
    <row r="25" spans="9:24" ht="24.95" customHeight="1" x14ac:dyDescent="0.2">
      <c r="I25" s="149" t="s">
        <v>839</v>
      </c>
      <c r="T25" s="8"/>
      <c r="U25" s="104"/>
      <c r="V25" s="12" t="s">
        <v>50</v>
      </c>
      <c r="W25" s="11"/>
      <c r="X25" s="251"/>
    </row>
    <row r="26" spans="9:24" ht="24.95" customHeight="1" x14ac:dyDescent="0.2">
      <c r="I26" s="149" t="s">
        <v>840</v>
      </c>
      <c r="T26" s="8"/>
      <c r="U26" s="103" t="s">
        <v>51</v>
      </c>
      <c r="V26" s="12" t="s">
        <v>49</v>
      </c>
      <c r="W26" s="11"/>
      <c r="X26" s="251"/>
    </row>
    <row r="27" spans="9:24" ht="24.95" customHeight="1" x14ac:dyDescent="0.2">
      <c r="I27" s="149" t="s">
        <v>841</v>
      </c>
      <c r="T27" s="8"/>
      <c r="U27" s="104"/>
      <c r="V27" s="12" t="s">
        <v>50</v>
      </c>
      <c r="W27" s="11"/>
      <c r="X27" s="230"/>
    </row>
    <row r="28" spans="9:24" s="3" customFormat="1" ht="24.95" customHeight="1" x14ac:dyDescent="0.2">
      <c r="I28" s="149" t="s">
        <v>842</v>
      </c>
      <c r="T28" s="225" t="s">
        <v>1</v>
      </c>
      <c r="U28" s="226"/>
      <c r="V28" s="226"/>
      <c r="W28" s="11"/>
      <c r="X28" s="13"/>
    </row>
    <row r="29" spans="9:24" ht="24.95" customHeight="1" x14ac:dyDescent="0.2">
      <c r="I29" s="149" t="s">
        <v>843</v>
      </c>
      <c r="T29" s="4"/>
      <c r="U29" s="103" t="s">
        <v>87</v>
      </c>
      <c r="V29" s="12" t="s">
        <v>57</v>
      </c>
      <c r="W29" s="11" t="s">
        <v>2</v>
      </c>
      <c r="X29" s="13"/>
    </row>
    <row r="30" spans="9:24" ht="24.95" customHeight="1" x14ac:dyDescent="0.2">
      <c r="I30" s="152"/>
      <c r="T30" s="8"/>
      <c r="U30" s="104"/>
      <c r="V30" s="12" t="s">
        <v>58</v>
      </c>
      <c r="W30" s="11" t="s">
        <v>3</v>
      </c>
      <c r="X30" s="13"/>
    </row>
    <row r="31" spans="9:24" ht="24.95" customHeight="1" x14ac:dyDescent="0.2">
      <c r="T31" s="8"/>
      <c r="U31" s="104"/>
      <c r="V31" s="12" t="s">
        <v>59</v>
      </c>
      <c r="W31" s="11" t="s">
        <v>4</v>
      </c>
      <c r="X31" s="13"/>
    </row>
    <row r="32" spans="9:24" ht="24.95" customHeight="1" x14ac:dyDescent="0.2">
      <c r="T32" s="8"/>
      <c r="U32" s="103" t="s">
        <v>60</v>
      </c>
      <c r="V32" s="12" t="s">
        <v>88</v>
      </c>
      <c r="W32" s="227" t="s">
        <v>91</v>
      </c>
      <c r="X32" s="13"/>
    </row>
    <row r="33" spans="20:24" ht="24.95" customHeight="1" x14ac:dyDescent="0.2">
      <c r="T33" s="8"/>
      <c r="U33" s="104"/>
      <c r="V33" s="106" t="s">
        <v>90</v>
      </c>
      <c r="W33" s="237"/>
      <c r="X33" s="13"/>
    </row>
    <row r="34" spans="20:24" ht="24.95" customHeight="1" x14ac:dyDescent="0.2">
      <c r="T34" s="8"/>
      <c r="U34" s="104"/>
      <c r="V34" s="106" t="s">
        <v>89</v>
      </c>
      <c r="W34" s="228"/>
      <c r="X34" s="13"/>
    </row>
    <row r="35" spans="20:24" ht="24.95" customHeight="1" x14ac:dyDescent="0.2">
      <c r="T35" s="8"/>
      <c r="U35" s="103" t="s">
        <v>98</v>
      </c>
      <c r="V35" s="12" t="s">
        <v>92</v>
      </c>
      <c r="W35" s="227" t="s">
        <v>5</v>
      </c>
      <c r="X35" s="13"/>
    </row>
    <row r="36" spans="20:24" ht="24.95" customHeight="1" x14ac:dyDescent="0.2">
      <c r="T36" s="8"/>
      <c r="U36" s="105"/>
      <c r="V36" s="12" t="s">
        <v>93</v>
      </c>
      <c r="W36" s="228"/>
      <c r="X36" s="13"/>
    </row>
    <row r="37" spans="20:24" s="18" customFormat="1" ht="24.95" customHeight="1" x14ac:dyDescent="0.2">
      <c r="T37" s="16"/>
      <c r="U37" s="103" t="s">
        <v>61</v>
      </c>
      <c r="V37" s="17" t="s">
        <v>95</v>
      </c>
      <c r="W37" s="233" t="s">
        <v>6</v>
      </c>
      <c r="X37" s="229" t="s">
        <v>97</v>
      </c>
    </row>
    <row r="38" spans="20:24" s="18" customFormat="1" ht="24.95" customHeight="1" x14ac:dyDescent="0.2">
      <c r="T38" s="16"/>
      <c r="U38" s="105"/>
      <c r="V38" s="17" t="s">
        <v>96</v>
      </c>
      <c r="W38" s="234"/>
      <c r="X38" s="230"/>
    </row>
    <row r="39" spans="20:24" ht="24.95" customHeight="1" x14ac:dyDescent="0.2">
      <c r="T39" s="8"/>
      <c r="U39" s="102" t="s">
        <v>62</v>
      </c>
      <c r="V39" s="12"/>
      <c r="W39" s="11" t="s">
        <v>7</v>
      </c>
      <c r="X39" s="13" t="s">
        <v>63</v>
      </c>
    </row>
    <row r="40" spans="20:24" ht="24.95" customHeight="1" x14ac:dyDescent="0.2">
      <c r="T40" s="8"/>
      <c r="U40" s="102" t="s">
        <v>66</v>
      </c>
      <c r="V40" s="12" t="s">
        <v>94</v>
      </c>
      <c r="W40" s="11" t="s">
        <v>8</v>
      </c>
      <c r="X40" s="13" t="s">
        <v>64</v>
      </c>
    </row>
    <row r="41" spans="20:24" ht="24.95" customHeight="1" x14ac:dyDescent="0.2">
      <c r="T41" s="8"/>
      <c r="U41" s="102" t="s">
        <v>65</v>
      </c>
      <c r="V41" s="12"/>
      <c r="W41" s="11" t="s">
        <v>9</v>
      </c>
      <c r="X41" s="13"/>
    </row>
    <row r="42" spans="20:24" s="3" customFormat="1" ht="24.95" customHeight="1" x14ac:dyDescent="0.2">
      <c r="T42" s="225" t="s">
        <v>75</v>
      </c>
      <c r="U42" s="226"/>
      <c r="V42" s="226"/>
      <c r="W42" s="11" t="s">
        <v>76</v>
      </c>
      <c r="X42" s="13"/>
    </row>
    <row r="43" spans="20:24" s="3" customFormat="1" ht="24.95" customHeight="1" x14ac:dyDescent="0.2">
      <c r="T43" s="4"/>
      <c r="U43" s="6" t="s">
        <v>70</v>
      </c>
      <c r="V43" s="6"/>
      <c r="W43" s="7" t="s">
        <v>69</v>
      </c>
      <c r="X43" s="13"/>
    </row>
    <row r="44" spans="20:24" s="3" customFormat="1" ht="24.95" customHeight="1" x14ac:dyDescent="0.2">
      <c r="T44" s="8"/>
      <c r="U44" s="20" t="s">
        <v>104</v>
      </c>
      <c r="V44" s="2" t="s">
        <v>72</v>
      </c>
      <c r="W44" s="227" t="s">
        <v>67</v>
      </c>
      <c r="X44" s="235" t="s">
        <v>251</v>
      </c>
    </row>
    <row r="45" spans="20:24" s="3" customFormat="1" ht="24.95" customHeight="1" x14ac:dyDescent="0.2">
      <c r="T45" s="8"/>
      <c r="U45" s="21"/>
      <c r="V45" s="2" t="s">
        <v>73</v>
      </c>
      <c r="W45" s="228"/>
      <c r="X45" s="236"/>
    </row>
    <row r="46" spans="20:24" s="3" customFormat="1" ht="24.95" customHeight="1" x14ac:dyDescent="0.2">
      <c r="T46" s="8"/>
      <c r="U46" s="19" t="s">
        <v>68</v>
      </c>
      <c r="V46" s="12" t="s">
        <v>11</v>
      </c>
      <c r="W46" s="11" t="s">
        <v>74</v>
      </c>
      <c r="X46" s="13"/>
    </row>
    <row r="47" spans="20:24" s="3" customFormat="1" ht="24.95" customHeight="1" x14ac:dyDescent="0.2">
      <c r="T47" s="8"/>
      <c r="U47" s="6"/>
      <c r="V47" s="12" t="s">
        <v>12</v>
      </c>
      <c r="W47" s="11"/>
      <c r="X47" s="13"/>
    </row>
    <row r="48" spans="20:24" s="3" customFormat="1" ht="24.95" customHeight="1" x14ac:dyDescent="0.2">
      <c r="T48" s="8"/>
      <c r="U48" s="5"/>
      <c r="V48" s="12" t="s">
        <v>13</v>
      </c>
      <c r="W48" s="11"/>
      <c r="X48" s="13"/>
    </row>
    <row r="49" spans="20:24" s="3" customFormat="1" ht="24.95" customHeight="1" x14ac:dyDescent="0.2">
      <c r="T49" s="225" t="s">
        <v>77</v>
      </c>
      <c r="U49" s="226"/>
      <c r="V49" s="226"/>
      <c r="W49" s="11" t="s">
        <v>78</v>
      </c>
      <c r="X49" s="13" t="s">
        <v>102</v>
      </c>
    </row>
    <row r="50" spans="20:24" s="3" customFormat="1" ht="24.95" customHeight="1" x14ac:dyDescent="0.2">
      <c r="T50" s="4"/>
      <c r="U50" s="5" t="s">
        <v>70</v>
      </c>
      <c r="V50" s="6"/>
      <c r="W50" s="7" t="s">
        <v>69</v>
      </c>
      <c r="X50" s="13"/>
    </row>
    <row r="51" spans="20:24" s="3" customFormat="1" ht="24.95" customHeight="1" x14ac:dyDescent="0.2">
      <c r="T51" s="8"/>
      <c r="U51" s="9" t="s">
        <v>103</v>
      </c>
      <c r="V51" s="2" t="s">
        <v>72</v>
      </c>
      <c r="W51" s="227" t="s">
        <v>67</v>
      </c>
      <c r="X51" s="229" t="s">
        <v>250</v>
      </c>
    </row>
    <row r="52" spans="20:24" s="3" customFormat="1" ht="24.95" customHeight="1" x14ac:dyDescent="0.2">
      <c r="T52" s="8"/>
      <c r="U52" s="10"/>
      <c r="V52" s="2" t="s">
        <v>73</v>
      </c>
      <c r="W52" s="228"/>
      <c r="X52" s="230"/>
    </row>
    <row r="53" spans="20:24" s="3" customFormat="1" ht="24.95" customHeight="1" x14ac:dyDescent="0.2">
      <c r="T53" s="8"/>
      <c r="U53" s="2" t="s">
        <v>68</v>
      </c>
      <c r="V53" s="12" t="s">
        <v>11</v>
      </c>
      <c r="W53" s="11" t="s">
        <v>74</v>
      </c>
      <c r="X53" s="13"/>
    </row>
    <row r="54" spans="20:24" s="3" customFormat="1" ht="24.95" customHeight="1" x14ac:dyDescent="0.2">
      <c r="T54" s="8"/>
      <c r="U54" s="5"/>
      <c r="V54" s="12" t="s">
        <v>12</v>
      </c>
      <c r="W54" s="11"/>
      <c r="X54" s="13"/>
    </row>
    <row r="55" spans="20:24" s="3" customFormat="1" ht="24.95" customHeight="1" x14ac:dyDescent="0.2">
      <c r="T55" s="8"/>
      <c r="U55" s="5"/>
      <c r="V55" s="12" t="s">
        <v>13</v>
      </c>
      <c r="W55" s="11"/>
      <c r="X55" s="13"/>
    </row>
    <row r="56" spans="20:24" s="3" customFormat="1" ht="24.95" customHeight="1" x14ac:dyDescent="0.2">
      <c r="T56" s="225" t="s">
        <v>79</v>
      </c>
      <c r="U56" s="226"/>
      <c r="V56" s="226"/>
      <c r="W56" s="11" t="s">
        <v>80</v>
      </c>
      <c r="X56" s="13"/>
    </row>
    <row r="57" spans="20:24" s="3" customFormat="1" ht="24.95" customHeight="1" x14ac:dyDescent="0.2">
      <c r="T57" s="4"/>
      <c r="U57" s="5" t="s">
        <v>70</v>
      </c>
      <c r="V57" s="6"/>
      <c r="W57" s="7" t="s">
        <v>69</v>
      </c>
      <c r="X57" s="13"/>
    </row>
    <row r="58" spans="20:24" s="3" customFormat="1" ht="24.95" customHeight="1" x14ac:dyDescent="0.2">
      <c r="T58" s="8"/>
      <c r="U58" s="9" t="s">
        <v>105</v>
      </c>
      <c r="V58" s="2" t="s">
        <v>72</v>
      </c>
      <c r="W58" s="227" t="s">
        <v>67</v>
      </c>
      <c r="X58" s="229" t="s">
        <v>250</v>
      </c>
    </row>
    <row r="59" spans="20:24" s="3" customFormat="1" ht="24.95" customHeight="1" x14ac:dyDescent="0.2">
      <c r="T59" s="8"/>
      <c r="U59" s="10"/>
      <c r="V59" s="2" t="s">
        <v>73</v>
      </c>
      <c r="W59" s="228"/>
      <c r="X59" s="230"/>
    </row>
    <row r="60" spans="20:24" s="3" customFormat="1" ht="24.95" customHeight="1" x14ac:dyDescent="0.2">
      <c r="T60" s="8"/>
      <c r="U60" s="2" t="s">
        <v>68</v>
      </c>
      <c r="V60" s="12" t="s">
        <v>11</v>
      </c>
      <c r="W60" s="11" t="s">
        <v>74</v>
      </c>
      <c r="X60" s="13"/>
    </row>
    <row r="61" spans="20:24" s="3" customFormat="1" ht="24.95" customHeight="1" x14ac:dyDescent="0.2">
      <c r="T61" s="8"/>
      <c r="U61" s="5"/>
      <c r="V61" s="12" t="s">
        <v>12</v>
      </c>
      <c r="W61" s="11"/>
      <c r="X61" s="13"/>
    </row>
    <row r="62" spans="20:24" s="3" customFormat="1" ht="24.95" customHeight="1" x14ac:dyDescent="0.2">
      <c r="T62" s="8"/>
      <c r="U62" s="5"/>
      <c r="V62" s="12" t="s">
        <v>13</v>
      </c>
      <c r="W62" s="11"/>
      <c r="X62" s="13"/>
    </row>
    <row r="63" spans="20:24" s="3" customFormat="1" ht="24.95" customHeight="1" x14ac:dyDescent="0.2">
      <c r="T63" s="225" t="s">
        <v>10</v>
      </c>
      <c r="U63" s="226"/>
      <c r="V63" s="226"/>
      <c r="W63" s="11" t="s">
        <v>81</v>
      </c>
      <c r="X63" s="13"/>
    </row>
    <row r="64" spans="20:24" s="3" customFormat="1" ht="24.95" customHeight="1" x14ac:dyDescent="0.2">
      <c r="T64" s="4"/>
      <c r="U64" s="5" t="s">
        <v>70</v>
      </c>
      <c r="V64" s="6"/>
      <c r="W64" s="7" t="s">
        <v>69</v>
      </c>
      <c r="X64" s="13"/>
    </row>
    <row r="65" spans="20:24" s="3" customFormat="1" ht="24.95" customHeight="1" x14ac:dyDescent="0.2">
      <c r="T65" s="8"/>
      <c r="U65" s="9" t="s">
        <v>71</v>
      </c>
      <c r="V65" s="2" t="s">
        <v>72</v>
      </c>
      <c r="W65" s="227" t="s">
        <v>67</v>
      </c>
      <c r="X65" s="229" t="s">
        <v>250</v>
      </c>
    </row>
    <row r="66" spans="20:24" s="3" customFormat="1" ht="24.95" customHeight="1" x14ac:dyDescent="0.2">
      <c r="T66" s="8"/>
      <c r="U66" s="10"/>
      <c r="V66" s="2" t="s">
        <v>73</v>
      </c>
      <c r="W66" s="228"/>
      <c r="X66" s="230"/>
    </row>
    <row r="67" spans="20:24" s="3" customFormat="1" ht="24.95" customHeight="1" x14ac:dyDescent="0.2">
      <c r="T67" s="8"/>
      <c r="U67" s="2" t="s">
        <v>68</v>
      </c>
      <c r="V67" s="12" t="s">
        <v>11</v>
      </c>
      <c r="W67" s="11" t="s">
        <v>74</v>
      </c>
      <c r="X67" s="13"/>
    </row>
    <row r="68" spans="20:24" s="3" customFormat="1" ht="24.95" customHeight="1" x14ac:dyDescent="0.2">
      <c r="T68" s="8"/>
      <c r="U68" s="5"/>
      <c r="V68" s="12" t="s">
        <v>12</v>
      </c>
      <c r="W68" s="11"/>
      <c r="X68" s="13"/>
    </row>
    <row r="69" spans="20:24" s="3" customFormat="1" ht="24.95" customHeight="1" x14ac:dyDescent="0.2">
      <c r="T69" s="8"/>
      <c r="U69" s="5"/>
      <c r="V69" s="12" t="s">
        <v>13</v>
      </c>
      <c r="W69" s="11"/>
      <c r="X69" s="13"/>
    </row>
    <row r="70" spans="20:24" s="3" customFormat="1" ht="24.95" customHeight="1" x14ac:dyDescent="0.2">
      <c r="T70" s="225" t="s">
        <v>83</v>
      </c>
      <c r="U70" s="226"/>
      <c r="V70" s="226"/>
      <c r="W70" s="11" t="s">
        <v>84</v>
      </c>
      <c r="X70" s="13"/>
    </row>
    <row r="71" spans="20:24" s="3" customFormat="1" ht="24.95" customHeight="1" x14ac:dyDescent="0.2">
      <c r="T71" s="4"/>
      <c r="U71" s="5" t="s">
        <v>70</v>
      </c>
      <c r="V71" s="6"/>
      <c r="W71" s="7" t="s">
        <v>69</v>
      </c>
      <c r="X71" s="13"/>
    </row>
    <row r="72" spans="20:24" s="3" customFormat="1" ht="24.95" customHeight="1" x14ac:dyDescent="0.2">
      <c r="T72" s="8"/>
      <c r="U72" s="9" t="s">
        <v>106</v>
      </c>
      <c r="V72" s="2" t="s">
        <v>72</v>
      </c>
      <c r="W72" s="227" t="s">
        <v>67</v>
      </c>
      <c r="X72" s="229" t="s">
        <v>250</v>
      </c>
    </row>
    <row r="73" spans="20:24" s="3" customFormat="1" ht="24.95" customHeight="1" x14ac:dyDescent="0.2">
      <c r="T73" s="8"/>
      <c r="U73" s="10"/>
      <c r="V73" s="2" t="s">
        <v>73</v>
      </c>
      <c r="W73" s="228"/>
      <c r="X73" s="230"/>
    </row>
    <row r="74" spans="20:24" s="3" customFormat="1" ht="24.95" customHeight="1" x14ac:dyDescent="0.2">
      <c r="T74" s="8"/>
      <c r="U74" s="2" t="s">
        <v>68</v>
      </c>
      <c r="V74" s="12" t="s">
        <v>11</v>
      </c>
      <c r="W74" s="11" t="s">
        <v>74</v>
      </c>
      <c r="X74" s="13"/>
    </row>
    <row r="75" spans="20:24" s="3" customFormat="1" ht="24.95" customHeight="1" x14ac:dyDescent="0.2">
      <c r="T75" s="8"/>
      <c r="U75" s="5"/>
      <c r="V75" s="12" t="s">
        <v>12</v>
      </c>
      <c r="W75" s="11"/>
      <c r="X75" s="13"/>
    </row>
    <row r="76" spans="20:24" s="3" customFormat="1" ht="24.95" customHeight="1" x14ac:dyDescent="0.2">
      <c r="T76" s="8"/>
      <c r="U76" s="5"/>
      <c r="V76" s="12" t="s">
        <v>13</v>
      </c>
      <c r="W76" s="11"/>
      <c r="X76" s="13"/>
    </row>
    <row r="77" spans="20:24" s="3" customFormat="1" ht="24.95" customHeight="1" x14ac:dyDescent="0.2">
      <c r="T77" s="225" t="s">
        <v>86</v>
      </c>
      <c r="U77" s="226"/>
      <c r="V77" s="226"/>
      <c r="W77" s="11" t="s">
        <v>85</v>
      </c>
      <c r="X77" s="13"/>
    </row>
    <row r="78" spans="20:24" s="3" customFormat="1" ht="24.95" customHeight="1" x14ac:dyDescent="0.2">
      <c r="T78" s="4"/>
      <c r="U78" s="5" t="s">
        <v>70</v>
      </c>
      <c r="V78" s="6"/>
      <c r="W78" s="7" t="s">
        <v>69</v>
      </c>
      <c r="X78" s="13"/>
    </row>
    <row r="79" spans="20:24" s="3" customFormat="1" ht="24.95" customHeight="1" x14ac:dyDescent="0.2">
      <c r="T79" s="8"/>
      <c r="U79" s="9" t="s">
        <v>107</v>
      </c>
      <c r="V79" s="2" t="s">
        <v>72</v>
      </c>
      <c r="W79" s="227" t="s">
        <v>67</v>
      </c>
      <c r="X79" s="229" t="s">
        <v>250</v>
      </c>
    </row>
    <row r="80" spans="20:24" s="3" customFormat="1" ht="24.95" customHeight="1" x14ac:dyDescent="0.2">
      <c r="T80" s="8"/>
      <c r="U80" s="10"/>
      <c r="V80" s="2" t="s">
        <v>73</v>
      </c>
      <c r="W80" s="228"/>
      <c r="X80" s="230"/>
    </row>
    <row r="81" spans="20:24" s="3" customFormat="1" ht="24.95" customHeight="1" x14ac:dyDescent="0.2">
      <c r="T81" s="8"/>
      <c r="U81" s="2" t="s">
        <v>68</v>
      </c>
      <c r="V81" s="12" t="s">
        <v>11</v>
      </c>
      <c r="W81" s="11" t="s">
        <v>74</v>
      </c>
      <c r="X81" s="13"/>
    </row>
    <row r="82" spans="20:24" s="3" customFormat="1" ht="24.95" customHeight="1" x14ac:dyDescent="0.2">
      <c r="T82" s="8"/>
      <c r="U82" s="5"/>
      <c r="V82" s="12" t="s">
        <v>12</v>
      </c>
      <c r="W82" s="11"/>
      <c r="X82" s="13"/>
    </row>
    <row r="83" spans="20:24" s="3" customFormat="1" ht="24.95" customHeight="1" x14ac:dyDescent="0.2">
      <c r="T83" s="8"/>
      <c r="U83" s="5"/>
      <c r="V83" s="12" t="s">
        <v>13</v>
      </c>
      <c r="W83" s="11"/>
      <c r="X83" s="13"/>
    </row>
  </sheetData>
  <mergeCells count="34">
    <mergeCell ref="W32:W34"/>
    <mergeCell ref="T1:V1"/>
    <mergeCell ref="W1:W2"/>
    <mergeCell ref="X1:X2"/>
    <mergeCell ref="T2:U2"/>
    <mergeCell ref="T3:V3"/>
    <mergeCell ref="T13:V13"/>
    <mergeCell ref="T17:V17"/>
    <mergeCell ref="W18:W20"/>
    <mergeCell ref="T23:V23"/>
    <mergeCell ref="X24:X27"/>
    <mergeCell ref="T28:V28"/>
    <mergeCell ref="W35:W36"/>
    <mergeCell ref="W37:W38"/>
    <mergeCell ref="X37:X38"/>
    <mergeCell ref="T42:V42"/>
    <mergeCell ref="W44:W45"/>
    <mergeCell ref="X44:X45"/>
    <mergeCell ref="T77:V77"/>
    <mergeCell ref="W79:W80"/>
    <mergeCell ref="X79:X80"/>
    <mergeCell ref="E2:F2"/>
    <mergeCell ref="T63:V63"/>
    <mergeCell ref="W65:W66"/>
    <mergeCell ref="X65:X66"/>
    <mergeCell ref="T70:V70"/>
    <mergeCell ref="W72:W73"/>
    <mergeCell ref="X72:X73"/>
    <mergeCell ref="T49:V49"/>
    <mergeCell ref="W51:W52"/>
    <mergeCell ref="X51:X52"/>
    <mergeCell ref="T56:V56"/>
    <mergeCell ref="W58:W59"/>
    <mergeCell ref="X58:X59"/>
  </mergeCells>
  <dataValidations count="3">
    <dataValidation type="list" allowBlank="1" showInputMessage="1" showErrorMessage="1" sqref="K7:R7">
      <formula1>"schváleno,výběrové řízení příprava,výběrové řízení realizace,projektová příprava,realizace,kolaudace,předáno do provozu,pozastaveno,vyřazeno"</formula1>
    </dataValidation>
    <dataValidation type="list" allowBlank="1" showInputMessage="1" showErrorMessage="1" sqref="K8:R8">
      <formula1>"ZP,DUR,DUSL,DUSP,DSP,PDPS,RDS,DSPS"</formula1>
    </dataValidation>
    <dataValidation type="list" allowBlank="1" showInputMessage="1" showErrorMessage="1" sqref="K9:R9">
      <formula1>"ZP,DUR,DUSL,DUSP,DSP,PDPS,RDS,DSPS,mezifáze"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E82"/>
  <sheetViews>
    <sheetView zoomScale="85" zoomScaleNormal="85" workbookViewId="0">
      <selection activeCell="A27" sqref="A27:C27"/>
    </sheetView>
  </sheetViews>
  <sheetFormatPr defaultRowHeight="12.75" x14ac:dyDescent="0.2"/>
  <cols>
    <col min="1" max="1" width="18" customWidth="1"/>
    <col min="2" max="2" width="30.875" customWidth="1"/>
    <col min="3" max="3" width="22.125" customWidth="1"/>
    <col min="4" max="4" width="58.25" customWidth="1"/>
    <col min="5" max="5" width="49.125" customWidth="1"/>
  </cols>
  <sheetData>
    <row r="1" spans="1:5" ht="25.5" customHeight="1" x14ac:dyDescent="0.2">
      <c r="A1" s="238" t="s">
        <v>249</v>
      </c>
      <c r="B1" s="239"/>
      <c r="C1" s="240"/>
      <c r="D1" s="241" t="s">
        <v>253</v>
      </c>
      <c r="E1" s="243" t="s">
        <v>14</v>
      </c>
    </row>
    <row r="2" spans="1:5" ht="27" customHeight="1" thickBot="1" x14ac:dyDescent="0.25">
      <c r="A2" s="245" t="s">
        <v>252</v>
      </c>
      <c r="B2" s="246"/>
      <c r="C2" s="22" t="s">
        <v>100</v>
      </c>
      <c r="D2" s="242"/>
      <c r="E2" s="244"/>
    </row>
    <row r="3" spans="1:5" s="3" customFormat="1" ht="24.95" customHeight="1" x14ac:dyDescent="0.2">
      <c r="A3" s="247" t="s">
        <v>0</v>
      </c>
      <c r="B3" s="248"/>
      <c r="C3" s="249"/>
      <c r="D3" s="7"/>
      <c r="E3" s="15"/>
    </row>
    <row r="4" spans="1:5" ht="24.95" customHeight="1" x14ac:dyDescent="0.2">
      <c r="A4" s="8"/>
      <c r="B4" s="102" t="s">
        <v>15</v>
      </c>
      <c r="C4" s="12"/>
      <c r="D4" s="11" t="s">
        <v>16</v>
      </c>
      <c r="E4" s="15" t="s">
        <v>19</v>
      </c>
    </row>
    <row r="5" spans="1:5" ht="24.95" customHeight="1" x14ac:dyDescent="0.2">
      <c r="A5" s="8"/>
      <c r="B5" s="102" t="s">
        <v>23</v>
      </c>
      <c r="C5" s="12"/>
      <c r="D5" s="11" t="s">
        <v>24</v>
      </c>
      <c r="E5" s="15" t="s">
        <v>19</v>
      </c>
    </row>
    <row r="6" spans="1:5" ht="24.95" customHeight="1" x14ac:dyDescent="0.2">
      <c r="A6" s="8"/>
      <c r="B6" s="103" t="s">
        <v>52</v>
      </c>
      <c r="C6" s="12" t="s">
        <v>54</v>
      </c>
      <c r="D6" s="11" t="s">
        <v>53</v>
      </c>
      <c r="E6" s="13" t="s">
        <v>20</v>
      </c>
    </row>
    <row r="7" spans="1:5" ht="24.95" customHeight="1" x14ac:dyDescent="0.2">
      <c r="A7" s="8"/>
      <c r="B7" s="104"/>
      <c r="C7" s="12" t="s">
        <v>55</v>
      </c>
      <c r="D7" s="11"/>
      <c r="E7" s="13" t="s">
        <v>101</v>
      </c>
    </row>
    <row r="8" spans="1:5" ht="24.95" customHeight="1" x14ac:dyDescent="0.2">
      <c r="A8" s="8"/>
      <c r="B8" s="104"/>
      <c r="C8" s="12" t="s">
        <v>56</v>
      </c>
      <c r="D8" s="11" t="s">
        <v>82</v>
      </c>
      <c r="E8" s="13" t="s">
        <v>20</v>
      </c>
    </row>
    <row r="9" spans="1:5" ht="24.95" customHeight="1" x14ac:dyDescent="0.2">
      <c r="A9" s="8"/>
      <c r="B9" s="103" t="s">
        <v>17</v>
      </c>
      <c r="C9" s="12" t="s">
        <v>99</v>
      </c>
      <c r="D9" s="11" t="s">
        <v>21</v>
      </c>
      <c r="E9" s="13" t="s">
        <v>20</v>
      </c>
    </row>
    <row r="10" spans="1:5" ht="24.95" customHeight="1" x14ac:dyDescent="0.2">
      <c r="A10" s="8"/>
      <c r="B10" s="104"/>
      <c r="C10" s="12" t="s">
        <v>18</v>
      </c>
      <c r="D10" s="11" t="s">
        <v>22</v>
      </c>
      <c r="E10" s="13" t="s">
        <v>20</v>
      </c>
    </row>
    <row r="11" spans="1:5" ht="24.95" customHeight="1" x14ac:dyDescent="0.2">
      <c r="A11" s="8"/>
      <c r="B11" s="102" t="s">
        <v>25</v>
      </c>
      <c r="C11" s="14"/>
      <c r="D11" s="11" t="s">
        <v>26</v>
      </c>
      <c r="E11" s="13" t="s">
        <v>27</v>
      </c>
    </row>
    <row r="12" spans="1:5" s="3" customFormat="1" ht="24.95" customHeight="1" x14ac:dyDescent="0.2">
      <c r="A12" s="225" t="s">
        <v>28</v>
      </c>
      <c r="B12" s="226"/>
      <c r="C12" s="226"/>
      <c r="D12" s="11"/>
      <c r="E12" s="13"/>
    </row>
    <row r="13" spans="1:5" ht="24.95" customHeight="1" x14ac:dyDescent="0.2">
      <c r="A13" s="8"/>
      <c r="B13" s="102" t="s">
        <v>30</v>
      </c>
      <c r="C13" s="12" t="s">
        <v>32</v>
      </c>
      <c r="D13" s="11" t="s">
        <v>34</v>
      </c>
      <c r="E13" s="13" t="s">
        <v>20</v>
      </c>
    </row>
    <row r="14" spans="1:5" ht="24.95" customHeight="1" x14ac:dyDescent="0.2">
      <c r="A14" s="8"/>
      <c r="B14" s="102" t="s">
        <v>31</v>
      </c>
      <c r="C14" s="12" t="s">
        <v>32</v>
      </c>
      <c r="D14" s="11"/>
      <c r="E14" s="13" t="s">
        <v>20</v>
      </c>
    </row>
    <row r="15" spans="1:5" ht="24.95" customHeight="1" x14ac:dyDescent="0.2">
      <c r="A15" s="8"/>
      <c r="B15" s="102" t="s">
        <v>29</v>
      </c>
      <c r="C15" s="12" t="s">
        <v>33</v>
      </c>
      <c r="D15" s="11"/>
      <c r="E15" s="13" t="s">
        <v>20</v>
      </c>
    </row>
    <row r="16" spans="1:5" s="3" customFormat="1" ht="24.95" customHeight="1" x14ac:dyDescent="0.2">
      <c r="A16" s="225" t="s">
        <v>35</v>
      </c>
      <c r="B16" s="226"/>
      <c r="C16" s="226"/>
      <c r="D16" s="11"/>
      <c r="E16" s="13"/>
    </row>
    <row r="17" spans="1:5" ht="24.95" customHeight="1" x14ac:dyDescent="0.2">
      <c r="A17" s="8"/>
      <c r="B17" s="103" t="s">
        <v>41</v>
      </c>
      <c r="C17" s="12" t="s">
        <v>37</v>
      </c>
      <c r="D17" s="233" t="s">
        <v>36</v>
      </c>
      <c r="E17" s="13" t="s">
        <v>44</v>
      </c>
    </row>
    <row r="18" spans="1:5" ht="24.95" customHeight="1" x14ac:dyDescent="0.2">
      <c r="A18" s="8"/>
      <c r="B18" s="104"/>
      <c r="C18" s="12" t="s">
        <v>38</v>
      </c>
      <c r="D18" s="250"/>
      <c r="E18" s="13" t="s">
        <v>44</v>
      </c>
    </row>
    <row r="19" spans="1:5" ht="24.95" customHeight="1" x14ac:dyDescent="0.2">
      <c r="A19" s="8"/>
      <c r="B19" s="104"/>
      <c r="C19" s="12" t="s">
        <v>39</v>
      </c>
      <c r="D19" s="234"/>
      <c r="E19" s="13" t="s">
        <v>44</v>
      </c>
    </row>
    <row r="20" spans="1:5" ht="24.95" customHeight="1" x14ac:dyDescent="0.2">
      <c r="A20" s="8"/>
      <c r="B20" s="102" t="s">
        <v>40</v>
      </c>
      <c r="C20" s="12"/>
      <c r="D20" s="11" t="s">
        <v>42</v>
      </c>
      <c r="E20" s="13" t="s">
        <v>43</v>
      </c>
    </row>
    <row r="21" spans="1:5" ht="24.95" customHeight="1" x14ac:dyDescent="0.2">
      <c r="A21" s="8"/>
      <c r="B21" s="102" t="s">
        <v>45</v>
      </c>
      <c r="C21" s="14"/>
      <c r="D21" s="11"/>
      <c r="E21" s="13" t="s">
        <v>20</v>
      </c>
    </row>
    <row r="22" spans="1:5" s="3" customFormat="1" ht="24.95" customHeight="1" x14ac:dyDescent="0.2">
      <c r="A22" s="225" t="s">
        <v>46</v>
      </c>
      <c r="B22" s="226"/>
      <c r="C22" s="226"/>
      <c r="D22" s="11"/>
      <c r="E22" s="13"/>
    </row>
    <row r="23" spans="1:5" ht="24.95" customHeight="1" x14ac:dyDescent="0.2">
      <c r="A23" s="8"/>
      <c r="B23" s="103" t="s">
        <v>48</v>
      </c>
      <c r="C23" s="12" t="s">
        <v>49</v>
      </c>
      <c r="D23" s="11"/>
      <c r="E23" s="229" t="s">
        <v>47</v>
      </c>
    </row>
    <row r="24" spans="1:5" ht="24.95" customHeight="1" x14ac:dyDescent="0.2">
      <c r="A24" s="8"/>
      <c r="B24" s="104"/>
      <c r="C24" s="12" t="s">
        <v>50</v>
      </c>
      <c r="D24" s="11"/>
      <c r="E24" s="251"/>
    </row>
    <row r="25" spans="1:5" ht="24.95" customHeight="1" x14ac:dyDescent="0.2">
      <c r="A25" s="8"/>
      <c r="B25" s="103" t="s">
        <v>51</v>
      </c>
      <c r="C25" s="12" t="s">
        <v>49</v>
      </c>
      <c r="D25" s="11"/>
      <c r="E25" s="251"/>
    </row>
    <row r="26" spans="1:5" ht="24.95" customHeight="1" x14ac:dyDescent="0.2">
      <c r="A26" s="8"/>
      <c r="B26" s="104"/>
      <c r="C26" s="12" t="s">
        <v>50</v>
      </c>
      <c r="D26" s="11"/>
      <c r="E26" s="230"/>
    </row>
    <row r="27" spans="1:5" s="3" customFormat="1" ht="24.95" customHeight="1" x14ac:dyDescent="0.2">
      <c r="A27" s="225" t="s">
        <v>1</v>
      </c>
      <c r="B27" s="226"/>
      <c r="C27" s="226"/>
      <c r="D27" s="11"/>
      <c r="E27" s="13"/>
    </row>
    <row r="28" spans="1:5" ht="24.95" customHeight="1" x14ac:dyDescent="0.2">
      <c r="A28" s="4"/>
      <c r="B28" s="103" t="s">
        <v>87</v>
      </c>
      <c r="C28" s="12" t="s">
        <v>57</v>
      </c>
      <c r="D28" s="11" t="s">
        <v>2</v>
      </c>
      <c r="E28" s="13"/>
    </row>
    <row r="29" spans="1:5" ht="24.95" customHeight="1" x14ac:dyDescent="0.2">
      <c r="A29" s="8"/>
      <c r="B29" s="104"/>
      <c r="C29" s="12" t="s">
        <v>58</v>
      </c>
      <c r="D29" s="11" t="s">
        <v>3</v>
      </c>
      <c r="E29" s="13"/>
    </row>
    <row r="30" spans="1:5" ht="24.95" customHeight="1" x14ac:dyDescent="0.2">
      <c r="A30" s="8"/>
      <c r="B30" s="104"/>
      <c r="C30" s="12" t="s">
        <v>59</v>
      </c>
      <c r="D30" s="11" t="s">
        <v>4</v>
      </c>
      <c r="E30" s="13"/>
    </row>
    <row r="31" spans="1:5" ht="24.95" customHeight="1" x14ac:dyDescent="0.2">
      <c r="A31" s="8"/>
      <c r="B31" s="103" t="s">
        <v>60</v>
      </c>
      <c r="C31" s="12" t="s">
        <v>88</v>
      </c>
      <c r="D31" s="227" t="s">
        <v>91</v>
      </c>
      <c r="E31" s="13"/>
    </row>
    <row r="32" spans="1:5" ht="24.95" customHeight="1" x14ac:dyDescent="0.2">
      <c r="A32" s="8"/>
      <c r="B32" s="104"/>
      <c r="C32" s="106" t="s">
        <v>90</v>
      </c>
      <c r="D32" s="237"/>
      <c r="E32" s="13"/>
    </row>
    <row r="33" spans="1:5" ht="24.95" customHeight="1" x14ac:dyDescent="0.2">
      <c r="A33" s="8"/>
      <c r="B33" s="104"/>
      <c r="C33" s="106" t="s">
        <v>89</v>
      </c>
      <c r="D33" s="228"/>
      <c r="E33" s="13"/>
    </row>
    <row r="34" spans="1:5" ht="24.95" customHeight="1" x14ac:dyDescent="0.2">
      <c r="A34" s="8"/>
      <c r="B34" s="103" t="s">
        <v>98</v>
      </c>
      <c r="C34" s="12" t="s">
        <v>92</v>
      </c>
      <c r="D34" s="227" t="s">
        <v>5</v>
      </c>
      <c r="E34" s="13"/>
    </row>
    <row r="35" spans="1:5" ht="24.95" customHeight="1" x14ac:dyDescent="0.2">
      <c r="A35" s="8"/>
      <c r="B35" s="105"/>
      <c r="C35" s="12" t="s">
        <v>93</v>
      </c>
      <c r="D35" s="228"/>
      <c r="E35" s="13"/>
    </row>
    <row r="36" spans="1:5" s="18" customFormat="1" ht="24.95" customHeight="1" x14ac:dyDescent="0.2">
      <c r="A36" s="16"/>
      <c r="B36" s="103" t="s">
        <v>61</v>
      </c>
      <c r="C36" s="17" t="s">
        <v>95</v>
      </c>
      <c r="D36" s="233" t="s">
        <v>6</v>
      </c>
      <c r="E36" s="229" t="s">
        <v>97</v>
      </c>
    </row>
    <row r="37" spans="1:5" s="18" customFormat="1" ht="24.95" customHeight="1" x14ac:dyDescent="0.2">
      <c r="A37" s="16"/>
      <c r="B37" s="105"/>
      <c r="C37" s="17" t="s">
        <v>96</v>
      </c>
      <c r="D37" s="234"/>
      <c r="E37" s="230"/>
    </row>
    <row r="38" spans="1:5" ht="24.95" customHeight="1" x14ac:dyDescent="0.2">
      <c r="A38" s="8"/>
      <c r="B38" s="102" t="s">
        <v>62</v>
      </c>
      <c r="C38" s="12"/>
      <c r="D38" s="11" t="s">
        <v>7</v>
      </c>
      <c r="E38" s="13" t="s">
        <v>63</v>
      </c>
    </row>
    <row r="39" spans="1:5" ht="24.95" customHeight="1" x14ac:dyDescent="0.2">
      <c r="A39" s="8"/>
      <c r="B39" s="102" t="s">
        <v>66</v>
      </c>
      <c r="C39" s="12" t="s">
        <v>94</v>
      </c>
      <c r="D39" s="11" t="s">
        <v>8</v>
      </c>
      <c r="E39" s="13" t="s">
        <v>64</v>
      </c>
    </row>
    <row r="40" spans="1:5" ht="24.95" customHeight="1" x14ac:dyDescent="0.2">
      <c r="A40" s="8"/>
      <c r="B40" s="102" t="s">
        <v>65</v>
      </c>
      <c r="C40" s="12"/>
      <c r="D40" s="11" t="s">
        <v>9</v>
      </c>
      <c r="E40" s="13"/>
    </row>
    <row r="41" spans="1:5" s="3" customFormat="1" ht="24.95" customHeight="1" x14ac:dyDescent="0.2">
      <c r="A41" s="225" t="s">
        <v>75</v>
      </c>
      <c r="B41" s="226"/>
      <c r="C41" s="226"/>
      <c r="D41" s="11" t="s">
        <v>76</v>
      </c>
      <c r="E41" s="13"/>
    </row>
    <row r="42" spans="1:5" s="3" customFormat="1" ht="24.95" customHeight="1" x14ac:dyDescent="0.2">
      <c r="A42" s="4"/>
      <c r="B42" s="6" t="s">
        <v>70</v>
      </c>
      <c r="C42" s="6"/>
      <c r="D42" s="7" t="s">
        <v>69</v>
      </c>
      <c r="E42" s="13"/>
    </row>
    <row r="43" spans="1:5" s="3" customFormat="1" ht="24.95" customHeight="1" x14ac:dyDescent="0.2">
      <c r="A43" s="8"/>
      <c r="B43" s="20" t="s">
        <v>104</v>
      </c>
      <c r="C43" s="2" t="s">
        <v>72</v>
      </c>
      <c r="D43" s="227" t="s">
        <v>67</v>
      </c>
      <c r="E43" s="235" t="s">
        <v>251</v>
      </c>
    </row>
    <row r="44" spans="1:5" s="3" customFormat="1" ht="24.95" customHeight="1" x14ac:dyDescent="0.2">
      <c r="A44" s="8"/>
      <c r="B44" s="21"/>
      <c r="C44" s="2" t="s">
        <v>73</v>
      </c>
      <c r="D44" s="228"/>
      <c r="E44" s="236"/>
    </row>
    <row r="45" spans="1:5" s="3" customFormat="1" ht="24.95" customHeight="1" x14ac:dyDescent="0.2">
      <c r="A45" s="8"/>
      <c r="B45" s="19" t="s">
        <v>68</v>
      </c>
      <c r="C45" s="12" t="s">
        <v>11</v>
      </c>
      <c r="D45" s="11" t="s">
        <v>74</v>
      </c>
      <c r="E45" s="13"/>
    </row>
    <row r="46" spans="1:5" s="3" customFormat="1" ht="24.95" customHeight="1" x14ac:dyDescent="0.2">
      <c r="A46" s="8"/>
      <c r="B46" s="6"/>
      <c r="C46" s="12" t="s">
        <v>12</v>
      </c>
      <c r="D46" s="11"/>
      <c r="E46" s="13"/>
    </row>
    <row r="47" spans="1:5" s="3" customFormat="1" ht="24.95" customHeight="1" x14ac:dyDescent="0.2">
      <c r="A47" s="8"/>
      <c r="B47" s="5"/>
      <c r="C47" s="12" t="s">
        <v>13</v>
      </c>
      <c r="D47" s="11"/>
      <c r="E47" s="13"/>
    </row>
    <row r="48" spans="1:5" s="3" customFormat="1" ht="24.95" customHeight="1" x14ac:dyDescent="0.2">
      <c r="A48" s="225" t="s">
        <v>77</v>
      </c>
      <c r="B48" s="226"/>
      <c r="C48" s="226"/>
      <c r="D48" s="11" t="s">
        <v>78</v>
      </c>
      <c r="E48" s="13" t="s">
        <v>102</v>
      </c>
    </row>
    <row r="49" spans="1:5" s="3" customFormat="1" ht="24.95" customHeight="1" x14ac:dyDescent="0.2">
      <c r="A49" s="4"/>
      <c r="B49" s="5" t="s">
        <v>70</v>
      </c>
      <c r="C49" s="6"/>
      <c r="D49" s="7" t="s">
        <v>69</v>
      </c>
      <c r="E49" s="13"/>
    </row>
    <row r="50" spans="1:5" s="3" customFormat="1" ht="24.95" customHeight="1" x14ac:dyDescent="0.2">
      <c r="A50" s="8"/>
      <c r="B50" s="9" t="s">
        <v>103</v>
      </c>
      <c r="C50" s="2" t="s">
        <v>72</v>
      </c>
      <c r="D50" s="227" t="s">
        <v>67</v>
      </c>
      <c r="E50" s="229" t="s">
        <v>250</v>
      </c>
    </row>
    <row r="51" spans="1:5" s="3" customFormat="1" ht="24.95" customHeight="1" x14ac:dyDescent="0.2">
      <c r="A51" s="8"/>
      <c r="B51" s="10"/>
      <c r="C51" s="2" t="s">
        <v>73</v>
      </c>
      <c r="D51" s="228"/>
      <c r="E51" s="230"/>
    </row>
    <row r="52" spans="1:5" s="3" customFormat="1" ht="24.95" customHeight="1" x14ac:dyDescent="0.2">
      <c r="A52" s="8"/>
      <c r="B52" s="2" t="s">
        <v>68</v>
      </c>
      <c r="C52" s="12" t="s">
        <v>11</v>
      </c>
      <c r="D52" s="11" t="s">
        <v>74</v>
      </c>
      <c r="E52" s="13"/>
    </row>
    <row r="53" spans="1:5" s="3" customFormat="1" ht="24.95" customHeight="1" x14ac:dyDescent="0.2">
      <c r="A53" s="8"/>
      <c r="B53" s="5"/>
      <c r="C53" s="12" t="s">
        <v>12</v>
      </c>
      <c r="D53" s="11"/>
      <c r="E53" s="13"/>
    </row>
    <row r="54" spans="1:5" s="3" customFormat="1" ht="24.95" customHeight="1" x14ac:dyDescent="0.2">
      <c r="A54" s="8"/>
      <c r="B54" s="5"/>
      <c r="C54" s="12" t="s">
        <v>13</v>
      </c>
      <c r="D54" s="11"/>
      <c r="E54" s="13"/>
    </row>
    <row r="55" spans="1:5" s="3" customFormat="1" ht="24.95" customHeight="1" x14ac:dyDescent="0.2">
      <c r="A55" s="225" t="s">
        <v>79</v>
      </c>
      <c r="B55" s="226"/>
      <c r="C55" s="226"/>
      <c r="D55" s="11" t="s">
        <v>80</v>
      </c>
      <c r="E55" s="13"/>
    </row>
    <row r="56" spans="1:5" s="3" customFormat="1" ht="24.95" customHeight="1" x14ac:dyDescent="0.2">
      <c r="A56" s="4"/>
      <c r="B56" s="5" t="s">
        <v>70</v>
      </c>
      <c r="C56" s="6"/>
      <c r="D56" s="7" t="s">
        <v>69</v>
      </c>
      <c r="E56" s="13"/>
    </row>
    <row r="57" spans="1:5" s="3" customFormat="1" ht="24.95" customHeight="1" x14ac:dyDescent="0.2">
      <c r="A57" s="8"/>
      <c r="B57" s="9" t="s">
        <v>105</v>
      </c>
      <c r="C57" s="2" t="s">
        <v>72</v>
      </c>
      <c r="D57" s="227" t="s">
        <v>67</v>
      </c>
      <c r="E57" s="229" t="s">
        <v>250</v>
      </c>
    </row>
    <row r="58" spans="1:5" s="3" customFormat="1" ht="24.95" customHeight="1" x14ac:dyDescent="0.2">
      <c r="A58" s="8"/>
      <c r="B58" s="10"/>
      <c r="C58" s="2" t="s">
        <v>73</v>
      </c>
      <c r="D58" s="228"/>
      <c r="E58" s="230"/>
    </row>
    <row r="59" spans="1:5" s="3" customFormat="1" ht="24.95" customHeight="1" x14ac:dyDescent="0.2">
      <c r="A59" s="8"/>
      <c r="B59" s="2" t="s">
        <v>68</v>
      </c>
      <c r="C59" s="12" t="s">
        <v>11</v>
      </c>
      <c r="D59" s="11" t="s">
        <v>74</v>
      </c>
      <c r="E59" s="13"/>
    </row>
    <row r="60" spans="1:5" s="3" customFormat="1" ht="24.95" customHeight="1" x14ac:dyDescent="0.2">
      <c r="A60" s="8"/>
      <c r="B60" s="5"/>
      <c r="C60" s="12" t="s">
        <v>12</v>
      </c>
      <c r="D60" s="11"/>
      <c r="E60" s="13"/>
    </row>
    <row r="61" spans="1:5" s="3" customFormat="1" ht="24.95" customHeight="1" x14ac:dyDescent="0.2">
      <c r="A61" s="8"/>
      <c r="B61" s="5"/>
      <c r="C61" s="12" t="s">
        <v>13</v>
      </c>
      <c r="D61" s="11"/>
      <c r="E61" s="13"/>
    </row>
    <row r="62" spans="1:5" s="3" customFormat="1" ht="24.95" customHeight="1" x14ac:dyDescent="0.2">
      <c r="A62" s="225" t="s">
        <v>10</v>
      </c>
      <c r="B62" s="226"/>
      <c r="C62" s="226"/>
      <c r="D62" s="11" t="s">
        <v>81</v>
      </c>
      <c r="E62" s="13"/>
    </row>
    <row r="63" spans="1:5" s="3" customFormat="1" ht="24.95" customHeight="1" x14ac:dyDescent="0.2">
      <c r="A63" s="4"/>
      <c r="B63" s="5" t="s">
        <v>70</v>
      </c>
      <c r="C63" s="6"/>
      <c r="D63" s="7" t="s">
        <v>69</v>
      </c>
      <c r="E63" s="13"/>
    </row>
    <row r="64" spans="1:5" s="3" customFormat="1" ht="24.95" customHeight="1" x14ac:dyDescent="0.2">
      <c r="A64" s="8"/>
      <c r="B64" s="9" t="s">
        <v>71</v>
      </c>
      <c r="C64" s="2" t="s">
        <v>72</v>
      </c>
      <c r="D64" s="227" t="s">
        <v>67</v>
      </c>
      <c r="E64" s="229" t="s">
        <v>250</v>
      </c>
    </row>
    <row r="65" spans="1:5" s="3" customFormat="1" ht="24.95" customHeight="1" x14ac:dyDescent="0.2">
      <c r="A65" s="8"/>
      <c r="B65" s="10"/>
      <c r="C65" s="2" t="s">
        <v>73</v>
      </c>
      <c r="D65" s="228"/>
      <c r="E65" s="230"/>
    </row>
    <row r="66" spans="1:5" s="3" customFormat="1" ht="24.95" customHeight="1" x14ac:dyDescent="0.2">
      <c r="A66" s="8"/>
      <c r="B66" s="2" t="s">
        <v>68</v>
      </c>
      <c r="C66" s="12" t="s">
        <v>11</v>
      </c>
      <c r="D66" s="11" t="s">
        <v>74</v>
      </c>
      <c r="E66" s="13"/>
    </row>
    <row r="67" spans="1:5" s="3" customFormat="1" ht="24.95" customHeight="1" x14ac:dyDescent="0.2">
      <c r="A67" s="8"/>
      <c r="B67" s="5"/>
      <c r="C67" s="12" t="s">
        <v>12</v>
      </c>
      <c r="D67" s="11"/>
      <c r="E67" s="13"/>
    </row>
    <row r="68" spans="1:5" s="3" customFormat="1" ht="24.95" customHeight="1" x14ac:dyDescent="0.2">
      <c r="A68" s="8"/>
      <c r="B68" s="5"/>
      <c r="C68" s="12" t="s">
        <v>13</v>
      </c>
      <c r="D68" s="11"/>
      <c r="E68" s="13"/>
    </row>
    <row r="69" spans="1:5" s="3" customFormat="1" ht="24.95" customHeight="1" x14ac:dyDescent="0.2">
      <c r="A69" s="225" t="s">
        <v>83</v>
      </c>
      <c r="B69" s="226"/>
      <c r="C69" s="226"/>
      <c r="D69" s="11" t="s">
        <v>84</v>
      </c>
      <c r="E69" s="13"/>
    </row>
    <row r="70" spans="1:5" s="3" customFormat="1" ht="24.95" customHeight="1" x14ac:dyDescent="0.2">
      <c r="A70" s="4"/>
      <c r="B70" s="5" t="s">
        <v>70</v>
      </c>
      <c r="C70" s="6"/>
      <c r="D70" s="7" t="s">
        <v>69</v>
      </c>
      <c r="E70" s="13"/>
    </row>
    <row r="71" spans="1:5" s="3" customFormat="1" ht="24.95" customHeight="1" x14ac:dyDescent="0.2">
      <c r="A71" s="8"/>
      <c r="B71" s="9" t="s">
        <v>106</v>
      </c>
      <c r="C71" s="2" t="s">
        <v>72</v>
      </c>
      <c r="D71" s="227" t="s">
        <v>67</v>
      </c>
      <c r="E71" s="229" t="s">
        <v>250</v>
      </c>
    </row>
    <row r="72" spans="1:5" s="3" customFormat="1" ht="24.95" customHeight="1" x14ac:dyDescent="0.2">
      <c r="A72" s="8"/>
      <c r="B72" s="10"/>
      <c r="C72" s="2" t="s">
        <v>73</v>
      </c>
      <c r="D72" s="228"/>
      <c r="E72" s="230"/>
    </row>
    <row r="73" spans="1:5" s="3" customFormat="1" ht="24.95" customHeight="1" x14ac:dyDescent="0.2">
      <c r="A73" s="8"/>
      <c r="B73" s="2" t="s">
        <v>68</v>
      </c>
      <c r="C73" s="12" t="s">
        <v>11</v>
      </c>
      <c r="D73" s="11" t="s">
        <v>74</v>
      </c>
      <c r="E73" s="13"/>
    </row>
    <row r="74" spans="1:5" s="3" customFormat="1" ht="24.95" customHeight="1" x14ac:dyDescent="0.2">
      <c r="A74" s="8"/>
      <c r="B74" s="5"/>
      <c r="C74" s="12" t="s">
        <v>12</v>
      </c>
      <c r="D74" s="11"/>
      <c r="E74" s="13"/>
    </row>
    <row r="75" spans="1:5" s="3" customFormat="1" ht="24.95" customHeight="1" x14ac:dyDescent="0.2">
      <c r="A75" s="8"/>
      <c r="B75" s="5"/>
      <c r="C75" s="12" t="s">
        <v>13</v>
      </c>
      <c r="D75" s="11"/>
      <c r="E75" s="13"/>
    </row>
    <row r="76" spans="1:5" s="3" customFormat="1" ht="24.95" customHeight="1" x14ac:dyDescent="0.2">
      <c r="A76" s="225" t="s">
        <v>86</v>
      </c>
      <c r="B76" s="226"/>
      <c r="C76" s="226"/>
      <c r="D76" s="11" t="s">
        <v>85</v>
      </c>
      <c r="E76" s="13"/>
    </row>
    <row r="77" spans="1:5" s="3" customFormat="1" ht="24.95" customHeight="1" x14ac:dyDescent="0.2">
      <c r="A77" s="4"/>
      <c r="B77" s="5" t="s">
        <v>70</v>
      </c>
      <c r="C77" s="6"/>
      <c r="D77" s="7" t="s">
        <v>69</v>
      </c>
      <c r="E77" s="13"/>
    </row>
    <row r="78" spans="1:5" s="3" customFormat="1" ht="24.95" customHeight="1" x14ac:dyDescent="0.2">
      <c r="A78" s="8"/>
      <c r="B78" s="9" t="s">
        <v>107</v>
      </c>
      <c r="C78" s="2" t="s">
        <v>72</v>
      </c>
      <c r="D78" s="227" t="s">
        <v>67</v>
      </c>
      <c r="E78" s="229" t="s">
        <v>250</v>
      </c>
    </row>
    <row r="79" spans="1:5" s="3" customFormat="1" ht="24.95" customHeight="1" x14ac:dyDescent="0.2">
      <c r="A79" s="8"/>
      <c r="B79" s="10"/>
      <c r="C79" s="2" t="s">
        <v>73</v>
      </c>
      <c r="D79" s="228"/>
      <c r="E79" s="230"/>
    </row>
    <row r="80" spans="1:5" s="3" customFormat="1" ht="24.95" customHeight="1" x14ac:dyDescent="0.2">
      <c r="A80" s="8"/>
      <c r="B80" s="2" t="s">
        <v>68</v>
      </c>
      <c r="C80" s="12" t="s">
        <v>11</v>
      </c>
      <c r="D80" s="11" t="s">
        <v>74</v>
      </c>
      <c r="E80" s="13"/>
    </row>
    <row r="81" spans="1:5" s="3" customFormat="1" ht="24.95" customHeight="1" x14ac:dyDescent="0.2">
      <c r="A81" s="8"/>
      <c r="B81" s="5"/>
      <c r="C81" s="12" t="s">
        <v>12</v>
      </c>
      <c r="D81" s="11"/>
      <c r="E81" s="13"/>
    </row>
    <row r="82" spans="1:5" s="3" customFormat="1" ht="24.95" customHeight="1" x14ac:dyDescent="0.2">
      <c r="A82" s="8"/>
      <c r="B82" s="5"/>
      <c r="C82" s="12" t="s">
        <v>13</v>
      </c>
      <c r="D82" s="11"/>
      <c r="E82" s="13"/>
    </row>
  </sheetData>
  <mergeCells count="33">
    <mergeCell ref="A3:C3"/>
    <mergeCell ref="E23:E26"/>
    <mergeCell ref="A1:C1"/>
    <mergeCell ref="D1:D2"/>
    <mergeCell ref="E1:E2"/>
    <mergeCell ref="D17:D19"/>
    <mergeCell ref="A2:B2"/>
    <mergeCell ref="A76:C76"/>
    <mergeCell ref="D78:D79"/>
    <mergeCell ref="E78:E79"/>
    <mergeCell ref="D31:D33"/>
    <mergeCell ref="D34:D35"/>
    <mergeCell ref="D36:D37"/>
    <mergeCell ref="E36:E37"/>
    <mergeCell ref="D64:D65"/>
    <mergeCell ref="E64:E65"/>
    <mergeCell ref="A69:C69"/>
    <mergeCell ref="D71:D72"/>
    <mergeCell ref="E71:E72"/>
    <mergeCell ref="A55:C55"/>
    <mergeCell ref="D57:D58"/>
    <mergeCell ref="E57:E58"/>
    <mergeCell ref="A62:C62"/>
    <mergeCell ref="D43:D44"/>
    <mergeCell ref="E43:E44"/>
    <mergeCell ref="A48:C48"/>
    <mergeCell ref="D50:D51"/>
    <mergeCell ref="E50:E51"/>
    <mergeCell ref="A41:C41"/>
    <mergeCell ref="A27:C27"/>
    <mergeCell ref="A22:C22"/>
    <mergeCell ref="A16:C16"/>
    <mergeCell ref="A12:C1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AP235"/>
  <sheetViews>
    <sheetView tabSelected="1" zoomScale="130" zoomScaleNormal="130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AR24" sqref="AR24"/>
    </sheetView>
  </sheetViews>
  <sheetFormatPr defaultRowHeight="12.75" x14ac:dyDescent="0.2"/>
  <cols>
    <col min="1" max="1" width="9.875" customWidth="1"/>
    <col min="2" max="4" width="7.375" customWidth="1"/>
    <col min="5" max="5" width="15.375" customWidth="1"/>
    <col min="6" max="6" width="21.375" customWidth="1"/>
    <col min="7" max="7" width="16.5" customWidth="1"/>
    <col min="8" max="8" width="9.625" customWidth="1"/>
    <col min="9" max="9" width="49.75" customWidth="1"/>
    <col min="10" max="10" width="43.375" customWidth="1"/>
    <col min="11" max="12" width="30.625" customWidth="1"/>
    <col min="13" max="13" width="11.375" style="68" customWidth="1"/>
    <col min="14" max="14" width="32.625" style="68" customWidth="1"/>
    <col min="15" max="15" width="49.125" customWidth="1"/>
    <col min="16" max="16" width="17.875" customWidth="1"/>
    <col min="17" max="18" width="13.375" customWidth="1"/>
    <col min="19" max="20" width="25.125" customWidth="1"/>
    <col min="21" max="21" width="49.5" customWidth="1"/>
    <col min="22" max="31" width="1.625" customWidth="1"/>
    <col min="32" max="36" width="2.125" customWidth="1"/>
    <col min="37" max="37" width="12" customWidth="1"/>
    <col min="38" max="38" width="11.25" customWidth="1"/>
  </cols>
  <sheetData>
    <row r="1" spans="1:42" ht="24" customHeight="1" thickBot="1" x14ac:dyDescent="0.25">
      <c r="A1" s="166" t="s">
        <v>984</v>
      </c>
      <c r="B1" s="267" t="s">
        <v>985</v>
      </c>
      <c r="C1" s="267"/>
      <c r="D1" s="267"/>
      <c r="E1" s="267"/>
      <c r="F1" s="268"/>
      <c r="G1" s="168" t="s">
        <v>986</v>
      </c>
      <c r="H1" s="267" t="s">
        <v>987</v>
      </c>
      <c r="I1" s="268"/>
      <c r="J1" s="167" t="s">
        <v>988</v>
      </c>
      <c r="K1" s="267" t="s">
        <v>989</v>
      </c>
      <c r="L1" s="268"/>
      <c r="M1" s="255" t="s">
        <v>990</v>
      </c>
      <c r="N1" s="256"/>
      <c r="O1" s="256"/>
      <c r="P1" s="256"/>
      <c r="Q1" s="256"/>
      <c r="R1" s="256"/>
      <c r="S1" s="256"/>
      <c r="T1" s="256"/>
      <c r="U1" s="256"/>
      <c r="V1" s="259" t="s">
        <v>637</v>
      </c>
      <c r="W1" s="260"/>
      <c r="X1" s="260"/>
      <c r="Y1" s="260"/>
      <c r="Z1" s="260"/>
      <c r="AA1" s="260"/>
      <c r="AB1" s="260"/>
      <c r="AC1" s="260"/>
      <c r="AD1" s="260"/>
      <c r="AE1" s="260"/>
      <c r="AF1" s="260"/>
      <c r="AG1" s="260"/>
      <c r="AH1" s="260"/>
      <c r="AI1" s="260"/>
      <c r="AJ1" s="260"/>
      <c r="AK1" s="260"/>
      <c r="AL1" s="260"/>
      <c r="AM1" s="260"/>
      <c r="AN1" s="260"/>
      <c r="AO1" s="260"/>
      <c r="AP1" s="261"/>
    </row>
    <row r="2" spans="1:42" ht="21.75" customHeight="1" x14ac:dyDescent="0.2">
      <c r="A2" s="163" t="s">
        <v>740</v>
      </c>
      <c r="B2" s="164"/>
      <c r="C2" s="164"/>
      <c r="D2" s="164"/>
      <c r="E2" s="164"/>
      <c r="F2" s="165"/>
      <c r="G2" s="155" t="s">
        <v>766</v>
      </c>
      <c r="H2" s="156"/>
      <c r="I2" s="156"/>
      <c r="J2" s="156"/>
      <c r="K2" s="156"/>
      <c r="L2" s="157"/>
      <c r="M2" s="257"/>
      <c r="N2" s="258"/>
      <c r="O2" s="258"/>
      <c r="P2" s="258"/>
      <c r="Q2" s="258"/>
      <c r="R2" s="258"/>
      <c r="S2" s="258"/>
      <c r="T2" s="258"/>
      <c r="U2" s="258"/>
      <c r="V2" s="262"/>
      <c r="W2" s="263"/>
      <c r="X2" s="263"/>
      <c r="Y2" s="263"/>
      <c r="Z2" s="263"/>
      <c r="AA2" s="263"/>
      <c r="AB2" s="263"/>
      <c r="AC2" s="263"/>
      <c r="AD2" s="263"/>
      <c r="AE2" s="263"/>
      <c r="AF2" s="263"/>
      <c r="AG2" s="263"/>
      <c r="AH2" s="263"/>
      <c r="AI2" s="263"/>
      <c r="AJ2" s="263"/>
      <c r="AK2" s="263"/>
      <c r="AL2" s="263"/>
      <c r="AM2" s="263"/>
      <c r="AN2" s="263"/>
      <c r="AO2" s="263"/>
      <c r="AP2" s="264"/>
    </row>
    <row r="3" spans="1:42" ht="29.25" customHeight="1" thickBot="1" x14ac:dyDescent="0.25">
      <c r="A3" s="269" t="s">
        <v>767</v>
      </c>
      <c r="B3" s="270"/>
      <c r="C3" s="270"/>
      <c r="D3" s="270"/>
      <c r="E3" s="270"/>
      <c r="F3" s="78" t="s">
        <v>770</v>
      </c>
      <c r="G3" s="75" t="s">
        <v>643</v>
      </c>
      <c r="H3" s="76" t="s">
        <v>639</v>
      </c>
      <c r="I3" s="76" t="s">
        <v>771</v>
      </c>
      <c r="J3" s="76" t="s">
        <v>772</v>
      </c>
      <c r="K3" s="76" t="s">
        <v>786</v>
      </c>
      <c r="L3" s="77" t="s">
        <v>787</v>
      </c>
      <c r="M3" s="100" t="s">
        <v>639</v>
      </c>
      <c r="N3" s="100" t="s">
        <v>867</v>
      </c>
      <c r="O3" s="101" t="s">
        <v>628</v>
      </c>
      <c r="P3" s="101" t="s">
        <v>629</v>
      </c>
      <c r="Q3" s="101" t="s">
        <v>992</v>
      </c>
      <c r="R3" s="101" t="s">
        <v>991</v>
      </c>
      <c r="S3" s="101" t="s">
        <v>630</v>
      </c>
      <c r="T3" s="101" t="s">
        <v>631</v>
      </c>
      <c r="U3" s="169" t="s">
        <v>638</v>
      </c>
      <c r="V3" s="252" t="s">
        <v>812</v>
      </c>
      <c r="W3" s="253"/>
      <c r="X3" s="253"/>
      <c r="Y3" s="253"/>
      <c r="Z3" s="253"/>
      <c r="AA3" s="253"/>
      <c r="AB3" s="253"/>
      <c r="AC3" s="253"/>
      <c r="AD3" s="253"/>
      <c r="AE3" s="253"/>
      <c r="AF3" s="254" t="s">
        <v>633</v>
      </c>
      <c r="AG3" s="254"/>
      <c r="AH3" s="254"/>
      <c r="AI3" s="254"/>
      <c r="AJ3" s="254"/>
      <c r="AK3" s="180" t="s">
        <v>814</v>
      </c>
      <c r="AL3" s="180" t="s">
        <v>634</v>
      </c>
      <c r="AM3" s="180" t="s">
        <v>635</v>
      </c>
      <c r="AN3" s="180" t="s">
        <v>640</v>
      </c>
      <c r="AO3" s="180" t="s">
        <v>641</v>
      </c>
      <c r="AP3" s="181" t="s">
        <v>642</v>
      </c>
    </row>
    <row r="4" spans="1:42" s="140" customFormat="1" ht="12.75" customHeight="1" x14ac:dyDescent="0.2">
      <c r="A4" s="48" t="s">
        <v>109</v>
      </c>
      <c r="B4" s="30"/>
      <c r="C4" s="30"/>
      <c r="D4" s="30"/>
      <c r="E4" s="30"/>
      <c r="F4" s="81"/>
      <c r="G4" s="89" t="s">
        <v>759</v>
      </c>
      <c r="H4" s="134" t="s">
        <v>109</v>
      </c>
      <c r="I4" s="134" t="s">
        <v>741</v>
      </c>
      <c r="J4" s="129" t="s">
        <v>773</v>
      </c>
      <c r="K4" s="43" t="s">
        <v>773</v>
      </c>
      <c r="L4" s="158" t="s">
        <v>632</v>
      </c>
      <c r="M4" s="182" t="str">
        <f>H4</f>
        <v>A</v>
      </c>
      <c r="N4" s="183" t="str">
        <f>LOOKUP(Metadata_Příkladu_dokumentace!H4,'Struktura dokumentací'!$I$3:$I$119,'Struktura dokumentací'!$E$3:$E$119)</f>
        <v>Průvodní zpráva</v>
      </c>
      <c r="O4" s="191" t="str">
        <f t="shared" ref="O4:O67" si="0">IF(J4="neuvádí se",I4,J4)</f>
        <v>Průvodní_zpráva</v>
      </c>
      <c r="P4" s="191" t="str">
        <f t="shared" ref="P4:P67" si="1">IF(J4="neuvádí se","-",IF((MID(F4,1,8))="",MID(E4,1,8),MID(F4,1,8)))</f>
        <v>-</v>
      </c>
      <c r="Q4" s="183" t="str">
        <f>IF((MID(F4,1,8))="","-",IF((MID(H4,1,1))="D",MID(F4,10,1),""))</f>
        <v>-</v>
      </c>
      <c r="R4" s="195" t="s">
        <v>632</v>
      </c>
      <c r="S4" s="192" t="str">
        <f>IF(K4="neuvádí se","-",K4)</f>
        <v>-</v>
      </c>
      <c r="T4" s="191" t="str">
        <f t="shared" ref="T4:T67" si="2">IF(L4=0,"-",L4)</f>
        <v>-</v>
      </c>
      <c r="U4" s="184" t="str">
        <f t="shared" ref="U4:U67" si="3">CONCATENATE($H$1,"_",$K$1,AK4,AL4,AM4,AN4,AO4,AP4)</f>
        <v>S621500627_PDPS_AXXXX_XXXXXXXX_XX_X_XXX_000</v>
      </c>
      <c r="V4" s="172" t="str">
        <f>MID($H$1,1,1)</f>
        <v>S</v>
      </c>
      <c r="W4" s="173" t="str">
        <f>MID($H$1,2,1)</f>
        <v>6</v>
      </c>
      <c r="X4" s="173" t="str">
        <f>MID($H$1,3,1)</f>
        <v>2</v>
      </c>
      <c r="Y4" s="173" t="str">
        <f>MID($H$1,4,1)</f>
        <v>1</v>
      </c>
      <c r="Z4" s="173" t="str">
        <f>MID($H$1,5,1)</f>
        <v>5</v>
      </c>
      <c r="AA4" s="173" t="str">
        <f>MID($H$1,6,1)</f>
        <v>0</v>
      </c>
      <c r="AB4" s="173" t="str">
        <f>MID($H$1,7,1)</f>
        <v>0</v>
      </c>
      <c r="AC4" s="173" t="str">
        <f>MID($H$1,8,1)</f>
        <v>6</v>
      </c>
      <c r="AD4" s="173" t="str">
        <f>MID($H$1,9,1)</f>
        <v>2</v>
      </c>
      <c r="AE4" s="173" t="str">
        <f>MID($H$1,10,1)</f>
        <v>7</v>
      </c>
      <c r="AF4" s="173" t="s">
        <v>813</v>
      </c>
      <c r="AG4" s="173" t="str">
        <f>MID($K$1,1,1)</f>
        <v>P</v>
      </c>
      <c r="AH4" s="173" t="str">
        <f>MID($K$1,2,1)</f>
        <v>D</v>
      </c>
      <c r="AI4" s="173" t="str">
        <f>MID($K$1,3,1)</f>
        <v>P</v>
      </c>
      <c r="AJ4" s="174" t="str">
        <f>MID($K$1,4,1)</f>
        <v>S</v>
      </c>
      <c r="AK4" s="174" t="str">
        <f>CONCATENATE("_",LOOKUP(Metadata_Příkladu_dokumentace!H4,'Struktura dokumentací'!$I$3:$I$119,'Struktura dokumentací'!$J$3:$J$119))</f>
        <v>_AXXXX</v>
      </c>
      <c r="AL4" s="174" t="str">
        <f t="shared" ref="AL4:AL35" si="4">CONCATENATE("_",IF(P4="-","XXXXXXXX",(MID(P4,1,8))))</f>
        <v>_XXXXXXXX</v>
      </c>
      <c r="AM4" s="174" t="s">
        <v>636</v>
      </c>
      <c r="AN4" s="174" t="str">
        <f>IF(Q4="-","_X",CONCATENATE("_",Q4))</f>
        <v>_X</v>
      </c>
      <c r="AO4" s="174" t="str">
        <f>IF(R4="-","_XXX",CONCATENATE("_",R4))</f>
        <v>_XXX</v>
      </c>
      <c r="AP4" s="175" t="s">
        <v>644</v>
      </c>
    </row>
    <row r="5" spans="1:42" s="140" customFormat="1" ht="12.75" customHeight="1" x14ac:dyDescent="0.2">
      <c r="A5" s="79"/>
      <c r="B5" s="61"/>
      <c r="C5" s="61"/>
      <c r="D5" s="61"/>
      <c r="E5" s="58"/>
      <c r="F5" s="80" t="s">
        <v>748</v>
      </c>
      <c r="G5" s="90" t="s">
        <v>765</v>
      </c>
      <c r="H5" s="135" t="s">
        <v>626</v>
      </c>
      <c r="I5" s="135" t="s">
        <v>741</v>
      </c>
      <c r="J5" s="133" t="s">
        <v>773</v>
      </c>
      <c r="K5" s="28" t="s">
        <v>741</v>
      </c>
      <c r="L5" s="96" t="s">
        <v>632</v>
      </c>
      <c r="M5" s="185" t="str">
        <f t="shared" ref="M5:M68" si="5">H5</f>
        <v>A1</v>
      </c>
      <c r="N5" s="186" t="str">
        <f>LOOKUP(Metadata_Příkladu_dokumentace!H5,'Struktura dokumentací'!$I$3:$I$119,'Struktura dokumentací'!$E$3:$E$119)</f>
        <v>Průvodní zpráva</v>
      </c>
      <c r="O5" s="170" t="str">
        <f t="shared" si="0"/>
        <v>Průvodní_zpráva</v>
      </c>
      <c r="P5" s="170" t="str">
        <f t="shared" si="1"/>
        <v>-</v>
      </c>
      <c r="Q5" s="186">
        <v>1</v>
      </c>
      <c r="R5" s="196" t="s">
        <v>993</v>
      </c>
      <c r="S5" s="193" t="str">
        <f t="shared" ref="S5:S68" si="6">IF(K5="neuvádí se","-",K5)</f>
        <v>Průvodní_zpráva</v>
      </c>
      <c r="T5" s="170" t="str">
        <f t="shared" si="2"/>
        <v>-</v>
      </c>
      <c r="U5" s="187" t="str">
        <f t="shared" si="3"/>
        <v>S621500627_PDPS_AXXXX_XXXXXXXX_XX_1_001_000</v>
      </c>
      <c r="V5" s="172" t="str">
        <f t="shared" ref="V5:V68" si="7">MID($H$1,1,1)</f>
        <v>S</v>
      </c>
      <c r="W5" s="173" t="str">
        <f t="shared" ref="W5:W68" si="8">MID($H$1,2,1)</f>
        <v>6</v>
      </c>
      <c r="X5" s="173" t="str">
        <f t="shared" ref="X5:X68" si="9">MID($H$1,3,1)</f>
        <v>2</v>
      </c>
      <c r="Y5" s="173" t="str">
        <f t="shared" ref="Y5:Y68" si="10">MID($H$1,4,1)</f>
        <v>1</v>
      </c>
      <c r="Z5" s="173" t="str">
        <f t="shared" ref="Z5:Z68" si="11">MID($H$1,5,1)</f>
        <v>5</v>
      </c>
      <c r="AA5" s="173" t="str">
        <f t="shared" ref="AA5:AA68" si="12">MID($H$1,6,1)</f>
        <v>0</v>
      </c>
      <c r="AB5" s="173" t="str">
        <f t="shared" ref="AB5:AB68" si="13">MID($H$1,7,1)</f>
        <v>0</v>
      </c>
      <c r="AC5" s="173" t="str">
        <f t="shared" ref="AC5:AC68" si="14">MID($H$1,8,1)</f>
        <v>6</v>
      </c>
      <c r="AD5" s="173" t="str">
        <f t="shared" ref="AD5:AD68" si="15">MID($H$1,9,1)</f>
        <v>2</v>
      </c>
      <c r="AE5" s="173" t="str">
        <f t="shared" ref="AE5:AE68" si="16">MID($H$1,10,1)</f>
        <v>7</v>
      </c>
      <c r="AF5" s="173" t="s">
        <v>813</v>
      </c>
      <c r="AG5" s="173" t="str">
        <f t="shared" ref="AG5:AG68" si="17">MID($K$1,1,1)</f>
        <v>P</v>
      </c>
      <c r="AH5" s="173" t="str">
        <f t="shared" ref="AH5:AH68" si="18">MID($K$1,2,1)</f>
        <v>D</v>
      </c>
      <c r="AI5" s="173" t="str">
        <f t="shared" ref="AI5:AI68" si="19">MID($K$1,3,1)</f>
        <v>P</v>
      </c>
      <c r="AJ5" s="174" t="str">
        <f t="shared" ref="AJ5:AJ68" si="20">MID($K$1,4,1)</f>
        <v>S</v>
      </c>
      <c r="AK5" s="174" t="str">
        <f>CONCATENATE("_",LOOKUP(Metadata_Příkladu_dokumentace!H5,'Struktura dokumentací'!$I$3:$I$119,'Struktura dokumentací'!$J$3:$J$119))</f>
        <v>_AXXXX</v>
      </c>
      <c r="AL5" s="174" t="str">
        <f t="shared" si="4"/>
        <v>_XXXXXXXX</v>
      </c>
      <c r="AM5" s="174" t="s">
        <v>636</v>
      </c>
      <c r="AN5" s="174" t="str">
        <f t="shared" ref="AN5:AN68" si="21">IF(Q5="-","_X",CONCATENATE("_",Q5))</f>
        <v>_1</v>
      </c>
      <c r="AO5" s="174" t="str">
        <f t="shared" ref="AO5:AO68" si="22">IF(R5="-","_XXX",CONCATENATE("_",R5))</f>
        <v>_001</v>
      </c>
      <c r="AP5" s="175" t="s">
        <v>644</v>
      </c>
    </row>
    <row r="6" spans="1:42" s="140" customFormat="1" ht="12" customHeight="1" x14ac:dyDescent="0.2">
      <c r="A6" s="48" t="s">
        <v>111</v>
      </c>
      <c r="B6" s="30"/>
      <c r="C6" s="30"/>
      <c r="D6" s="30"/>
      <c r="E6" s="30"/>
      <c r="F6" s="81"/>
      <c r="G6" s="89" t="s">
        <v>759</v>
      </c>
      <c r="H6" s="136" t="s">
        <v>111</v>
      </c>
      <c r="I6" s="136" t="s">
        <v>768</v>
      </c>
      <c r="J6" s="132" t="s">
        <v>773</v>
      </c>
      <c r="K6" s="43" t="s">
        <v>773</v>
      </c>
      <c r="L6" s="158" t="s">
        <v>632</v>
      </c>
      <c r="M6" s="185" t="str">
        <f t="shared" si="5"/>
        <v>B</v>
      </c>
      <c r="N6" s="186" t="str">
        <f>LOOKUP(Metadata_Příkladu_dokumentace!H6,'Struktura dokumentací'!$I$3:$I$119,'Struktura dokumentací'!$E$3:$E$119)</f>
        <v>Souhrnná technická zpráva</v>
      </c>
      <c r="O6" s="170" t="str">
        <f t="shared" si="0"/>
        <v>Souhrnná_technická_zpráva</v>
      </c>
      <c r="P6" s="170" t="str">
        <f t="shared" si="1"/>
        <v>-</v>
      </c>
      <c r="Q6" s="186" t="str">
        <f>IF((MID(F6,1,8))="","-",IF((MID(H6,1,1))="D",MID(F6,10,1),""))</f>
        <v>-</v>
      </c>
      <c r="R6" s="196" t="s">
        <v>632</v>
      </c>
      <c r="S6" s="193" t="str">
        <f t="shared" si="6"/>
        <v>-</v>
      </c>
      <c r="T6" s="170" t="str">
        <f t="shared" si="2"/>
        <v>-</v>
      </c>
      <c r="U6" s="187" t="str">
        <f t="shared" si="3"/>
        <v>S621500627_PDPS_BXXXX_XXXXXXXX_XX_X_XXX_000</v>
      </c>
      <c r="V6" s="172" t="str">
        <f t="shared" si="7"/>
        <v>S</v>
      </c>
      <c r="W6" s="173" t="str">
        <f t="shared" si="8"/>
        <v>6</v>
      </c>
      <c r="X6" s="173" t="str">
        <f t="shared" si="9"/>
        <v>2</v>
      </c>
      <c r="Y6" s="173" t="str">
        <f t="shared" si="10"/>
        <v>1</v>
      </c>
      <c r="Z6" s="173" t="str">
        <f t="shared" si="11"/>
        <v>5</v>
      </c>
      <c r="AA6" s="173" t="str">
        <f t="shared" si="12"/>
        <v>0</v>
      </c>
      <c r="AB6" s="173" t="str">
        <f t="shared" si="13"/>
        <v>0</v>
      </c>
      <c r="AC6" s="173" t="str">
        <f t="shared" si="14"/>
        <v>6</v>
      </c>
      <c r="AD6" s="173" t="str">
        <f t="shared" si="15"/>
        <v>2</v>
      </c>
      <c r="AE6" s="173" t="str">
        <f t="shared" si="16"/>
        <v>7</v>
      </c>
      <c r="AF6" s="173" t="s">
        <v>813</v>
      </c>
      <c r="AG6" s="173" t="str">
        <f t="shared" si="17"/>
        <v>P</v>
      </c>
      <c r="AH6" s="173" t="str">
        <f t="shared" si="18"/>
        <v>D</v>
      </c>
      <c r="AI6" s="173" t="str">
        <f t="shared" si="19"/>
        <v>P</v>
      </c>
      <c r="AJ6" s="174" t="str">
        <f t="shared" si="20"/>
        <v>S</v>
      </c>
      <c r="AK6" s="174" t="str">
        <f>CONCATENATE("_",LOOKUP(Metadata_Příkladu_dokumentace!H6,'Struktura dokumentací'!$I$3:$I$119,'Struktura dokumentací'!$J$3:$J$119))</f>
        <v>_BXXXX</v>
      </c>
      <c r="AL6" s="174" t="str">
        <f t="shared" si="4"/>
        <v>_XXXXXXXX</v>
      </c>
      <c r="AM6" s="174" t="s">
        <v>636</v>
      </c>
      <c r="AN6" s="174" t="str">
        <f t="shared" si="21"/>
        <v>_X</v>
      </c>
      <c r="AO6" s="174" t="str">
        <f t="shared" si="22"/>
        <v>_XXX</v>
      </c>
      <c r="AP6" s="175" t="s">
        <v>644</v>
      </c>
    </row>
    <row r="7" spans="1:42" s="140" customFormat="1" ht="12" customHeight="1" x14ac:dyDescent="0.2">
      <c r="A7" s="141"/>
      <c r="B7" s="37"/>
      <c r="C7" s="38"/>
      <c r="D7" s="38"/>
      <c r="E7" s="39"/>
      <c r="F7" s="80" t="s">
        <v>747</v>
      </c>
      <c r="G7" s="90" t="s">
        <v>765</v>
      </c>
      <c r="H7" s="135" t="s">
        <v>372</v>
      </c>
      <c r="I7" s="135" t="s">
        <v>768</v>
      </c>
      <c r="J7" s="133" t="s">
        <v>773</v>
      </c>
      <c r="K7" s="28" t="s">
        <v>783</v>
      </c>
      <c r="L7" s="96" t="s">
        <v>632</v>
      </c>
      <c r="M7" s="185" t="str">
        <f t="shared" si="5"/>
        <v>B1</v>
      </c>
      <c r="N7" s="186" t="str">
        <f>LOOKUP(Metadata_Příkladu_dokumentace!H7,'Struktura dokumentací'!$I$3:$I$119,'Struktura dokumentací'!$E$3:$E$119)</f>
        <v>Popis území</v>
      </c>
      <c r="O7" s="170" t="str">
        <f t="shared" si="0"/>
        <v>Souhrnná_technická_zpráva</v>
      </c>
      <c r="P7" s="170" t="str">
        <f t="shared" si="1"/>
        <v>-</v>
      </c>
      <c r="Q7" s="186">
        <v>1</v>
      </c>
      <c r="R7" s="196" t="s">
        <v>994</v>
      </c>
      <c r="S7" s="193" t="str">
        <f t="shared" si="6"/>
        <v>Popis_území</v>
      </c>
      <c r="T7" s="170" t="str">
        <f t="shared" si="2"/>
        <v>-</v>
      </c>
      <c r="U7" s="187" t="str">
        <f t="shared" si="3"/>
        <v>S621500627_PDPS_B1XXX_XXXXXXXX_XX_1_000_000</v>
      </c>
      <c r="V7" s="172" t="str">
        <f t="shared" si="7"/>
        <v>S</v>
      </c>
      <c r="W7" s="173" t="str">
        <f t="shared" si="8"/>
        <v>6</v>
      </c>
      <c r="X7" s="173" t="str">
        <f t="shared" si="9"/>
        <v>2</v>
      </c>
      <c r="Y7" s="173" t="str">
        <f t="shared" si="10"/>
        <v>1</v>
      </c>
      <c r="Z7" s="173" t="str">
        <f t="shared" si="11"/>
        <v>5</v>
      </c>
      <c r="AA7" s="173" t="str">
        <f t="shared" si="12"/>
        <v>0</v>
      </c>
      <c r="AB7" s="173" t="str">
        <f t="shared" si="13"/>
        <v>0</v>
      </c>
      <c r="AC7" s="173" t="str">
        <f t="shared" si="14"/>
        <v>6</v>
      </c>
      <c r="AD7" s="173" t="str">
        <f t="shared" si="15"/>
        <v>2</v>
      </c>
      <c r="AE7" s="173" t="str">
        <f t="shared" si="16"/>
        <v>7</v>
      </c>
      <c r="AF7" s="173" t="s">
        <v>813</v>
      </c>
      <c r="AG7" s="173" t="str">
        <f t="shared" si="17"/>
        <v>P</v>
      </c>
      <c r="AH7" s="173" t="str">
        <f t="shared" si="18"/>
        <v>D</v>
      </c>
      <c r="AI7" s="173" t="str">
        <f t="shared" si="19"/>
        <v>P</v>
      </c>
      <c r="AJ7" s="174" t="str">
        <f t="shared" si="20"/>
        <v>S</v>
      </c>
      <c r="AK7" s="174" t="str">
        <f>CONCATENATE("_",LOOKUP(Metadata_Příkladu_dokumentace!H7,'Struktura dokumentací'!$I$3:$I$119,'Struktura dokumentací'!$J$3:$J$119))</f>
        <v>_B1XXX</v>
      </c>
      <c r="AL7" s="174" t="str">
        <f t="shared" si="4"/>
        <v>_XXXXXXXX</v>
      </c>
      <c r="AM7" s="174" t="s">
        <v>636</v>
      </c>
      <c r="AN7" s="174" t="str">
        <f t="shared" si="21"/>
        <v>_1</v>
      </c>
      <c r="AO7" s="174" t="str">
        <f t="shared" si="22"/>
        <v>_000</v>
      </c>
      <c r="AP7" s="175" t="s">
        <v>644</v>
      </c>
    </row>
    <row r="8" spans="1:42" s="140" customFormat="1" ht="12" customHeight="1" x14ac:dyDescent="0.2">
      <c r="A8" s="142"/>
      <c r="B8" s="29" t="s">
        <v>379</v>
      </c>
      <c r="C8" s="30"/>
      <c r="D8" s="30"/>
      <c r="E8" s="30"/>
      <c r="F8" s="30"/>
      <c r="G8" s="89" t="s">
        <v>759</v>
      </c>
      <c r="H8" s="136" t="s">
        <v>379</v>
      </c>
      <c r="I8" s="136" t="s">
        <v>769</v>
      </c>
      <c r="J8" s="132" t="s">
        <v>773</v>
      </c>
      <c r="K8" s="43" t="s">
        <v>773</v>
      </c>
      <c r="L8" s="159" t="s">
        <v>632</v>
      </c>
      <c r="M8" s="185" t="str">
        <f t="shared" si="5"/>
        <v>B8</v>
      </c>
      <c r="N8" s="186" t="str">
        <f>LOOKUP(Metadata_Příkladu_dokumentace!H8,'Struktura dokumentací'!$I$3:$I$119,'Struktura dokumentací'!$E$3:$E$119)</f>
        <v>Zásady organizace výstavby</v>
      </c>
      <c r="O8" s="170" t="str">
        <f t="shared" si="0"/>
        <v>Zásady_organizace_výstavby</v>
      </c>
      <c r="P8" s="170" t="str">
        <f t="shared" si="1"/>
        <v>-</v>
      </c>
      <c r="Q8" s="186" t="str">
        <f>IF((MID(F8,1,8))="","-",IF((MID(H8,1,1))="D",MID(F8,10,1),""))</f>
        <v>-</v>
      </c>
      <c r="R8" s="196" t="s">
        <v>632</v>
      </c>
      <c r="S8" s="193" t="str">
        <f t="shared" si="6"/>
        <v>-</v>
      </c>
      <c r="T8" s="170" t="str">
        <f t="shared" si="2"/>
        <v>-</v>
      </c>
      <c r="U8" s="187" t="str">
        <f t="shared" si="3"/>
        <v>S621500627_PDPS_B8XXX_XXXXXXXX_XX_X_XXX_000</v>
      </c>
      <c r="V8" s="172" t="str">
        <f t="shared" si="7"/>
        <v>S</v>
      </c>
      <c r="W8" s="173" t="str">
        <f t="shared" si="8"/>
        <v>6</v>
      </c>
      <c r="X8" s="173" t="str">
        <f t="shared" si="9"/>
        <v>2</v>
      </c>
      <c r="Y8" s="173" t="str">
        <f t="shared" si="10"/>
        <v>1</v>
      </c>
      <c r="Z8" s="173" t="str">
        <f t="shared" si="11"/>
        <v>5</v>
      </c>
      <c r="AA8" s="173" t="str">
        <f t="shared" si="12"/>
        <v>0</v>
      </c>
      <c r="AB8" s="173" t="str">
        <f t="shared" si="13"/>
        <v>0</v>
      </c>
      <c r="AC8" s="173" t="str">
        <f t="shared" si="14"/>
        <v>6</v>
      </c>
      <c r="AD8" s="173" t="str">
        <f t="shared" si="15"/>
        <v>2</v>
      </c>
      <c r="AE8" s="173" t="str">
        <f t="shared" si="16"/>
        <v>7</v>
      </c>
      <c r="AF8" s="173" t="s">
        <v>813</v>
      </c>
      <c r="AG8" s="173" t="str">
        <f t="shared" si="17"/>
        <v>P</v>
      </c>
      <c r="AH8" s="173" t="str">
        <f t="shared" si="18"/>
        <v>D</v>
      </c>
      <c r="AI8" s="173" t="str">
        <f t="shared" si="19"/>
        <v>P</v>
      </c>
      <c r="AJ8" s="174" t="str">
        <f t="shared" si="20"/>
        <v>S</v>
      </c>
      <c r="AK8" s="174" t="str">
        <f>CONCATENATE("_",LOOKUP(Metadata_Příkladu_dokumentace!H8,'Struktura dokumentací'!$I$3:$I$119,'Struktura dokumentací'!$J$3:$J$119))</f>
        <v>_B8XXX</v>
      </c>
      <c r="AL8" s="174" t="str">
        <f t="shared" si="4"/>
        <v>_XXXXXXXX</v>
      </c>
      <c r="AM8" s="174" t="s">
        <v>636</v>
      </c>
      <c r="AN8" s="174" t="str">
        <f t="shared" si="21"/>
        <v>_X</v>
      </c>
      <c r="AO8" s="174" t="str">
        <f t="shared" si="22"/>
        <v>_XXX</v>
      </c>
      <c r="AP8" s="175" t="s">
        <v>644</v>
      </c>
    </row>
    <row r="9" spans="1:42" s="140" customFormat="1" ht="12" customHeight="1" x14ac:dyDescent="0.2">
      <c r="A9" s="143"/>
      <c r="B9" s="107"/>
      <c r="C9" s="108"/>
      <c r="D9" s="108"/>
      <c r="E9" s="108"/>
      <c r="F9" s="84" t="s">
        <v>777</v>
      </c>
      <c r="G9" s="90" t="s">
        <v>765</v>
      </c>
      <c r="H9" s="135" t="s">
        <v>379</v>
      </c>
      <c r="I9" s="135" t="s">
        <v>769</v>
      </c>
      <c r="J9" s="133" t="s">
        <v>773</v>
      </c>
      <c r="K9" s="28" t="s">
        <v>418</v>
      </c>
      <c r="L9" s="96" t="s">
        <v>632</v>
      </c>
      <c r="M9" s="185" t="str">
        <f t="shared" si="5"/>
        <v>B8</v>
      </c>
      <c r="N9" s="186" t="str">
        <f>LOOKUP(Metadata_Příkladu_dokumentace!H9,'Struktura dokumentací'!$I$3:$I$119,'Struktura dokumentací'!$E$3:$E$119)</f>
        <v>Zásady organizace výstavby</v>
      </c>
      <c r="O9" s="170" t="str">
        <f t="shared" si="0"/>
        <v>Zásady_organizace_výstavby</v>
      </c>
      <c r="P9" s="170" t="str">
        <f t="shared" si="1"/>
        <v>-</v>
      </c>
      <c r="Q9" s="186">
        <v>0</v>
      </c>
      <c r="R9" s="196" t="s">
        <v>994</v>
      </c>
      <c r="S9" s="193" t="str">
        <f t="shared" si="6"/>
        <v>Rozpiska</v>
      </c>
      <c r="T9" s="170" t="str">
        <f t="shared" si="2"/>
        <v>-</v>
      </c>
      <c r="U9" s="187" t="str">
        <f t="shared" si="3"/>
        <v>S621500627_PDPS_B8XXX_XXXXXXXX_XX_0_000_000</v>
      </c>
      <c r="V9" s="172" t="str">
        <f t="shared" si="7"/>
        <v>S</v>
      </c>
      <c r="W9" s="173" t="str">
        <f t="shared" si="8"/>
        <v>6</v>
      </c>
      <c r="X9" s="173" t="str">
        <f t="shared" si="9"/>
        <v>2</v>
      </c>
      <c r="Y9" s="173" t="str">
        <f t="shared" si="10"/>
        <v>1</v>
      </c>
      <c r="Z9" s="173" t="str">
        <f t="shared" si="11"/>
        <v>5</v>
      </c>
      <c r="AA9" s="173" t="str">
        <f t="shared" si="12"/>
        <v>0</v>
      </c>
      <c r="AB9" s="173" t="str">
        <f t="shared" si="13"/>
        <v>0</v>
      </c>
      <c r="AC9" s="173" t="str">
        <f t="shared" si="14"/>
        <v>6</v>
      </c>
      <c r="AD9" s="173" t="str">
        <f t="shared" si="15"/>
        <v>2</v>
      </c>
      <c r="AE9" s="173" t="str">
        <f t="shared" si="16"/>
        <v>7</v>
      </c>
      <c r="AF9" s="173" t="s">
        <v>813</v>
      </c>
      <c r="AG9" s="173" t="str">
        <f t="shared" si="17"/>
        <v>P</v>
      </c>
      <c r="AH9" s="173" t="str">
        <f t="shared" si="18"/>
        <v>D</v>
      </c>
      <c r="AI9" s="173" t="str">
        <f t="shared" si="19"/>
        <v>P</v>
      </c>
      <c r="AJ9" s="174" t="str">
        <f t="shared" si="20"/>
        <v>S</v>
      </c>
      <c r="AK9" s="174" t="str">
        <f>CONCATENATE("_",LOOKUP(Metadata_Příkladu_dokumentace!H9,'Struktura dokumentací'!$I$3:$I$119,'Struktura dokumentací'!$J$3:$J$119))</f>
        <v>_B8XXX</v>
      </c>
      <c r="AL9" s="174" t="str">
        <f t="shared" si="4"/>
        <v>_XXXXXXXX</v>
      </c>
      <c r="AM9" s="174" t="s">
        <v>636</v>
      </c>
      <c r="AN9" s="174" t="str">
        <f t="shared" si="21"/>
        <v>_0</v>
      </c>
      <c r="AO9" s="174" t="str">
        <f t="shared" si="22"/>
        <v>_000</v>
      </c>
      <c r="AP9" s="175" t="s">
        <v>644</v>
      </c>
    </row>
    <row r="10" spans="1:42" s="140" customFormat="1" ht="12" customHeight="1" x14ac:dyDescent="0.2">
      <c r="A10" s="143"/>
      <c r="B10" s="107"/>
      <c r="C10" s="108"/>
      <c r="D10" s="108"/>
      <c r="E10" s="108"/>
      <c r="F10" s="84" t="s">
        <v>749</v>
      </c>
      <c r="G10" s="90" t="s">
        <v>765</v>
      </c>
      <c r="H10" s="135" t="s">
        <v>379</v>
      </c>
      <c r="I10" s="135" t="s">
        <v>769</v>
      </c>
      <c r="J10" s="133" t="s">
        <v>773</v>
      </c>
      <c r="K10" s="59" t="s">
        <v>653</v>
      </c>
      <c r="L10" s="96" t="s">
        <v>632</v>
      </c>
      <c r="M10" s="185" t="str">
        <f t="shared" si="5"/>
        <v>B8</v>
      </c>
      <c r="N10" s="186" t="str">
        <f>LOOKUP(Metadata_Příkladu_dokumentace!H10,'Struktura dokumentací'!$I$3:$I$119,'Struktura dokumentací'!$E$3:$E$119)</f>
        <v>Zásady organizace výstavby</v>
      </c>
      <c r="O10" s="170" t="str">
        <f t="shared" si="0"/>
        <v>Zásady_organizace_výstavby</v>
      </c>
      <c r="P10" s="170" t="str">
        <f t="shared" si="1"/>
        <v>-</v>
      </c>
      <c r="Q10" s="186">
        <v>1</v>
      </c>
      <c r="R10" s="196" t="s">
        <v>993</v>
      </c>
      <c r="S10" s="193" t="str">
        <f t="shared" si="6"/>
        <v>Technická_zpráva</v>
      </c>
      <c r="T10" s="170" t="str">
        <f t="shared" si="2"/>
        <v>-</v>
      </c>
      <c r="U10" s="187" t="str">
        <f t="shared" si="3"/>
        <v>S621500627_PDPS_B8XXX_XXXXXXXX_XX_1_001_000</v>
      </c>
      <c r="V10" s="172" t="str">
        <f t="shared" si="7"/>
        <v>S</v>
      </c>
      <c r="W10" s="173" t="str">
        <f t="shared" si="8"/>
        <v>6</v>
      </c>
      <c r="X10" s="173" t="str">
        <f t="shared" si="9"/>
        <v>2</v>
      </c>
      <c r="Y10" s="173" t="str">
        <f t="shared" si="10"/>
        <v>1</v>
      </c>
      <c r="Z10" s="173" t="str">
        <f t="shared" si="11"/>
        <v>5</v>
      </c>
      <c r="AA10" s="173" t="str">
        <f t="shared" si="12"/>
        <v>0</v>
      </c>
      <c r="AB10" s="173" t="str">
        <f t="shared" si="13"/>
        <v>0</v>
      </c>
      <c r="AC10" s="173" t="str">
        <f t="shared" si="14"/>
        <v>6</v>
      </c>
      <c r="AD10" s="173" t="str">
        <f t="shared" si="15"/>
        <v>2</v>
      </c>
      <c r="AE10" s="173" t="str">
        <f t="shared" si="16"/>
        <v>7</v>
      </c>
      <c r="AF10" s="173" t="s">
        <v>813</v>
      </c>
      <c r="AG10" s="173" t="str">
        <f t="shared" si="17"/>
        <v>P</v>
      </c>
      <c r="AH10" s="173" t="str">
        <f t="shared" si="18"/>
        <v>D</v>
      </c>
      <c r="AI10" s="173" t="str">
        <f t="shared" si="19"/>
        <v>P</v>
      </c>
      <c r="AJ10" s="174" t="str">
        <f t="shared" si="20"/>
        <v>S</v>
      </c>
      <c r="AK10" s="174" t="str">
        <f>CONCATENATE("_",LOOKUP(Metadata_Příkladu_dokumentace!H10,'Struktura dokumentací'!$I$3:$I$119,'Struktura dokumentací'!$J$3:$J$119))</f>
        <v>_B8XXX</v>
      </c>
      <c r="AL10" s="174" t="str">
        <f t="shared" si="4"/>
        <v>_XXXXXXXX</v>
      </c>
      <c r="AM10" s="174" t="s">
        <v>636</v>
      </c>
      <c r="AN10" s="174" t="str">
        <f t="shared" si="21"/>
        <v>_1</v>
      </c>
      <c r="AO10" s="174" t="str">
        <f t="shared" si="22"/>
        <v>_001</v>
      </c>
      <c r="AP10" s="175" t="s">
        <v>644</v>
      </c>
    </row>
    <row r="11" spans="1:42" s="140" customFormat="1" ht="12" customHeight="1" x14ac:dyDescent="0.2">
      <c r="A11" s="143"/>
      <c r="B11" s="107"/>
      <c r="C11" s="108"/>
      <c r="D11" s="108"/>
      <c r="E11" s="108"/>
      <c r="F11" s="84" t="s">
        <v>750</v>
      </c>
      <c r="G11" s="90" t="s">
        <v>765</v>
      </c>
      <c r="H11" s="135" t="s">
        <v>379</v>
      </c>
      <c r="I11" s="135" t="s">
        <v>769</v>
      </c>
      <c r="J11" s="133" t="s">
        <v>773</v>
      </c>
      <c r="K11" s="59" t="s">
        <v>774</v>
      </c>
      <c r="L11" s="96" t="s">
        <v>632</v>
      </c>
      <c r="M11" s="185" t="str">
        <f t="shared" si="5"/>
        <v>B8</v>
      </c>
      <c r="N11" s="186" t="str">
        <f>LOOKUP(Metadata_Příkladu_dokumentace!H11,'Struktura dokumentací'!$I$3:$I$119,'Struktura dokumentací'!$E$3:$E$119)</f>
        <v>Zásady organizace výstavby</v>
      </c>
      <c r="O11" s="170" t="str">
        <f t="shared" si="0"/>
        <v>Zásady_organizace_výstavby</v>
      </c>
      <c r="P11" s="170" t="str">
        <f t="shared" si="1"/>
        <v>-</v>
      </c>
      <c r="Q11" s="186">
        <v>2</v>
      </c>
      <c r="R11" s="196" t="s">
        <v>993</v>
      </c>
      <c r="S11" s="193" t="str">
        <f t="shared" si="6"/>
        <v>Situace_ploch_zařízení_staveniště</v>
      </c>
      <c r="T11" s="170" t="str">
        <f t="shared" si="2"/>
        <v>-</v>
      </c>
      <c r="U11" s="187" t="str">
        <f t="shared" si="3"/>
        <v>S621500627_PDPS_B8XXX_XXXXXXXX_XX_2_001_000</v>
      </c>
      <c r="V11" s="172" t="str">
        <f t="shared" si="7"/>
        <v>S</v>
      </c>
      <c r="W11" s="173" t="str">
        <f t="shared" si="8"/>
        <v>6</v>
      </c>
      <c r="X11" s="173" t="str">
        <f t="shared" si="9"/>
        <v>2</v>
      </c>
      <c r="Y11" s="173" t="str">
        <f t="shared" si="10"/>
        <v>1</v>
      </c>
      <c r="Z11" s="173" t="str">
        <f t="shared" si="11"/>
        <v>5</v>
      </c>
      <c r="AA11" s="173" t="str">
        <f t="shared" si="12"/>
        <v>0</v>
      </c>
      <c r="AB11" s="173" t="str">
        <f t="shared" si="13"/>
        <v>0</v>
      </c>
      <c r="AC11" s="173" t="str">
        <f t="shared" si="14"/>
        <v>6</v>
      </c>
      <c r="AD11" s="173" t="str">
        <f t="shared" si="15"/>
        <v>2</v>
      </c>
      <c r="AE11" s="173" t="str">
        <f t="shared" si="16"/>
        <v>7</v>
      </c>
      <c r="AF11" s="173" t="s">
        <v>813</v>
      </c>
      <c r="AG11" s="173" t="str">
        <f t="shared" si="17"/>
        <v>P</v>
      </c>
      <c r="AH11" s="173" t="str">
        <f t="shared" si="18"/>
        <v>D</v>
      </c>
      <c r="AI11" s="173" t="str">
        <f t="shared" si="19"/>
        <v>P</v>
      </c>
      <c r="AJ11" s="174" t="str">
        <f t="shared" si="20"/>
        <v>S</v>
      </c>
      <c r="AK11" s="174" t="str">
        <f>CONCATENATE("_",LOOKUP(Metadata_Příkladu_dokumentace!H11,'Struktura dokumentací'!$I$3:$I$119,'Struktura dokumentací'!$J$3:$J$119))</f>
        <v>_B8XXX</v>
      </c>
      <c r="AL11" s="174" t="str">
        <f t="shared" si="4"/>
        <v>_XXXXXXXX</v>
      </c>
      <c r="AM11" s="174" t="s">
        <v>636</v>
      </c>
      <c r="AN11" s="174" t="str">
        <f t="shared" si="21"/>
        <v>_2</v>
      </c>
      <c r="AO11" s="174" t="str">
        <f t="shared" si="22"/>
        <v>_001</v>
      </c>
      <c r="AP11" s="175" t="s">
        <v>644</v>
      </c>
    </row>
    <row r="12" spans="1:42" s="140" customFormat="1" ht="12" customHeight="1" x14ac:dyDescent="0.2">
      <c r="A12" s="143"/>
      <c r="B12" s="107"/>
      <c r="C12" s="108"/>
      <c r="D12" s="108"/>
      <c r="E12" s="108"/>
      <c r="F12" s="84" t="s">
        <v>751</v>
      </c>
      <c r="G12" s="90" t="s">
        <v>765</v>
      </c>
      <c r="H12" s="135" t="s">
        <v>379</v>
      </c>
      <c r="I12" s="135" t="s">
        <v>769</v>
      </c>
      <c r="J12" s="133" t="s">
        <v>773</v>
      </c>
      <c r="K12" s="59" t="s">
        <v>775</v>
      </c>
      <c r="L12" s="96" t="s">
        <v>632</v>
      </c>
      <c r="M12" s="185" t="str">
        <f t="shared" si="5"/>
        <v>B8</v>
      </c>
      <c r="N12" s="186" t="str">
        <f>LOOKUP(Metadata_Příkladu_dokumentace!H12,'Struktura dokumentací'!$I$3:$I$119,'Struktura dokumentací'!$E$3:$E$119)</f>
        <v>Zásady organizace výstavby</v>
      </c>
      <c r="O12" s="170" t="str">
        <f t="shared" si="0"/>
        <v>Zásady_organizace_výstavby</v>
      </c>
      <c r="P12" s="170" t="str">
        <f t="shared" si="1"/>
        <v>-</v>
      </c>
      <c r="Q12" s="186">
        <v>2</v>
      </c>
      <c r="R12" s="196" t="s">
        <v>995</v>
      </c>
      <c r="S12" s="193" t="str">
        <f t="shared" si="6"/>
        <v>Harmonogram_výstavby</v>
      </c>
      <c r="T12" s="170" t="str">
        <f t="shared" si="2"/>
        <v>-</v>
      </c>
      <c r="U12" s="187" t="str">
        <f t="shared" si="3"/>
        <v>S621500627_PDPS_B8XXX_XXXXXXXX_XX_2_002_000</v>
      </c>
      <c r="V12" s="172" t="str">
        <f t="shared" si="7"/>
        <v>S</v>
      </c>
      <c r="W12" s="173" t="str">
        <f t="shared" si="8"/>
        <v>6</v>
      </c>
      <c r="X12" s="173" t="str">
        <f t="shared" si="9"/>
        <v>2</v>
      </c>
      <c r="Y12" s="173" t="str">
        <f t="shared" si="10"/>
        <v>1</v>
      </c>
      <c r="Z12" s="173" t="str">
        <f t="shared" si="11"/>
        <v>5</v>
      </c>
      <c r="AA12" s="173" t="str">
        <f t="shared" si="12"/>
        <v>0</v>
      </c>
      <c r="AB12" s="173" t="str">
        <f t="shared" si="13"/>
        <v>0</v>
      </c>
      <c r="AC12" s="173" t="str">
        <f t="shared" si="14"/>
        <v>6</v>
      </c>
      <c r="AD12" s="173" t="str">
        <f t="shared" si="15"/>
        <v>2</v>
      </c>
      <c r="AE12" s="173" t="str">
        <f t="shared" si="16"/>
        <v>7</v>
      </c>
      <c r="AF12" s="173" t="s">
        <v>813</v>
      </c>
      <c r="AG12" s="173" t="str">
        <f t="shared" si="17"/>
        <v>P</v>
      </c>
      <c r="AH12" s="173" t="str">
        <f t="shared" si="18"/>
        <v>D</v>
      </c>
      <c r="AI12" s="173" t="str">
        <f t="shared" si="19"/>
        <v>P</v>
      </c>
      <c r="AJ12" s="174" t="str">
        <f t="shared" si="20"/>
        <v>S</v>
      </c>
      <c r="AK12" s="174" t="str">
        <f>CONCATENATE("_",LOOKUP(Metadata_Příkladu_dokumentace!H12,'Struktura dokumentací'!$I$3:$I$119,'Struktura dokumentací'!$J$3:$J$119))</f>
        <v>_B8XXX</v>
      </c>
      <c r="AL12" s="174" t="str">
        <f t="shared" si="4"/>
        <v>_XXXXXXXX</v>
      </c>
      <c r="AM12" s="174" t="s">
        <v>636</v>
      </c>
      <c r="AN12" s="174" t="str">
        <f t="shared" si="21"/>
        <v>_2</v>
      </c>
      <c r="AO12" s="174" t="str">
        <f t="shared" si="22"/>
        <v>_002</v>
      </c>
      <c r="AP12" s="175" t="s">
        <v>644</v>
      </c>
    </row>
    <row r="13" spans="1:42" s="140" customFormat="1" ht="12" customHeight="1" x14ac:dyDescent="0.2">
      <c r="A13" s="143"/>
      <c r="B13" s="107"/>
      <c r="C13" s="108"/>
      <c r="D13" s="108"/>
      <c r="E13" s="108"/>
      <c r="F13" s="84" t="s">
        <v>752</v>
      </c>
      <c r="G13" s="90" t="s">
        <v>765</v>
      </c>
      <c r="H13" s="135" t="s">
        <v>379</v>
      </c>
      <c r="I13" s="135" t="s">
        <v>769</v>
      </c>
      <c r="J13" s="133" t="s">
        <v>773</v>
      </c>
      <c r="K13" s="59" t="s">
        <v>776</v>
      </c>
      <c r="L13" s="96" t="s">
        <v>632</v>
      </c>
      <c r="M13" s="185" t="str">
        <f t="shared" si="5"/>
        <v>B8</v>
      </c>
      <c r="N13" s="186" t="str">
        <f>LOOKUP(Metadata_Příkladu_dokumentace!H13,'Struktura dokumentací'!$I$3:$I$119,'Struktura dokumentací'!$E$3:$E$119)</f>
        <v>Zásady organizace výstavby</v>
      </c>
      <c r="O13" s="170" t="str">
        <f t="shared" si="0"/>
        <v>Zásady_organizace_výstavby</v>
      </c>
      <c r="P13" s="170" t="str">
        <f t="shared" si="1"/>
        <v>-</v>
      </c>
      <c r="Q13" s="186">
        <v>2</v>
      </c>
      <c r="R13" s="196" t="s">
        <v>996</v>
      </c>
      <c r="S13" s="193" t="str">
        <f t="shared" si="6"/>
        <v>Schema_stavebních_postupů</v>
      </c>
      <c r="T13" s="170" t="str">
        <f t="shared" si="2"/>
        <v>-</v>
      </c>
      <c r="U13" s="187" t="str">
        <f t="shared" si="3"/>
        <v>S621500627_PDPS_B8XXX_XXXXXXXX_XX_2_003_000</v>
      </c>
      <c r="V13" s="172" t="str">
        <f t="shared" si="7"/>
        <v>S</v>
      </c>
      <c r="W13" s="173" t="str">
        <f t="shared" si="8"/>
        <v>6</v>
      </c>
      <c r="X13" s="173" t="str">
        <f t="shared" si="9"/>
        <v>2</v>
      </c>
      <c r="Y13" s="173" t="str">
        <f t="shared" si="10"/>
        <v>1</v>
      </c>
      <c r="Z13" s="173" t="str">
        <f t="shared" si="11"/>
        <v>5</v>
      </c>
      <c r="AA13" s="173" t="str">
        <f t="shared" si="12"/>
        <v>0</v>
      </c>
      <c r="AB13" s="173" t="str">
        <f t="shared" si="13"/>
        <v>0</v>
      </c>
      <c r="AC13" s="173" t="str">
        <f t="shared" si="14"/>
        <v>6</v>
      </c>
      <c r="AD13" s="173" t="str">
        <f t="shared" si="15"/>
        <v>2</v>
      </c>
      <c r="AE13" s="173" t="str">
        <f t="shared" si="16"/>
        <v>7</v>
      </c>
      <c r="AF13" s="173" t="s">
        <v>813</v>
      </c>
      <c r="AG13" s="173" t="str">
        <f t="shared" si="17"/>
        <v>P</v>
      </c>
      <c r="AH13" s="173" t="str">
        <f t="shared" si="18"/>
        <v>D</v>
      </c>
      <c r="AI13" s="173" t="str">
        <f t="shared" si="19"/>
        <v>P</v>
      </c>
      <c r="AJ13" s="174" t="str">
        <f t="shared" si="20"/>
        <v>S</v>
      </c>
      <c r="AK13" s="174" t="str">
        <f>CONCATENATE("_",LOOKUP(Metadata_Příkladu_dokumentace!H13,'Struktura dokumentací'!$I$3:$I$119,'Struktura dokumentací'!$J$3:$J$119))</f>
        <v>_B8XXX</v>
      </c>
      <c r="AL13" s="174" t="str">
        <f t="shared" si="4"/>
        <v>_XXXXXXXX</v>
      </c>
      <c r="AM13" s="174" t="s">
        <v>636</v>
      </c>
      <c r="AN13" s="174" t="str">
        <f t="shared" si="21"/>
        <v>_2</v>
      </c>
      <c r="AO13" s="174" t="str">
        <f t="shared" si="22"/>
        <v>_003</v>
      </c>
      <c r="AP13" s="175" t="s">
        <v>644</v>
      </c>
    </row>
    <row r="14" spans="1:42" s="140" customFormat="1" ht="12" customHeight="1" x14ac:dyDescent="0.2">
      <c r="A14" s="48" t="s">
        <v>113</v>
      </c>
      <c r="B14" s="30"/>
      <c r="C14" s="30"/>
      <c r="D14" s="30"/>
      <c r="E14" s="30"/>
      <c r="F14" s="81"/>
      <c r="G14" s="89" t="s">
        <v>759</v>
      </c>
      <c r="H14" s="136" t="s">
        <v>113</v>
      </c>
      <c r="I14" s="136" t="s">
        <v>742</v>
      </c>
      <c r="J14" s="132" t="s">
        <v>773</v>
      </c>
      <c r="K14" s="43" t="s">
        <v>773</v>
      </c>
      <c r="L14" s="158" t="s">
        <v>632</v>
      </c>
      <c r="M14" s="185" t="str">
        <f t="shared" si="5"/>
        <v>C</v>
      </c>
      <c r="N14" s="186" t="str">
        <f>LOOKUP(Metadata_Příkladu_dokumentace!H14,'Struktura dokumentací'!$I$3:$I$119,'Struktura dokumentací'!$E$3:$E$119)</f>
        <v>Situační výkresy</v>
      </c>
      <c r="O14" s="170" t="str">
        <f t="shared" si="0"/>
        <v>Situační_výkresy</v>
      </c>
      <c r="P14" s="170" t="str">
        <f t="shared" si="1"/>
        <v>-</v>
      </c>
      <c r="Q14" s="186" t="str">
        <f>IF((MID(F14,1,8))="","-",IF((MID(H14,1,1))="D",MID(F14,10,1),""))</f>
        <v>-</v>
      </c>
      <c r="R14" s="196" t="s">
        <v>632</v>
      </c>
      <c r="S14" s="193" t="str">
        <f t="shared" si="6"/>
        <v>-</v>
      </c>
      <c r="T14" s="170" t="str">
        <f t="shared" si="2"/>
        <v>-</v>
      </c>
      <c r="U14" s="187" t="str">
        <f t="shared" si="3"/>
        <v>S621500627_PDPS_CXXXX_XXXXXXXX_XX_X_XXX_000</v>
      </c>
      <c r="V14" s="172" t="str">
        <f t="shared" si="7"/>
        <v>S</v>
      </c>
      <c r="W14" s="173" t="str">
        <f t="shared" si="8"/>
        <v>6</v>
      </c>
      <c r="X14" s="173" t="str">
        <f t="shared" si="9"/>
        <v>2</v>
      </c>
      <c r="Y14" s="173" t="str">
        <f t="shared" si="10"/>
        <v>1</v>
      </c>
      <c r="Z14" s="173" t="str">
        <f t="shared" si="11"/>
        <v>5</v>
      </c>
      <c r="AA14" s="173" t="str">
        <f t="shared" si="12"/>
        <v>0</v>
      </c>
      <c r="AB14" s="173" t="str">
        <f t="shared" si="13"/>
        <v>0</v>
      </c>
      <c r="AC14" s="173" t="str">
        <f t="shared" si="14"/>
        <v>6</v>
      </c>
      <c r="AD14" s="173" t="str">
        <f t="shared" si="15"/>
        <v>2</v>
      </c>
      <c r="AE14" s="173" t="str">
        <f t="shared" si="16"/>
        <v>7</v>
      </c>
      <c r="AF14" s="173" t="s">
        <v>813</v>
      </c>
      <c r="AG14" s="173" t="str">
        <f t="shared" si="17"/>
        <v>P</v>
      </c>
      <c r="AH14" s="173" t="str">
        <f t="shared" si="18"/>
        <v>D</v>
      </c>
      <c r="AI14" s="173" t="str">
        <f t="shared" si="19"/>
        <v>P</v>
      </c>
      <c r="AJ14" s="174" t="str">
        <f t="shared" si="20"/>
        <v>S</v>
      </c>
      <c r="AK14" s="174" t="str">
        <f>CONCATENATE("_",LOOKUP(Metadata_Příkladu_dokumentace!H14,'Struktura dokumentací'!$I$3:$I$119,'Struktura dokumentací'!$J$3:$J$119))</f>
        <v>_CXXXX</v>
      </c>
      <c r="AL14" s="174" t="str">
        <f t="shared" si="4"/>
        <v>_XXXXXXXX</v>
      </c>
      <c r="AM14" s="174" t="s">
        <v>636</v>
      </c>
      <c r="AN14" s="174" t="str">
        <f t="shared" si="21"/>
        <v>_X</v>
      </c>
      <c r="AO14" s="174" t="str">
        <f t="shared" si="22"/>
        <v>_XXX</v>
      </c>
      <c r="AP14" s="175" t="s">
        <v>644</v>
      </c>
    </row>
    <row r="15" spans="1:42" s="140" customFormat="1" ht="12" customHeight="1" x14ac:dyDescent="0.2">
      <c r="A15" s="142"/>
      <c r="B15" s="37"/>
      <c r="C15" s="38"/>
      <c r="D15" s="38"/>
      <c r="E15" s="39"/>
      <c r="F15" s="80" t="s">
        <v>754</v>
      </c>
      <c r="G15" s="90" t="s">
        <v>765</v>
      </c>
      <c r="H15" s="135" t="s">
        <v>115</v>
      </c>
      <c r="I15" s="135" t="s">
        <v>116</v>
      </c>
      <c r="J15" s="133" t="s">
        <v>773</v>
      </c>
      <c r="K15" s="59" t="s">
        <v>784</v>
      </c>
      <c r="L15" s="96" t="s">
        <v>632</v>
      </c>
      <c r="M15" s="185" t="str">
        <f t="shared" si="5"/>
        <v>C1</v>
      </c>
      <c r="N15" s="186" t="str">
        <f>LOOKUP(Metadata_Příkladu_dokumentace!H15,'Struktura dokumentací'!$I$3:$I$119,'Struktura dokumentací'!$E$3:$E$119)</f>
        <v>Situační výkres širších vztahů</v>
      </c>
      <c r="O15" s="170" t="str">
        <f t="shared" si="0"/>
        <v>Situační výkres širších vztahů</v>
      </c>
      <c r="P15" s="170" t="str">
        <f t="shared" si="1"/>
        <v>-</v>
      </c>
      <c r="Q15" s="186">
        <v>2</v>
      </c>
      <c r="R15" s="196" t="s">
        <v>993</v>
      </c>
      <c r="S15" s="193" t="str">
        <f t="shared" si="6"/>
        <v>Situační_výkres_širších_vztahů</v>
      </c>
      <c r="T15" s="170" t="str">
        <f t="shared" si="2"/>
        <v>-</v>
      </c>
      <c r="U15" s="187" t="str">
        <f t="shared" si="3"/>
        <v>S621500627_PDPS_C1XXX_XXXXXXXX_XX_2_001_000</v>
      </c>
      <c r="V15" s="172" t="str">
        <f t="shared" si="7"/>
        <v>S</v>
      </c>
      <c r="W15" s="173" t="str">
        <f t="shared" si="8"/>
        <v>6</v>
      </c>
      <c r="X15" s="173" t="str">
        <f t="shared" si="9"/>
        <v>2</v>
      </c>
      <c r="Y15" s="173" t="str">
        <f t="shared" si="10"/>
        <v>1</v>
      </c>
      <c r="Z15" s="173" t="str">
        <f t="shared" si="11"/>
        <v>5</v>
      </c>
      <c r="AA15" s="173" t="str">
        <f t="shared" si="12"/>
        <v>0</v>
      </c>
      <c r="AB15" s="173" t="str">
        <f t="shared" si="13"/>
        <v>0</v>
      </c>
      <c r="AC15" s="173" t="str">
        <f t="shared" si="14"/>
        <v>6</v>
      </c>
      <c r="AD15" s="173" t="str">
        <f t="shared" si="15"/>
        <v>2</v>
      </c>
      <c r="AE15" s="173" t="str">
        <f t="shared" si="16"/>
        <v>7</v>
      </c>
      <c r="AF15" s="173" t="s">
        <v>813</v>
      </c>
      <c r="AG15" s="173" t="str">
        <f t="shared" si="17"/>
        <v>P</v>
      </c>
      <c r="AH15" s="173" t="str">
        <f t="shared" si="18"/>
        <v>D</v>
      </c>
      <c r="AI15" s="173" t="str">
        <f t="shared" si="19"/>
        <v>P</v>
      </c>
      <c r="AJ15" s="174" t="str">
        <f t="shared" si="20"/>
        <v>S</v>
      </c>
      <c r="AK15" s="174" t="str">
        <f>CONCATENATE("_",LOOKUP(Metadata_Příkladu_dokumentace!H15,'Struktura dokumentací'!$I$3:$I$119,'Struktura dokumentací'!$J$3:$J$119))</f>
        <v>_C1XXX</v>
      </c>
      <c r="AL15" s="174" t="str">
        <f t="shared" si="4"/>
        <v>_XXXXXXXX</v>
      </c>
      <c r="AM15" s="174" t="s">
        <v>636</v>
      </c>
      <c r="AN15" s="174" t="str">
        <f t="shared" si="21"/>
        <v>_2</v>
      </c>
      <c r="AO15" s="174" t="str">
        <f t="shared" si="22"/>
        <v>_001</v>
      </c>
      <c r="AP15" s="175" t="s">
        <v>644</v>
      </c>
    </row>
    <row r="16" spans="1:42" s="140" customFormat="1" ht="12" customHeight="1" x14ac:dyDescent="0.2">
      <c r="A16" s="142"/>
      <c r="B16" s="29" t="s">
        <v>119</v>
      </c>
      <c r="C16" s="30"/>
      <c r="D16" s="30"/>
      <c r="E16" s="30"/>
      <c r="F16" s="30"/>
      <c r="G16" s="92" t="s">
        <v>759</v>
      </c>
      <c r="H16" s="136" t="s">
        <v>119</v>
      </c>
      <c r="I16" s="136" t="s">
        <v>785</v>
      </c>
      <c r="J16" s="132" t="s">
        <v>773</v>
      </c>
      <c r="K16" s="43" t="s">
        <v>773</v>
      </c>
      <c r="L16" s="159" t="s">
        <v>632</v>
      </c>
      <c r="M16" s="185" t="str">
        <f t="shared" si="5"/>
        <v>C3</v>
      </c>
      <c r="N16" s="186" t="str">
        <f>LOOKUP(Metadata_Příkladu_dokumentace!H16,'Struktura dokumentací'!$I$3:$I$119,'Struktura dokumentací'!$E$3:$E$119)</f>
        <v>Koordinační situační výkres</v>
      </c>
      <c r="O16" s="170" t="str">
        <f t="shared" si="0"/>
        <v>Koordinační_situační_výkres</v>
      </c>
      <c r="P16" s="170" t="str">
        <f t="shared" si="1"/>
        <v>-</v>
      </c>
      <c r="Q16" s="186" t="str">
        <f>IF((MID(F16,1,8))="","-",IF((MID(H16,1,1))="D",MID(F16,10,1),""))</f>
        <v>-</v>
      </c>
      <c r="R16" s="196" t="s">
        <v>632</v>
      </c>
      <c r="S16" s="193" t="str">
        <f t="shared" si="6"/>
        <v>-</v>
      </c>
      <c r="T16" s="170" t="str">
        <f t="shared" si="2"/>
        <v>-</v>
      </c>
      <c r="U16" s="187" t="str">
        <f t="shared" si="3"/>
        <v>S621500627_PDPS_C3XXX_XXXXXXXX_XX_X_XXX_000</v>
      </c>
      <c r="V16" s="172" t="str">
        <f t="shared" si="7"/>
        <v>S</v>
      </c>
      <c r="W16" s="173" t="str">
        <f t="shared" si="8"/>
        <v>6</v>
      </c>
      <c r="X16" s="173" t="str">
        <f t="shared" si="9"/>
        <v>2</v>
      </c>
      <c r="Y16" s="173" t="str">
        <f t="shared" si="10"/>
        <v>1</v>
      </c>
      <c r="Z16" s="173" t="str">
        <f t="shared" si="11"/>
        <v>5</v>
      </c>
      <c r="AA16" s="173" t="str">
        <f t="shared" si="12"/>
        <v>0</v>
      </c>
      <c r="AB16" s="173" t="str">
        <f t="shared" si="13"/>
        <v>0</v>
      </c>
      <c r="AC16" s="173" t="str">
        <f t="shared" si="14"/>
        <v>6</v>
      </c>
      <c r="AD16" s="173" t="str">
        <f t="shared" si="15"/>
        <v>2</v>
      </c>
      <c r="AE16" s="173" t="str">
        <f t="shared" si="16"/>
        <v>7</v>
      </c>
      <c r="AF16" s="173" t="s">
        <v>813</v>
      </c>
      <c r="AG16" s="173" t="str">
        <f t="shared" si="17"/>
        <v>P</v>
      </c>
      <c r="AH16" s="173" t="str">
        <f t="shared" si="18"/>
        <v>D</v>
      </c>
      <c r="AI16" s="173" t="str">
        <f t="shared" si="19"/>
        <v>P</v>
      </c>
      <c r="AJ16" s="174" t="str">
        <f t="shared" si="20"/>
        <v>S</v>
      </c>
      <c r="AK16" s="174" t="str">
        <f>CONCATENATE("_",LOOKUP(Metadata_Příkladu_dokumentace!H16,'Struktura dokumentací'!$I$3:$I$119,'Struktura dokumentací'!$J$3:$J$119))</f>
        <v>_C3XXX</v>
      </c>
      <c r="AL16" s="174" t="str">
        <f t="shared" si="4"/>
        <v>_XXXXXXXX</v>
      </c>
      <c r="AM16" s="174" t="s">
        <v>636</v>
      </c>
      <c r="AN16" s="174" t="str">
        <f t="shared" si="21"/>
        <v>_X</v>
      </c>
      <c r="AO16" s="174" t="str">
        <f t="shared" si="22"/>
        <v>_XXX</v>
      </c>
      <c r="AP16" s="175" t="s">
        <v>644</v>
      </c>
    </row>
    <row r="17" spans="1:42" s="140" customFormat="1" ht="12" customHeight="1" x14ac:dyDescent="0.2">
      <c r="A17" s="143"/>
      <c r="B17" s="107"/>
      <c r="C17" s="108"/>
      <c r="D17" s="108"/>
      <c r="E17" s="108"/>
      <c r="F17" s="84" t="s">
        <v>753</v>
      </c>
      <c r="G17" s="90" t="s">
        <v>765</v>
      </c>
      <c r="H17" s="135" t="s">
        <v>119</v>
      </c>
      <c r="I17" s="135" t="s">
        <v>785</v>
      </c>
      <c r="J17" s="133" t="s">
        <v>773</v>
      </c>
      <c r="K17" s="59" t="s">
        <v>785</v>
      </c>
      <c r="L17" s="96" t="s">
        <v>778</v>
      </c>
      <c r="M17" s="185" t="str">
        <f t="shared" si="5"/>
        <v>C3</v>
      </c>
      <c r="N17" s="186" t="str">
        <f>LOOKUP(Metadata_Příkladu_dokumentace!H17,'Struktura dokumentací'!$I$3:$I$119,'Struktura dokumentací'!$E$3:$E$119)</f>
        <v>Koordinační situační výkres</v>
      </c>
      <c r="O17" s="170" t="str">
        <f t="shared" si="0"/>
        <v>Koordinační_situační_výkres</v>
      </c>
      <c r="P17" s="170" t="str">
        <f t="shared" si="1"/>
        <v>-</v>
      </c>
      <c r="Q17" s="186">
        <v>2</v>
      </c>
      <c r="R17" s="196" t="s">
        <v>993</v>
      </c>
      <c r="S17" s="193" t="str">
        <f t="shared" si="6"/>
        <v>Koordinační_situační_výkres</v>
      </c>
      <c r="T17" s="170" t="str">
        <f t="shared" si="2"/>
        <v>km_101.300-102.000</v>
      </c>
      <c r="U17" s="187" t="str">
        <f t="shared" si="3"/>
        <v>S621500627_PDPS_C3XXX_XXXXXXXX_XX_2_001_000</v>
      </c>
      <c r="V17" s="172" t="str">
        <f t="shared" si="7"/>
        <v>S</v>
      </c>
      <c r="W17" s="173" t="str">
        <f t="shared" si="8"/>
        <v>6</v>
      </c>
      <c r="X17" s="173" t="str">
        <f t="shared" si="9"/>
        <v>2</v>
      </c>
      <c r="Y17" s="173" t="str">
        <f t="shared" si="10"/>
        <v>1</v>
      </c>
      <c r="Z17" s="173" t="str">
        <f t="shared" si="11"/>
        <v>5</v>
      </c>
      <c r="AA17" s="173" t="str">
        <f t="shared" si="12"/>
        <v>0</v>
      </c>
      <c r="AB17" s="173" t="str">
        <f t="shared" si="13"/>
        <v>0</v>
      </c>
      <c r="AC17" s="173" t="str">
        <f t="shared" si="14"/>
        <v>6</v>
      </c>
      <c r="AD17" s="173" t="str">
        <f t="shared" si="15"/>
        <v>2</v>
      </c>
      <c r="AE17" s="173" t="str">
        <f t="shared" si="16"/>
        <v>7</v>
      </c>
      <c r="AF17" s="173" t="s">
        <v>813</v>
      </c>
      <c r="AG17" s="173" t="str">
        <f t="shared" si="17"/>
        <v>P</v>
      </c>
      <c r="AH17" s="173" t="str">
        <f t="shared" si="18"/>
        <v>D</v>
      </c>
      <c r="AI17" s="173" t="str">
        <f t="shared" si="19"/>
        <v>P</v>
      </c>
      <c r="AJ17" s="174" t="str">
        <f t="shared" si="20"/>
        <v>S</v>
      </c>
      <c r="AK17" s="174" t="str">
        <f>CONCATENATE("_",LOOKUP(Metadata_Příkladu_dokumentace!H17,'Struktura dokumentací'!$I$3:$I$119,'Struktura dokumentací'!$J$3:$J$119))</f>
        <v>_C3XXX</v>
      </c>
      <c r="AL17" s="174" t="str">
        <f t="shared" si="4"/>
        <v>_XXXXXXXX</v>
      </c>
      <c r="AM17" s="174" t="s">
        <v>636</v>
      </c>
      <c r="AN17" s="174" t="str">
        <f t="shared" si="21"/>
        <v>_2</v>
      </c>
      <c r="AO17" s="174" t="str">
        <f t="shared" si="22"/>
        <v>_001</v>
      </c>
      <c r="AP17" s="175" t="s">
        <v>644</v>
      </c>
    </row>
    <row r="18" spans="1:42" s="140" customFormat="1" ht="12" customHeight="1" x14ac:dyDescent="0.2">
      <c r="A18" s="143"/>
      <c r="B18" s="107"/>
      <c r="C18" s="108"/>
      <c r="D18" s="108"/>
      <c r="E18" s="108"/>
      <c r="F18" s="84" t="s">
        <v>755</v>
      </c>
      <c r="G18" s="90" t="s">
        <v>765</v>
      </c>
      <c r="H18" s="135" t="s">
        <v>119</v>
      </c>
      <c r="I18" s="135" t="s">
        <v>785</v>
      </c>
      <c r="J18" s="133" t="s">
        <v>773</v>
      </c>
      <c r="K18" s="59" t="s">
        <v>785</v>
      </c>
      <c r="L18" s="96" t="s">
        <v>780</v>
      </c>
      <c r="M18" s="185" t="str">
        <f t="shared" si="5"/>
        <v>C3</v>
      </c>
      <c r="N18" s="186" t="str">
        <f>LOOKUP(Metadata_Příkladu_dokumentace!H18,'Struktura dokumentací'!$I$3:$I$119,'Struktura dokumentací'!$E$3:$E$119)</f>
        <v>Koordinační situační výkres</v>
      </c>
      <c r="O18" s="170" t="str">
        <f t="shared" si="0"/>
        <v>Koordinační_situační_výkres</v>
      </c>
      <c r="P18" s="170" t="str">
        <f t="shared" si="1"/>
        <v>-</v>
      </c>
      <c r="Q18" s="186">
        <v>2</v>
      </c>
      <c r="R18" s="196" t="s">
        <v>995</v>
      </c>
      <c r="S18" s="193" t="str">
        <f t="shared" si="6"/>
        <v>Koordinační_situační_výkres</v>
      </c>
      <c r="T18" s="170" t="str">
        <f t="shared" si="2"/>
        <v>km_102.000-102.500</v>
      </c>
      <c r="U18" s="187" t="str">
        <f t="shared" si="3"/>
        <v>S621500627_PDPS_C3XXX_XXXXXXXX_XX_2_002_000</v>
      </c>
      <c r="V18" s="172" t="str">
        <f t="shared" si="7"/>
        <v>S</v>
      </c>
      <c r="W18" s="173" t="str">
        <f t="shared" si="8"/>
        <v>6</v>
      </c>
      <c r="X18" s="173" t="str">
        <f t="shared" si="9"/>
        <v>2</v>
      </c>
      <c r="Y18" s="173" t="str">
        <f t="shared" si="10"/>
        <v>1</v>
      </c>
      <c r="Z18" s="173" t="str">
        <f t="shared" si="11"/>
        <v>5</v>
      </c>
      <c r="AA18" s="173" t="str">
        <f t="shared" si="12"/>
        <v>0</v>
      </c>
      <c r="AB18" s="173" t="str">
        <f t="shared" si="13"/>
        <v>0</v>
      </c>
      <c r="AC18" s="173" t="str">
        <f t="shared" si="14"/>
        <v>6</v>
      </c>
      <c r="AD18" s="173" t="str">
        <f t="shared" si="15"/>
        <v>2</v>
      </c>
      <c r="AE18" s="173" t="str">
        <f t="shared" si="16"/>
        <v>7</v>
      </c>
      <c r="AF18" s="173" t="s">
        <v>813</v>
      </c>
      <c r="AG18" s="173" t="str">
        <f t="shared" si="17"/>
        <v>P</v>
      </c>
      <c r="AH18" s="173" t="str">
        <f t="shared" si="18"/>
        <v>D</v>
      </c>
      <c r="AI18" s="173" t="str">
        <f t="shared" si="19"/>
        <v>P</v>
      </c>
      <c r="AJ18" s="174" t="str">
        <f t="shared" si="20"/>
        <v>S</v>
      </c>
      <c r="AK18" s="174" t="str">
        <f>CONCATENATE("_",LOOKUP(Metadata_Příkladu_dokumentace!H18,'Struktura dokumentací'!$I$3:$I$119,'Struktura dokumentací'!$J$3:$J$119))</f>
        <v>_C3XXX</v>
      </c>
      <c r="AL18" s="174" t="str">
        <f t="shared" si="4"/>
        <v>_XXXXXXXX</v>
      </c>
      <c r="AM18" s="174" t="s">
        <v>636</v>
      </c>
      <c r="AN18" s="174" t="str">
        <f t="shared" si="21"/>
        <v>_2</v>
      </c>
      <c r="AO18" s="174" t="str">
        <f t="shared" si="22"/>
        <v>_002</v>
      </c>
      <c r="AP18" s="175" t="s">
        <v>644</v>
      </c>
    </row>
    <row r="19" spans="1:42" s="140" customFormat="1" ht="12" customHeight="1" x14ac:dyDescent="0.2">
      <c r="A19" s="143"/>
      <c r="B19" s="107"/>
      <c r="C19" s="108"/>
      <c r="D19" s="108"/>
      <c r="E19" s="108"/>
      <c r="F19" s="84" t="s">
        <v>756</v>
      </c>
      <c r="G19" s="90" t="s">
        <v>765</v>
      </c>
      <c r="H19" s="135" t="s">
        <v>119</v>
      </c>
      <c r="I19" s="135" t="s">
        <v>785</v>
      </c>
      <c r="J19" s="133" t="s">
        <v>773</v>
      </c>
      <c r="K19" s="59" t="s">
        <v>785</v>
      </c>
      <c r="L19" s="96" t="s">
        <v>779</v>
      </c>
      <c r="M19" s="185" t="str">
        <f t="shared" si="5"/>
        <v>C3</v>
      </c>
      <c r="N19" s="186" t="str">
        <f>LOOKUP(Metadata_Příkladu_dokumentace!H19,'Struktura dokumentací'!$I$3:$I$119,'Struktura dokumentací'!$E$3:$E$119)</f>
        <v>Koordinační situační výkres</v>
      </c>
      <c r="O19" s="170" t="str">
        <f t="shared" si="0"/>
        <v>Koordinační_situační_výkres</v>
      </c>
      <c r="P19" s="170" t="str">
        <f t="shared" si="1"/>
        <v>-</v>
      </c>
      <c r="Q19" s="186">
        <v>2</v>
      </c>
      <c r="R19" s="196" t="s">
        <v>996</v>
      </c>
      <c r="S19" s="193" t="str">
        <f t="shared" si="6"/>
        <v>Koordinační_situační_výkres</v>
      </c>
      <c r="T19" s="170" t="str">
        <f t="shared" si="2"/>
        <v>km_102.500_104.500</v>
      </c>
      <c r="U19" s="187" t="str">
        <f t="shared" si="3"/>
        <v>S621500627_PDPS_C3XXX_XXXXXXXX_XX_2_003_000</v>
      </c>
      <c r="V19" s="172" t="str">
        <f t="shared" si="7"/>
        <v>S</v>
      </c>
      <c r="W19" s="173" t="str">
        <f t="shared" si="8"/>
        <v>6</v>
      </c>
      <c r="X19" s="173" t="str">
        <f t="shared" si="9"/>
        <v>2</v>
      </c>
      <c r="Y19" s="173" t="str">
        <f t="shared" si="10"/>
        <v>1</v>
      </c>
      <c r="Z19" s="173" t="str">
        <f t="shared" si="11"/>
        <v>5</v>
      </c>
      <c r="AA19" s="173" t="str">
        <f t="shared" si="12"/>
        <v>0</v>
      </c>
      <c r="AB19" s="173" t="str">
        <f t="shared" si="13"/>
        <v>0</v>
      </c>
      <c r="AC19" s="173" t="str">
        <f t="shared" si="14"/>
        <v>6</v>
      </c>
      <c r="AD19" s="173" t="str">
        <f t="shared" si="15"/>
        <v>2</v>
      </c>
      <c r="AE19" s="173" t="str">
        <f t="shared" si="16"/>
        <v>7</v>
      </c>
      <c r="AF19" s="173" t="s">
        <v>813</v>
      </c>
      <c r="AG19" s="173" t="str">
        <f t="shared" si="17"/>
        <v>P</v>
      </c>
      <c r="AH19" s="173" t="str">
        <f t="shared" si="18"/>
        <v>D</v>
      </c>
      <c r="AI19" s="173" t="str">
        <f t="shared" si="19"/>
        <v>P</v>
      </c>
      <c r="AJ19" s="174" t="str">
        <f t="shared" si="20"/>
        <v>S</v>
      </c>
      <c r="AK19" s="174" t="str">
        <f>CONCATENATE("_",LOOKUP(Metadata_Příkladu_dokumentace!H19,'Struktura dokumentací'!$I$3:$I$119,'Struktura dokumentací'!$J$3:$J$119))</f>
        <v>_C3XXX</v>
      </c>
      <c r="AL19" s="174" t="str">
        <f t="shared" si="4"/>
        <v>_XXXXXXXX</v>
      </c>
      <c r="AM19" s="174" t="s">
        <v>636</v>
      </c>
      <c r="AN19" s="174" t="str">
        <f t="shared" si="21"/>
        <v>_2</v>
      </c>
      <c r="AO19" s="174" t="str">
        <f t="shared" si="22"/>
        <v>_003</v>
      </c>
      <c r="AP19" s="175" t="s">
        <v>644</v>
      </c>
    </row>
    <row r="20" spans="1:42" s="140" customFormat="1" ht="12" customHeight="1" x14ac:dyDescent="0.2">
      <c r="A20" s="143"/>
      <c r="B20" s="107"/>
      <c r="C20" s="108"/>
      <c r="D20" s="108"/>
      <c r="E20" s="108"/>
      <c r="F20" s="84" t="s">
        <v>757</v>
      </c>
      <c r="G20" s="90" t="s">
        <v>765</v>
      </c>
      <c r="H20" s="135" t="s">
        <v>119</v>
      </c>
      <c r="I20" s="135" t="s">
        <v>785</v>
      </c>
      <c r="J20" s="133" t="s">
        <v>773</v>
      </c>
      <c r="K20" s="59" t="s">
        <v>785</v>
      </c>
      <c r="L20" s="96" t="s">
        <v>781</v>
      </c>
      <c r="M20" s="185" t="str">
        <f t="shared" si="5"/>
        <v>C3</v>
      </c>
      <c r="N20" s="186" t="str">
        <f>LOOKUP(Metadata_Příkladu_dokumentace!H20,'Struktura dokumentací'!$I$3:$I$119,'Struktura dokumentací'!$E$3:$E$119)</f>
        <v>Koordinační situační výkres</v>
      </c>
      <c r="O20" s="170" t="str">
        <f t="shared" si="0"/>
        <v>Koordinační_situační_výkres</v>
      </c>
      <c r="P20" s="170" t="str">
        <f t="shared" si="1"/>
        <v>-</v>
      </c>
      <c r="Q20" s="186">
        <v>2</v>
      </c>
      <c r="R20" s="196" t="s">
        <v>997</v>
      </c>
      <c r="S20" s="193" t="str">
        <f t="shared" si="6"/>
        <v>Koordinační_situační_výkres</v>
      </c>
      <c r="T20" s="170" t="str">
        <f t="shared" si="2"/>
        <v>km_104.500-105.000</v>
      </c>
      <c r="U20" s="187" t="str">
        <f t="shared" si="3"/>
        <v>S621500627_PDPS_C3XXX_XXXXXXXX_XX_2_004_000</v>
      </c>
      <c r="V20" s="172" t="str">
        <f t="shared" si="7"/>
        <v>S</v>
      </c>
      <c r="W20" s="173" t="str">
        <f t="shared" si="8"/>
        <v>6</v>
      </c>
      <c r="X20" s="173" t="str">
        <f t="shared" si="9"/>
        <v>2</v>
      </c>
      <c r="Y20" s="173" t="str">
        <f t="shared" si="10"/>
        <v>1</v>
      </c>
      <c r="Z20" s="173" t="str">
        <f t="shared" si="11"/>
        <v>5</v>
      </c>
      <c r="AA20" s="173" t="str">
        <f t="shared" si="12"/>
        <v>0</v>
      </c>
      <c r="AB20" s="173" t="str">
        <f t="shared" si="13"/>
        <v>0</v>
      </c>
      <c r="AC20" s="173" t="str">
        <f t="shared" si="14"/>
        <v>6</v>
      </c>
      <c r="AD20" s="173" t="str">
        <f t="shared" si="15"/>
        <v>2</v>
      </c>
      <c r="AE20" s="173" t="str">
        <f t="shared" si="16"/>
        <v>7</v>
      </c>
      <c r="AF20" s="173" t="s">
        <v>813</v>
      </c>
      <c r="AG20" s="173" t="str">
        <f t="shared" si="17"/>
        <v>P</v>
      </c>
      <c r="AH20" s="173" t="str">
        <f t="shared" si="18"/>
        <v>D</v>
      </c>
      <c r="AI20" s="173" t="str">
        <f t="shared" si="19"/>
        <v>P</v>
      </c>
      <c r="AJ20" s="174" t="str">
        <f t="shared" si="20"/>
        <v>S</v>
      </c>
      <c r="AK20" s="174" t="str">
        <f>CONCATENATE("_",LOOKUP(Metadata_Příkladu_dokumentace!H20,'Struktura dokumentací'!$I$3:$I$119,'Struktura dokumentací'!$J$3:$J$119))</f>
        <v>_C3XXX</v>
      </c>
      <c r="AL20" s="174" t="str">
        <f t="shared" si="4"/>
        <v>_XXXXXXXX</v>
      </c>
      <c r="AM20" s="174" t="s">
        <v>636</v>
      </c>
      <c r="AN20" s="174" t="str">
        <f t="shared" si="21"/>
        <v>_2</v>
      </c>
      <c r="AO20" s="174" t="str">
        <f t="shared" si="22"/>
        <v>_004</v>
      </c>
      <c r="AP20" s="175" t="s">
        <v>644</v>
      </c>
    </row>
    <row r="21" spans="1:42" s="140" customFormat="1" ht="12" customHeight="1" x14ac:dyDescent="0.2">
      <c r="A21" s="143"/>
      <c r="B21" s="107"/>
      <c r="C21" s="108"/>
      <c r="D21" s="108"/>
      <c r="E21" s="108"/>
      <c r="F21" s="84" t="s">
        <v>758</v>
      </c>
      <c r="G21" s="90" t="s">
        <v>765</v>
      </c>
      <c r="H21" s="135" t="s">
        <v>119</v>
      </c>
      <c r="I21" s="135" t="s">
        <v>785</v>
      </c>
      <c r="J21" s="133" t="s">
        <v>773</v>
      </c>
      <c r="K21" s="59" t="s">
        <v>785</v>
      </c>
      <c r="L21" s="96" t="s">
        <v>782</v>
      </c>
      <c r="M21" s="185" t="str">
        <f t="shared" si="5"/>
        <v>C3</v>
      </c>
      <c r="N21" s="186" t="str">
        <f>LOOKUP(Metadata_Příkladu_dokumentace!H21,'Struktura dokumentací'!$I$3:$I$119,'Struktura dokumentací'!$E$3:$E$119)</f>
        <v>Koordinační situační výkres</v>
      </c>
      <c r="O21" s="170" t="str">
        <f t="shared" si="0"/>
        <v>Koordinační_situační_výkres</v>
      </c>
      <c r="P21" s="170" t="str">
        <f t="shared" si="1"/>
        <v>-</v>
      </c>
      <c r="Q21" s="186">
        <v>2</v>
      </c>
      <c r="R21" s="196" t="s">
        <v>998</v>
      </c>
      <c r="S21" s="193" t="str">
        <f t="shared" si="6"/>
        <v>Koordinační_situační_výkres</v>
      </c>
      <c r="T21" s="170" t="str">
        <f t="shared" si="2"/>
        <v>km_105.000-105.700</v>
      </c>
      <c r="U21" s="187" t="str">
        <f t="shared" si="3"/>
        <v>S621500627_PDPS_C3XXX_XXXXXXXX_XX_2_005_000</v>
      </c>
      <c r="V21" s="172" t="str">
        <f t="shared" si="7"/>
        <v>S</v>
      </c>
      <c r="W21" s="173" t="str">
        <f t="shared" si="8"/>
        <v>6</v>
      </c>
      <c r="X21" s="173" t="str">
        <f t="shared" si="9"/>
        <v>2</v>
      </c>
      <c r="Y21" s="173" t="str">
        <f t="shared" si="10"/>
        <v>1</v>
      </c>
      <c r="Z21" s="173" t="str">
        <f t="shared" si="11"/>
        <v>5</v>
      </c>
      <c r="AA21" s="173" t="str">
        <f t="shared" si="12"/>
        <v>0</v>
      </c>
      <c r="AB21" s="173" t="str">
        <f t="shared" si="13"/>
        <v>0</v>
      </c>
      <c r="AC21" s="173" t="str">
        <f t="shared" si="14"/>
        <v>6</v>
      </c>
      <c r="AD21" s="173" t="str">
        <f t="shared" si="15"/>
        <v>2</v>
      </c>
      <c r="AE21" s="173" t="str">
        <f t="shared" si="16"/>
        <v>7</v>
      </c>
      <c r="AF21" s="173" t="s">
        <v>813</v>
      </c>
      <c r="AG21" s="173" t="str">
        <f t="shared" si="17"/>
        <v>P</v>
      </c>
      <c r="AH21" s="173" t="str">
        <f t="shared" si="18"/>
        <v>D</v>
      </c>
      <c r="AI21" s="173" t="str">
        <f t="shared" si="19"/>
        <v>P</v>
      </c>
      <c r="AJ21" s="174" t="str">
        <f t="shared" si="20"/>
        <v>S</v>
      </c>
      <c r="AK21" s="174" t="str">
        <f>CONCATENATE("_",LOOKUP(Metadata_Příkladu_dokumentace!H21,'Struktura dokumentací'!$I$3:$I$119,'Struktura dokumentací'!$J$3:$J$119))</f>
        <v>_C3XXX</v>
      </c>
      <c r="AL21" s="174" t="str">
        <f t="shared" si="4"/>
        <v>_XXXXXXXX</v>
      </c>
      <c r="AM21" s="174" t="s">
        <v>636</v>
      </c>
      <c r="AN21" s="174" t="str">
        <f t="shared" si="21"/>
        <v>_2</v>
      </c>
      <c r="AO21" s="174" t="str">
        <f t="shared" si="22"/>
        <v>_005</v>
      </c>
      <c r="AP21" s="175" t="s">
        <v>644</v>
      </c>
    </row>
    <row r="22" spans="1:42" s="140" customFormat="1" ht="14.25" customHeight="1" x14ac:dyDescent="0.2">
      <c r="A22" s="48" t="s">
        <v>123</v>
      </c>
      <c r="B22" s="30"/>
      <c r="C22" s="30"/>
      <c r="D22" s="30"/>
      <c r="E22" s="30"/>
      <c r="F22" s="81"/>
      <c r="G22" s="92" t="s">
        <v>759</v>
      </c>
      <c r="H22" s="136" t="s">
        <v>123</v>
      </c>
      <c r="I22" s="136" t="s">
        <v>648</v>
      </c>
      <c r="J22" s="132" t="s">
        <v>773</v>
      </c>
      <c r="K22" s="43" t="s">
        <v>773</v>
      </c>
      <c r="L22" s="159" t="s">
        <v>632</v>
      </c>
      <c r="M22" s="185" t="str">
        <f t="shared" si="5"/>
        <v>D</v>
      </c>
      <c r="N22" s="186" t="str">
        <f>LOOKUP(Metadata_Příkladu_dokumentace!H22,'Struktura dokumentací'!$I$3:$I$119,'Struktura dokumentací'!$E$3:$E$119)</f>
        <v>Dokumentace objektů a technických a technologických zařízení</v>
      </c>
      <c r="O22" s="170" t="str">
        <f t="shared" si="0"/>
        <v>Dokumentace_objektů_a technických_a_technologických_zařízení</v>
      </c>
      <c r="P22" s="170" t="str">
        <f t="shared" si="1"/>
        <v>-</v>
      </c>
      <c r="Q22" s="186" t="str">
        <f t="shared" ref="Q22:Q85" si="23">IF((MID(F22,1,8))="","-",IF((MID(H22,1,1))="D",MID(F22,10,1),""))</f>
        <v>-</v>
      </c>
      <c r="R22" s="196" t="s">
        <v>632</v>
      </c>
      <c r="S22" s="193" t="str">
        <f t="shared" si="6"/>
        <v>-</v>
      </c>
      <c r="T22" s="170" t="str">
        <f t="shared" si="2"/>
        <v>-</v>
      </c>
      <c r="U22" s="187" t="str">
        <f t="shared" si="3"/>
        <v>S621500627_PDPS_DXXXX_XXXXXXXX_XX_X_XXX_000</v>
      </c>
      <c r="V22" s="172" t="str">
        <f t="shared" si="7"/>
        <v>S</v>
      </c>
      <c r="W22" s="173" t="str">
        <f t="shared" si="8"/>
        <v>6</v>
      </c>
      <c r="X22" s="173" t="str">
        <f t="shared" si="9"/>
        <v>2</v>
      </c>
      <c r="Y22" s="173" t="str">
        <f t="shared" si="10"/>
        <v>1</v>
      </c>
      <c r="Z22" s="173" t="str">
        <f t="shared" si="11"/>
        <v>5</v>
      </c>
      <c r="AA22" s="173" t="str">
        <f t="shared" si="12"/>
        <v>0</v>
      </c>
      <c r="AB22" s="173" t="str">
        <f t="shared" si="13"/>
        <v>0</v>
      </c>
      <c r="AC22" s="173" t="str">
        <f t="shared" si="14"/>
        <v>6</v>
      </c>
      <c r="AD22" s="173" t="str">
        <f t="shared" si="15"/>
        <v>2</v>
      </c>
      <c r="AE22" s="173" t="str">
        <f t="shared" si="16"/>
        <v>7</v>
      </c>
      <c r="AF22" s="173" t="s">
        <v>813</v>
      </c>
      <c r="AG22" s="173" t="str">
        <f t="shared" si="17"/>
        <v>P</v>
      </c>
      <c r="AH22" s="173" t="str">
        <f t="shared" si="18"/>
        <v>D</v>
      </c>
      <c r="AI22" s="173" t="str">
        <f t="shared" si="19"/>
        <v>P</v>
      </c>
      <c r="AJ22" s="174" t="str">
        <f t="shared" si="20"/>
        <v>S</v>
      </c>
      <c r="AK22" s="174" t="str">
        <f>CONCATENATE("_",LOOKUP(Metadata_Příkladu_dokumentace!H22,'Struktura dokumentací'!$I$3:$I$119,'Struktura dokumentací'!$J$3:$J$119))</f>
        <v>_DXXXX</v>
      </c>
      <c r="AL22" s="174" t="str">
        <f t="shared" si="4"/>
        <v>_XXXXXXXX</v>
      </c>
      <c r="AM22" s="174" t="s">
        <v>636</v>
      </c>
      <c r="AN22" s="174" t="str">
        <f t="shared" si="21"/>
        <v>_X</v>
      </c>
      <c r="AO22" s="174" t="str">
        <f t="shared" si="22"/>
        <v>_XXX</v>
      </c>
      <c r="AP22" s="175" t="s">
        <v>644</v>
      </c>
    </row>
    <row r="23" spans="1:42" s="140" customFormat="1" ht="12" customHeight="1" x14ac:dyDescent="0.2">
      <c r="A23" s="142"/>
      <c r="B23" s="29" t="s">
        <v>162</v>
      </c>
      <c r="C23" s="30"/>
      <c r="D23" s="30"/>
      <c r="E23" s="30"/>
      <c r="F23" s="30"/>
      <c r="G23" s="92" t="s">
        <v>759</v>
      </c>
      <c r="H23" s="136" t="str">
        <f>B23</f>
        <v>D2</v>
      </c>
      <c r="I23" s="136" t="s">
        <v>649</v>
      </c>
      <c r="J23" s="132" t="s">
        <v>773</v>
      </c>
      <c r="K23" s="43" t="s">
        <v>773</v>
      </c>
      <c r="L23" s="159" t="s">
        <v>632</v>
      </c>
      <c r="M23" s="185" t="str">
        <f t="shared" si="5"/>
        <v>D2</v>
      </c>
      <c r="N23" s="186" t="str">
        <f>LOOKUP(Metadata_Příkladu_dokumentace!H23,'Struktura dokumentací'!$I$3:$I$119,'Struktura dokumentací'!$E$3:$E$119)</f>
        <v>Stavební část</v>
      </c>
      <c r="O23" s="170" t="str">
        <f t="shared" si="0"/>
        <v>Stavební_část</v>
      </c>
      <c r="P23" s="170" t="str">
        <f t="shared" si="1"/>
        <v>-</v>
      </c>
      <c r="Q23" s="186" t="str">
        <f t="shared" si="23"/>
        <v>-</v>
      </c>
      <c r="R23" s="196" t="s">
        <v>632</v>
      </c>
      <c r="S23" s="193" t="str">
        <f t="shared" si="6"/>
        <v>-</v>
      </c>
      <c r="T23" s="170" t="str">
        <f t="shared" si="2"/>
        <v>-</v>
      </c>
      <c r="U23" s="187" t="str">
        <f t="shared" si="3"/>
        <v>S621500627_PDPS_D2XXX_XXXXXXXX_XX_X_XXX_000</v>
      </c>
      <c r="V23" s="172" t="str">
        <f t="shared" si="7"/>
        <v>S</v>
      </c>
      <c r="W23" s="173" t="str">
        <f t="shared" si="8"/>
        <v>6</v>
      </c>
      <c r="X23" s="173" t="str">
        <f t="shared" si="9"/>
        <v>2</v>
      </c>
      <c r="Y23" s="173" t="str">
        <f t="shared" si="10"/>
        <v>1</v>
      </c>
      <c r="Z23" s="173" t="str">
        <f t="shared" si="11"/>
        <v>5</v>
      </c>
      <c r="AA23" s="173" t="str">
        <f t="shared" si="12"/>
        <v>0</v>
      </c>
      <c r="AB23" s="173" t="str">
        <f t="shared" si="13"/>
        <v>0</v>
      </c>
      <c r="AC23" s="173" t="str">
        <f t="shared" si="14"/>
        <v>6</v>
      </c>
      <c r="AD23" s="173" t="str">
        <f t="shared" si="15"/>
        <v>2</v>
      </c>
      <c r="AE23" s="173" t="str">
        <f t="shared" si="16"/>
        <v>7</v>
      </c>
      <c r="AF23" s="173" t="s">
        <v>813</v>
      </c>
      <c r="AG23" s="173" t="str">
        <f t="shared" si="17"/>
        <v>P</v>
      </c>
      <c r="AH23" s="173" t="str">
        <f t="shared" si="18"/>
        <v>D</v>
      </c>
      <c r="AI23" s="173" t="str">
        <f t="shared" si="19"/>
        <v>P</v>
      </c>
      <c r="AJ23" s="174" t="str">
        <f t="shared" si="20"/>
        <v>S</v>
      </c>
      <c r="AK23" s="174" t="str">
        <f>CONCATENATE("_",LOOKUP(Metadata_Příkladu_dokumentace!H23,'Struktura dokumentací'!$I$3:$I$119,'Struktura dokumentací'!$J$3:$J$119))</f>
        <v>_D2XXX</v>
      </c>
      <c r="AL23" s="174" t="str">
        <f t="shared" si="4"/>
        <v>_XXXXXXXX</v>
      </c>
      <c r="AM23" s="174" t="s">
        <v>636</v>
      </c>
      <c r="AN23" s="174" t="str">
        <f t="shared" si="21"/>
        <v>_X</v>
      </c>
      <c r="AO23" s="174" t="str">
        <f t="shared" si="22"/>
        <v>_XXX</v>
      </c>
      <c r="AP23" s="175" t="s">
        <v>644</v>
      </c>
    </row>
    <row r="24" spans="1:42" s="140" customFormat="1" ht="12" customHeight="1" x14ac:dyDescent="0.2">
      <c r="A24" s="142"/>
      <c r="B24" s="144"/>
      <c r="C24" s="34" t="s">
        <v>285</v>
      </c>
      <c r="D24" s="35"/>
      <c r="E24" s="35"/>
      <c r="F24" s="82"/>
      <c r="G24" s="92" t="s">
        <v>759</v>
      </c>
      <c r="H24" s="136" t="str">
        <f>C24</f>
        <v>D21</v>
      </c>
      <c r="I24" s="136" t="s">
        <v>650</v>
      </c>
      <c r="J24" s="132" t="s">
        <v>773</v>
      </c>
      <c r="K24" s="43" t="s">
        <v>773</v>
      </c>
      <c r="L24" s="160" t="s">
        <v>632</v>
      </c>
      <c r="M24" s="185" t="str">
        <f t="shared" si="5"/>
        <v>D21</v>
      </c>
      <c r="N24" s="186" t="str">
        <f>LOOKUP(Metadata_Příkladu_dokumentace!H24,'Struktura dokumentací'!$I$3:$I$119,'Struktura dokumentací'!$E$3:$E$119)</f>
        <v>Inženýrské objekty</v>
      </c>
      <c r="O24" s="170" t="str">
        <f t="shared" si="0"/>
        <v>Inženýrské_objekty</v>
      </c>
      <c r="P24" s="170" t="str">
        <f t="shared" si="1"/>
        <v>-</v>
      </c>
      <c r="Q24" s="186" t="str">
        <f t="shared" si="23"/>
        <v>-</v>
      </c>
      <c r="R24" s="196" t="s">
        <v>632</v>
      </c>
      <c r="S24" s="193" t="str">
        <f t="shared" si="6"/>
        <v>-</v>
      </c>
      <c r="T24" s="170" t="str">
        <f t="shared" si="2"/>
        <v>-</v>
      </c>
      <c r="U24" s="187" t="str">
        <f t="shared" si="3"/>
        <v>S621500627_PDPS_D21XX_XXXXXXXX_XX_X_XXX_000</v>
      </c>
      <c r="V24" s="172" t="str">
        <f t="shared" si="7"/>
        <v>S</v>
      </c>
      <c r="W24" s="173" t="str">
        <f t="shared" si="8"/>
        <v>6</v>
      </c>
      <c r="X24" s="173" t="str">
        <f t="shared" si="9"/>
        <v>2</v>
      </c>
      <c r="Y24" s="173" t="str">
        <f t="shared" si="10"/>
        <v>1</v>
      </c>
      <c r="Z24" s="173" t="str">
        <f t="shared" si="11"/>
        <v>5</v>
      </c>
      <c r="AA24" s="173" t="str">
        <f t="shared" si="12"/>
        <v>0</v>
      </c>
      <c r="AB24" s="173" t="str">
        <f t="shared" si="13"/>
        <v>0</v>
      </c>
      <c r="AC24" s="173" t="str">
        <f t="shared" si="14"/>
        <v>6</v>
      </c>
      <c r="AD24" s="173" t="str">
        <f t="shared" si="15"/>
        <v>2</v>
      </c>
      <c r="AE24" s="173" t="str">
        <f t="shared" si="16"/>
        <v>7</v>
      </c>
      <c r="AF24" s="173" t="s">
        <v>813</v>
      </c>
      <c r="AG24" s="173" t="str">
        <f t="shared" si="17"/>
        <v>P</v>
      </c>
      <c r="AH24" s="173" t="str">
        <f t="shared" si="18"/>
        <v>D</v>
      </c>
      <c r="AI24" s="173" t="str">
        <f t="shared" si="19"/>
        <v>P</v>
      </c>
      <c r="AJ24" s="174" t="str">
        <f t="shared" si="20"/>
        <v>S</v>
      </c>
      <c r="AK24" s="174" t="str">
        <f>CONCATENATE("_",LOOKUP(Metadata_Příkladu_dokumentace!H24,'Struktura dokumentací'!$I$3:$I$119,'Struktura dokumentací'!$J$3:$J$119))</f>
        <v>_D21XX</v>
      </c>
      <c r="AL24" s="174" t="str">
        <f t="shared" si="4"/>
        <v>_XXXXXXXX</v>
      </c>
      <c r="AM24" s="174" t="s">
        <v>636</v>
      </c>
      <c r="AN24" s="174" t="str">
        <f t="shared" si="21"/>
        <v>_X</v>
      </c>
      <c r="AO24" s="174" t="str">
        <f t="shared" si="22"/>
        <v>_XXX</v>
      </c>
      <c r="AP24" s="175" t="s">
        <v>644</v>
      </c>
    </row>
    <row r="25" spans="1:42" s="140" customFormat="1" ht="12" customHeight="1" x14ac:dyDescent="0.2">
      <c r="A25" s="142"/>
      <c r="B25" s="25"/>
      <c r="C25" s="26"/>
      <c r="D25" s="72" t="s">
        <v>309</v>
      </c>
      <c r="E25" s="73"/>
      <c r="F25" s="83"/>
      <c r="G25" s="92" t="s">
        <v>759</v>
      </c>
      <c r="H25" s="136" t="str">
        <f>D25</f>
        <v>D211</v>
      </c>
      <c r="I25" s="136" t="s">
        <v>651</v>
      </c>
      <c r="J25" s="132" t="s">
        <v>773</v>
      </c>
      <c r="K25" s="43" t="s">
        <v>773</v>
      </c>
      <c r="L25" s="93" t="s">
        <v>632</v>
      </c>
      <c r="M25" s="185" t="str">
        <f t="shared" si="5"/>
        <v>D211</v>
      </c>
      <c r="N25" s="186" t="str">
        <f>LOOKUP(Metadata_Příkladu_dokumentace!H25,'Struktura dokumentací'!$I$3:$I$119,'Struktura dokumentací'!$E$3:$E$119)</f>
        <v>Železniční spodek a svršek</v>
      </c>
      <c r="O25" s="170" t="str">
        <f t="shared" si="0"/>
        <v>Železniční_spodek_a_svršek</v>
      </c>
      <c r="P25" s="170" t="str">
        <f t="shared" si="1"/>
        <v>-</v>
      </c>
      <c r="Q25" s="186" t="str">
        <f t="shared" si="23"/>
        <v>-</v>
      </c>
      <c r="R25" s="196" t="s">
        <v>632</v>
      </c>
      <c r="S25" s="193" t="str">
        <f t="shared" si="6"/>
        <v>-</v>
      </c>
      <c r="T25" s="170" t="str">
        <f t="shared" si="2"/>
        <v>-</v>
      </c>
      <c r="U25" s="187" t="str">
        <f t="shared" si="3"/>
        <v>S621500627_PDPS_D2101_XXXXXXXX_XX_X_XXX_000</v>
      </c>
      <c r="V25" s="172" t="str">
        <f t="shared" si="7"/>
        <v>S</v>
      </c>
      <c r="W25" s="173" t="str">
        <f t="shared" si="8"/>
        <v>6</v>
      </c>
      <c r="X25" s="173" t="str">
        <f t="shared" si="9"/>
        <v>2</v>
      </c>
      <c r="Y25" s="173" t="str">
        <f t="shared" si="10"/>
        <v>1</v>
      </c>
      <c r="Z25" s="173" t="str">
        <f t="shared" si="11"/>
        <v>5</v>
      </c>
      <c r="AA25" s="173" t="str">
        <f t="shared" si="12"/>
        <v>0</v>
      </c>
      <c r="AB25" s="173" t="str">
        <f t="shared" si="13"/>
        <v>0</v>
      </c>
      <c r="AC25" s="173" t="str">
        <f t="shared" si="14"/>
        <v>6</v>
      </c>
      <c r="AD25" s="173" t="str">
        <f t="shared" si="15"/>
        <v>2</v>
      </c>
      <c r="AE25" s="173" t="str">
        <f t="shared" si="16"/>
        <v>7</v>
      </c>
      <c r="AF25" s="173" t="s">
        <v>813</v>
      </c>
      <c r="AG25" s="173" t="str">
        <f t="shared" si="17"/>
        <v>P</v>
      </c>
      <c r="AH25" s="173" t="str">
        <f t="shared" si="18"/>
        <v>D</v>
      </c>
      <c r="AI25" s="173" t="str">
        <f t="shared" si="19"/>
        <v>P</v>
      </c>
      <c r="AJ25" s="174" t="str">
        <f t="shared" si="20"/>
        <v>S</v>
      </c>
      <c r="AK25" s="174" t="str">
        <f>CONCATENATE("_",LOOKUP(Metadata_Příkladu_dokumentace!H25,'Struktura dokumentací'!$I$3:$I$119,'Struktura dokumentací'!$J$3:$J$119))</f>
        <v>_D2101</v>
      </c>
      <c r="AL25" s="174" t="str">
        <f t="shared" si="4"/>
        <v>_XXXXXXXX</v>
      </c>
      <c r="AM25" s="174" t="s">
        <v>636</v>
      </c>
      <c r="AN25" s="174" t="str">
        <f t="shared" si="21"/>
        <v>_X</v>
      </c>
      <c r="AO25" s="174" t="str">
        <f t="shared" si="22"/>
        <v>_XXX</v>
      </c>
      <c r="AP25" s="175" t="s">
        <v>644</v>
      </c>
    </row>
    <row r="26" spans="1:42" s="140" customFormat="1" ht="12" customHeight="1" x14ac:dyDescent="0.2">
      <c r="A26" s="142"/>
      <c r="B26" s="25"/>
      <c r="C26" s="25"/>
      <c r="D26" s="62"/>
      <c r="E26" s="265" t="s">
        <v>407</v>
      </c>
      <c r="F26" s="266"/>
      <c r="G26" s="92" t="s">
        <v>759</v>
      </c>
      <c r="H26" s="136" t="str">
        <f t="shared" ref="H26:H57" si="24">IF(D26="",H25,D26)</f>
        <v>D211</v>
      </c>
      <c r="I26" s="136" t="s">
        <v>651</v>
      </c>
      <c r="J26" s="130" t="s">
        <v>646</v>
      </c>
      <c r="K26" s="43" t="s">
        <v>773</v>
      </c>
      <c r="L26" s="93" t="s">
        <v>632</v>
      </c>
      <c r="M26" s="185" t="str">
        <f t="shared" si="5"/>
        <v>D211</v>
      </c>
      <c r="N26" s="186" t="str">
        <f>LOOKUP(Metadata_Příkladu_dokumentace!H26,'Struktura dokumentací'!$I$3:$I$119,'Struktura dokumentací'!$E$3:$E$119)</f>
        <v>Železniční spodek a svršek</v>
      </c>
      <c r="O26" s="170" t="str">
        <f t="shared" si="0"/>
        <v>ŽST_Přibyslav_železniční_svršek_a_spodek</v>
      </c>
      <c r="P26" s="170" t="str">
        <f t="shared" si="1"/>
        <v>SK110002</v>
      </c>
      <c r="Q26" s="186" t="str">
        <f t="shared" si="23"/>
        <v>-</v>
      </c>
      <c r="R26" s="196" t="s">
        <v>632</v>
      </c>
      <c r="S26" s="193" t="str">
        <f t="shared" si="6"/>
        <v>-</v>
      </c>
      <c r="T26" s="170" t="str">
        <f t="shared" si="2"/>
        <v>-</v>
      </c>
      <c r="U26" s="187" t="str">
        <f t="shared" si="3"/>
        <v>S621500627_PDPS_D2101_SK110002_XX_X_XXX_000</v>
      </c>
      <c r="V26" s="172" t="str">
        <f t="shared" si="7"/>
        <v>S</v>
      </c>
      <c r="W26" s="173" t="str">
        <f t="shared" si="8"/>
        <v>6</v>
      </c>
      <c r="X26" s="173" t="str">
        <f t="shared" si="9"/>
        <v>2</v>
      </c>
      <c r="Y26" s="173" t="str">
        <f t="shared" si="10"/>
        <v>1</v>
      </c>
      <c r="Z26" s="173" t="str">
        <f t="shared" si="11"/>
        <v>5</v>
      </c>
      <c r="AA26" s="173" t="str">
        <f t="shared" si="12"/>
        <v>0</v>
      </c>
      <c r="AB26" s="173" t="str">
        <f t="shared" si="13"/>
        <v>0</v>
      </c>
      <c r="AC26" s="173" t="str">
        <f t="shared" si="14"/>
        <v>6</v>
      </c>
      <c r="AD26" s="173" t="str">
        <f t="shared" si="15"/>
        <v>2</v>
      </c>
      <c r="AE26" s="173" t="str">
        <f t="shared" si="16"/>
        <v>7</v>
      </c>
      <c r="AF26" s="173" t="s">
        <v>813</v>
      </c>
      <c r="AG26" s="173" t="str">
        <f t="shared" si="17"/>
        <v>P</v>
      </c>
      <c r="AH26" s="173" t="str">
        <f t="shared" si="18"/>
        <v>D</v>
      </c>
      <c r="AI26" s="173" t="str">
        <f t="shared" si="19"/>
        <v>P</v>
      </c>
      <c r="AJ26" s="174" t="str">
        <f t="shared" si="20"/>
        <v>S</v>
      </c>
      <c r="AK26" s="174" t="str">
        <f>CONCATENATE("_",LOOKUP(Metadata_Příkladu_dokumentace!H26,'Struktura dokumentací'!$I$3:$I$119,'Struktura dokumentací'!$J$3:$J$119))</f>
        <v>_D2101</v>
      </c>
      <c r="AL26" s="174" t="str">
        <f t="shared" si="4"/>
        <v>_SK110002</v>
      </c>
      <c r="AM26" s="174" t="s">
        <v>636</v>
      </c>
      <c r="AN26" s="174" t="str">
        <f t="shared" si="21"/>
        <v>_X</v>
      </c>
      <c r="AO26" s="174" t="str">
        <f t="shared" si="22"/>
        <v>_XXX</v>
      </c>
      <c r="AP26" s="175" t="s">
        <v>644</v>
      </c>
    </row>
    <row r="27" spans="1:42" s="140" customFormat="1" ht="12" customHeight="1" x14ac:dyDescent="0.2">
      <c r="A27" s="142"/>
      <c r="B27" s="25"/>
      <c r="C27" s="25"/>
      <c r="D27" s="63"/>
      <c r="E27" s="64"/>
      <c r="F27" s="84" t="s">
        <v>598</v>
      </c>
      <c r="G27" s="94" t="s">
        <v>765</v>
      </c>
      <c r="H27" s="135" t="str">
        <f t="shared" si="24"/>
        <v>D211</v>
      </c>
      <c r="I27" s="135" t="s">
        <v>651</v>
      </c>
      <c r="J27" s="133" t="s">
        <v>646</v>
      </c>
      <c r="K27" s="28" t="s">
        <v>418</v>
      </c>
      <c r="L27" s="96" t="s">
        <v>632</v>
      </c>
      <c r="M27" s="185" t="str">
        <f t="shared" si="5"/>
        <v>D211</v>
      </c>
      <c r="N27" s="186" t="str">
        <f>LOOKUP(Metadata_Příkladu_dokumentace!H27,'Struktura dokumentací'!$I$3:$I$119,'Struktura dokumentací'!$E$3:$E$119)</f>
        <v>Železniční spodek a svršek</v>
      </c>
      <c r="O27" s="170" t="str">
        <f t="shared" si="0"/>
        <v>ŽST_Přibyslav_železniční_svršek_a_spodek</v>
      </c>
      <c r="P27" s="170" t="str">
        <f t="shared" si="1"/>
        <v>SK110002</v>
      </c>
      <c r="Q27" s="186" t="str">
        <f t="shared" si="23"/>
        <v>0</v>
      </c>
      <c r="R27" s="197" t="str">
        <f>IF((MID(F27,12,3))="","-",(MID(F27,12,3)))</f>
        <v>000</v>
      </c>
      <c r="S27" s="193" t="str">
        <f t="shared" si="6"/>
        <v>Rozpiska</v>
      </c>
      <c r="T27" s="170" t="str">
        <f t="shared" si="2"/>
        <v>-</v>
      </c>
      <c r="U27" s="187" t="str">
        <f t="shared" si="3"/>
        <v>S621500627_PDPS_D2101_SK110002_XX_0_000_000</v>
      </c>
      <c r="V27" s="172" t="str">
        <f t="shared" si="7"/>
        <v>S</v>
      </c>
      <c r="W27" s="173" t="str">
        <f t="shared" si="8"/>
        <v>6</v>
      </c>
      <c r="X27" s="173" t="str">
        <f t="shared" si="9"/>
        <v>2</v>
      </c>
      <c r="Y27" s="173" t="str">
        <f t="shared" si="10"/>
        <v>1</v>
      </c>
      <c r="Z27" s="173" t="str">
        <f t="shared" si="11"/>
        <v>5</v>
      </c>
      <c r="AA27" s="173" t="str">
        <f t="shared" si="12"/>
        <v>0</v>
      </c>
      <c r="AB27" s="173" t="str">
        <f t="shared" si="13"/>
        <v>0</v>
      </c>
      <c r="AC27" s="173" t="str">
        <f t="shared" si="14"/>
        <v>6</v>
      </c>
      <c r="AD27" s="173" t="str">
        <f t="shared" si="15"/>
        <v>2</v>
      </c>
      <c r="AE27" s="173" t="str">
        <f t="shared" si="16"/>
        <v>7</v>
      </c>
      <c r="AF27" s="173" t="s">
        <v>813</v>
      </c>
      <c r="AG27" s="173" t="str">
        <f t="shared" si="17"/>
        <v>P</v>
      </c>
      <c r="AH27" s="173" t="str">
        <f t="shared" si="18"/>
        <v>D</v>
      </c>
      <c r="AI27" s="173" t="str">
        <f t="shared" si="19"/>
        <v>P</v>
      </c>
      <c r="AJ27" s="174" t="str">
        <f t="shared" si="20"/>
        <v>S</v>
      </c>
      <c r="AK27" s="174" t="str">
        <f>CONCATENATE("_",LOOKUP(Metadata_Příkladu_dokumentace!H27,'Struktura dokumentací'!$I$3:$I$119,'Struktura dokumentací'!$J$3:$J$119))</f>
        <v>_D2101</v>
      </c>
      <c r="AL27" s="174" t="str">
        <f t="shared" si="4"/>
        <v>_SK110002</v>
      </c>
      <c r="AM27" s="174" t="s">
        <v>636</v>
      </c>
      <c r="AN27" s="174" t="str">
        <f t="shared" si="21"/>
        <v>_0</v>
      </c>
      <c r="AO27" s="174" t="str">
        <f t="shared" si="22"/>
        <v>_000</v>
      </c>
      <c r="AP27" s="175" t="s">
        <v>644</v>
      </c>
    </row>
    <row r="28" spans="1:42" s="140" customFormat="1" ht="12" customHeight="1" x14ac:dyDescent="0.2">
      <c r="A28" s="142"/>
      <c r="B28" s="25"/>
      <c r="C28" s="25"/>
      <c r="D28" s="63"/>
      <c r="E28" s="65"/>
      <c r="F28" s="84" t="s">
        <v>599</v>
      </c>
      <c r="G28" s="94" t="s">
        <v>765</v>
      </c>
      <c r="H28" s="135" t="str">
        <f t="shared" si="24"/>
        <v>D211</v>
      </c>
      <c r="I28" s="135" t="s">
        <v>651</v>
      </c>
      <c r="J28" s="133" t="s">
        <v>646</v>
      </c>
      <c r="K28" s="28" t="s">
        <v>652</v>
      </c>
      <c r="L28" s="96" t="s">
        <v>632</v>
      </c>
      <c r="M28" s="185" t="str">
        <f t="shared" si="5"/>
        <v>D211</v>
      </c>
      <c r="N28" s="186" t="str">
        <f>LOOKUP(Metadata_Příkladu_dokumentace!H28,'Struktura dokumentací'!$I$3:$I$119,'Struktura dokumentací'!$E$3:$E$119)</f>
        <v>Železniční spodek a svršek</v>
      </c>
      <c r="O28" s="170" t="str">
        <f t="shared" si="0"/>
        <v>ŽST_Přibyslav_železniční_svršek_a_spodek</v>
      </c>
      <c r="P28" s="170" t="str">
        <f t="shared" si="1"/>
        <v>SK110002</v>
      </c>
      <c r="Q28" s="186" t="str">
        <f t="shared" si="23"/>
        <v>0</v>
      </c>
      <c r="R28" s="197" t="str">
        <f t="shared" ref="R28:R91" si="25">IF((MID(F28,12,3))="","-",(MID(F28,12,3)))</f>
        <v>001</v>
      </c>
      <c r="S28" s="193" t="str">
        <f t="shared" si="6"/>
        <v>Seznam_příloh</v>
      </c>
      <c r="T28" s="170" t="str">
        <f t="shared" si="2"/>
        <v>-</v>
      </c>
      <c r="U28" s="187" t="str">
        <f t="shared" si="3"/>
        <v>S621500627_PDPS_D2101_SK110002_XX_0_001_000</v>
      </c>
      <c r="V28" s="172" t="str">
        <f t="shared" si="7"/>
        <v>S</v>
      </c>
      <c r="W28" s="173" t="str">
        <f t="shared" si="8"/>
        <v>6</v>
      </c>
      <c r="X28" s="173" t="str">
        <f t="shared" si="9"/>
        <v>2</v>
      </c>
      <c r="Y28" s="173" t="str">
        <f t="shared" si="10"/>
        <v>1</v>
      </c>
      <c r="Z28" s="173" t="str">
        <f t="shared" si="11"/>
        <v>5</v>
      </c>
      <c r="AA28" s="173" t="str">
        <f t="shared" si="12"/>
        <v>0</v>
      </c>
      <c r="AB28" s="173" t="str">
        <f t="shared" si="13"/>
        <v>0</v>
      </c>
      <c r="AC28" s="173" t="str">
        <f t="shared" si="14"/>
        <v>6</v>
      </c>
      <c r="AD28" s="173" t="str">
        <f t="shared" si="15"/>
        <v>2</v>
      </c>
      <c r="AE28" s="173" t="str">
        <f t="shared" si="16"/>
        <v>7</v>
      </c>
      <c r="AF28" s="173" t="s">
        <v>813</v>
      </c>
      <c r="AG28" s="173" t="str">
        <f t="shared" si="17"/>
        <v>P</v>
      </c>
      <c r="AH28" s="173" t="str">
        <f t="shared" si="18"/>
        <v>D</v>
      </c>
      <c r="AI28" s="173" t="str">
        <f t="shared" si="19"/>
        <v>P</v>
      </c>
      <c r="AJ28" s="174" t="str">
        <f t="shared" si="20"/>
        <v>S</v>
      </c>
      <c r="AK28" s="174" t="str">
        <f>CONCATENATE("_",LOOKUP(Metadata_Příkladu_dokumentace!H28,'Struktura dokumentací'!$I$3:$I$119,'Struktura dokumentací'!$J$3:$J$119))</f>
        <v>_D2101</v>
      </c>
      <c r="AL28" s="174" t="str">
        <f t="shared" si="4"/>
        <v>_SK110002</v>
      </c>
      <c r="AM28" s="174" t="s">
        <v>636</v>
      </c>
      <c r="AN28" s="174" t="str">
        <f t="shared" si="21"/>
        <v>_0</v>
      </c>
      <c r="AO28" s="174" t="str">
        <f t="shared" si="22"/>
        <v>_001</v>
      </c>
      <c r="AP28" s="175" t="s">
        <v>644</v>
      </c>
    </row>
    <row r="29" spans="1:42" s="140" customFormat="1" ht="12" customHeight="1" x14ac:dyDescent="0.2">
      <c r="A29" s="142"/>
      <c r="B29" s="25"/>
      <c r="C29" s="25"/>
      <c r="D29" s="63"/>
      <c r="E29" s="65"/>
      <c r="F29" s="84" t="s">
        <v>600</v>
      </c>
      <c r="G29" s="94" t="s">
        <v>765</v>
      </c>
      <c r="H29" s="135" t="str">
        <f t="shared" si="24"/>
        <v>D211</v>
      </c>
      <c r="I29" s="135" t="s">
        <v>651</v>
      </c>
      <c r="J29" s="133" t="s">
        <v>646</v>
      </c>
      <c r="K29" s="28" t="s">
        <v>653</v>
      </c>
      <c r="L29" s="96" t="s">
        <v>632</v>
      </c>
      <c r="M29" s="185" t="str">
        <f t="shared" si="5"/>
        <v>D211</v>
      </c>
      <c r="N29" s="186" t="str">
        <f>LOOKUP(Metadata_Příkladu_dokumentace!H29,'Struktura dokumentací'!$I$3:$I$119,'Struktura dokumentací'!$E$3:$E$119)</f>
        <v>Železniční spodek a svršek</v>
      </c>
      <c r="O29" s="170" t="str">
        <f t="shared" si="0"/>
        <v>ŽST_Přibyslav_železniční_svršek_a_spodek</v>
      </c>
      <c r="P29" s="170" t="str">
        <f t="shared" si="1"/>
        <v>SK110002</v>
      </c>
      <c r="Q29" s="186" t="str">
        <f t="shared" si="23"/>
        <v>1</v>
      </c>
      <c r="R29" s="197" t="str">
        <f t="shared" si="25"/>
        <v>001</v>
      </c>
      <c r="S29" s="193" t="str">
        <f t="shared" si="6"/>
        <v>Technická_zpráva</v>
      </c>
      <c r="T29" s="170" t="str">
        <f t="shared" si="2"/>
        <v>-</v>
      </c>
      <c r="U29" s="187" t="str">
        <f t="shared" si="3"/>
        <v>S621500627_PDPS_D2101_SK110002_XX_1_001_000</v>
      </c>
      <c r="V29" s="172" t="str">
        <f t="shared" si="7"/>
        <v>S</v>
      </c>
      <c r="W29" s="173" t="str">
        <f t="shared" si="8"/>
        <v>6</v>
      </c>
      <c r="X29" s="173" t="str">
        <f t="shared" si="9"/>
        <v>2</v>
      </c>
      <c r="Y29" s="173" t="str">
        <f t="shared" si="10"/>
        <v>1</v>
      </c>
      <c r="Z29" s="173" t="str">
        <f t="shared" si="11"/>
        <v>5</v>
      </c>
      <c r="AA29" s="173" t="str">
        <f t="shared" si="12"/>
        <v>0</v>
      </c>
      <c r="AB29" s="173" t="str">
        <f t="shared" si="13"/>
        <v>0</v>
      </c>
      <c r="AC29" s="173" t="str">
        <f t="shared" si="14"/>
        <v>6</v>
      </c>
      <c r="AD29" s="173" t="str">
        <f t="shared" si="15"/>
        <v>2</v>
      </c>
      <c r="AE29" s="173" t="str">
        <f t="shared" si="16"/>
        <v>7</v>
      </c>
      <c r="AF29" s="173" t="s">
        <v>813</v>
      </c>
      <c r="AG29" s="173" t="str">
        <f t="shared" si="17"/>
        <v>P</v>
      </c>
      <c r="AH29" s="173" t="str">
        <f t="shared" si="18"/>
        <v>D</v>
      </c>
      <c r="AI29" s="173" t="str">
        <f t="shared" si="19"/>
        <v>P</v>
      </c>
      <c r="AJ29" s="174" t="str">
        <f t="shared" si="20"/>
        <v>S</v>
      </c>
      <c r="AK29" s="174" t="str">
        <f>CONCATENATE("_",LOOKUP(Metadata_Příkladu_dokumentace!H29,'Struktura dokumentací'!$I$3:$I$119,'Struktura dokumentací'!$J$3:$J$119))</f>
        <v>_D2101</v>
      </c>
      <c r="AL29" s="174" t="str">
        <f t="shared" si="4"/>
        <v>_SK110002</v>
      </c>
      <c r="AM29" s="174" t="s">
        <v>636</v>
      </c>
      <c r="AN29" s="174" t="str">
        <f t="shared" si="21"/>
        <v>_1</v>
      </c>
      <c r="AO29" s="174" t="str">
        <f t="shared" si="22"/>
        <v>_001</v>
      </c>
      <c r="AP29" s="175" t="s">
        <v>644</v>
      </c>
    </row>
    <row r="30" spans="1:42" s="140" customFormat="1" ht="12" customHeight="1" x14ac:dyDescent="0.2">
      <c r="A30" s="142"/>
      <c r="B30" s="25"/>
      <c r="C30" s="25"/>
      <c r="D30" s="63"/>
      <c r="E30" s="65"/>
      <c r="F30" s="84" t="s">
        <v>601</v>
      </c>
      <c r="G30" s="94" t="s">
        <v>765</v>
      </c>
      <c r="H30" s="135" t="str">
        <f t="shared" si="24"/>
        <v>D211</v>
      </c>
      <c r="I30" s="135" t="s">
        <v>651</v>
      </c>
      <c r="J30" s="133" t="s">
        <v>646</v>
      </c>
      <c r="K30" s="28" t="s">
        <v>419</v>
      </c>
      <c r="L30" s="96" t="s">
        <v>654</v>
      </c>
      <c r="M30" s="185" t="str">
        <f t="shared" si="5"/>
        <v>D211</v>
      </c>
      <c r="N30" s="186" t="str">
        <f>LOOKUP(Metadata_Příkladu_dokumentace!H30,'Struktura dokumentací'!$I$3:$I$119,'Struktura dokumentací'!$E$3:$E$119)</f>
        <v>Železniční spodek a svršek</v>
      </c>
      <c r="O30" s="170" t="str">
        <f t="shared" si="0"/>
        <v>ŽST_Přibyslav_železniční_svršek_a_spodek</v>
      </c>
      <c r="P30" s="170" t="str">
        <f t="shared" si="1"/>
        <v>SK110002</v>
      </c>
      <c r="Q30" s="186" t="str">
        <f t="shared" si="23"/>
        <v>2</v>
      </c>
      <c r="R30" s="197" t="str">
        <f t="shared" si="25"/>
        <v>011</v>
      </c>
      <c r="S30" s="193" t="str">
        <f t="shared" si="6"/>
        <v>Situace</v>
      </c>
      <c r="T30" s="170" t="str">
        <f t="shared" si="2"/>
        <v>km_102.7-103.2</v>
      </c>
      <c r="U30" s="187" t="str">
        <f t="shared" si="3"/>
        <v>S621500627_PDPS_D2101_SK110002_XX_2_011_000</v>
      </c>
      <c r="V30" s="172" t="str">
        <f t="shared" si="7"/>
        <v>S</v>
      </c>
      <c r="W30" s="173" t="str">
        <f t="shared" si="8"/>
        <v>6</v>
      </c>
      <c r="X30" s="173" t="str">
        <f t="shared" si="9"/>
        <v>2</v>
      </c>
      <c r="Y30" s="173" t="str">
        <f t="shared" si="10"/>
        <v>1</v>
      </c>
      <c r="Z30" s="173" t="str">
        <f t="shared" si="11"/>
        <v>5</v>
      </c>
      <c r="AA30" s="173" t="str">
        <f t="shared" si="12"/>
        <v>0</v>
      </c>
      <c r="AB30" s="173" t="str">
        <f t="shared" si="13"/>
        <v>0</v>
      </c>
      <c r="AC30" s="173" t="str">
        <f t="shared" si="14"/>
        <v>6</v>
      </c>
      <c r="AD30" s="173" t="str">
        <f t="shared" si="15"/>
        <v>2</v>
      </c>
      <c r="AE30" s="173" t="str">
        <f t="shared" si="16"/>
        <v>7</v>
      </c>
      <c r="AF30" s="173" t="s">
        <v>813</v>
      </c>
      <c r="AG30" s="173" t="str">
        <f t="shared" si="17"/>
        <v>P</v>
      </c>
      <c r="AH30" s="173" t="str">
        <f t="shared" si="18"/>
        <v>D</v>
      </c>
      <c r="AI30" s="173" t="str">
        <f t="shared" si="19"/>
        <v>P</v>
      </c>
      <c r="AJ30" s="174" t="str">
        <f t="shared" si="20"/>
        <v>S</v>
      </c>
      <c r="AK30" s="174" t="str">
        <f>CONCATENATE("_",LOOKUP(Metadata_Příkladu_dokumentace!H30,'Struktura dokumentací'!$I$3:$I$119,'Struktura dokumentací'!$J$3:$J$119))</f>
        <v>_D2101</v>
      </c>
      <c r="AL30" s="174" t="str">
        <f t="shared" si="4"/>
        <v>_SK110002</v>
      </c>
      <c r="AM30" s="174" t="s">
        <v>636</v>
      </c>
      <c r="AN30" s="174" t="str">
        <f t="shared" si="21"/>
        <v>_2</v>
      </c>
      <c r="AO30" s="174" t="str">
        <f t="shared" si="22"/>
        <v>_011</v>
      </c>
      <c r="AP30" s="175" t="s">
        <v>644</v>
      </c>
    </row>
    <row r="31" spans="1:42" s="140" customFormat="1" ht="12" customHeight="1" x14ac:dyDescent="0.2">
      <c r="A31" s="142"/>
      <c r="B31" s="25"/>
      <c r="C31" s="25"/>
      <c r="D31" s="63"/>
      <c r="E31" s="65"/>
      <c r="F31" s="84" t="s">
        <v>602</v>
      </c>
      <c r="G31" s="94" t="s">
        <v>765</v>
      </c>
      <c r="H31" s="135" t="str">
        <f t="shared" si="24"/>
        <v>D211</v>
      </c>
      <c r="I31" s="135" t="s">
        <v>651</v>
      </c>
      <c r="J31" s="133" t="s">
        <v>646</v>
      </c>
      <c r="K31" s="28" t="s">
        <v>419</v>
      </c>
      <c r="L31" s="96" t="s">
        <v>627</v>
      </c>
      <c r="M31" s="185" t="str">
        <f t="shared" si="5"/>
        <v>D211</v>
      </c>
      <c r="N31" s="186" t="str">
        <f>LOOKUP(Metadata_Příkladu_dokumentace!H31,'Struktura dokumentací'!$I$3:$I$119,'Struktura dokumentací'!$E$3:$E$119)</f>
        <v>Železniční spodek a svršek</v>
      </c>
      <c r="O31" s="170" t="str">
        <f t="shared" si="0"/>
        <v>ŽST_Přibyslav_železniční_svršek_a_spodek</v>
      </c>
      <c r="P31" s="170" t="str">
        <f t="shared" si="1"/>
        <v>SK110002</v>
      </c>
      <c r="Q31" s="186" t="str">
        <f t="shared" si="23"/>
        <v>2</v>
      </c>
      <c r="R31" s="197" t="str">
        <f t="shared" si="25"/>
        <v>012</v>
      </c>
      <c r="S31" s="193" t="str">
        <f t="shared" si="6"/>
        <v>Situace</v>
      </c>
      <c r="T31" s="170" t="str">
        <f t="shared" si="2"/>
        <v>km103.2-104.0</v>
      </c>
      <c r="U31" s="187" t="str">
        <f t="shared" si="3"/>
        <v>S621500627_PDPS_D2101_SK110002_XX_2_012_000</v>
      </c>
      <c r="V31" s="172" t="str">
        <f t="shared" si="7"/>
        <v>S</v>
      </c>
      <c r="W31" s="173" t="str">
        <f t="shared" si="8"/>
        <v>6</v>
      </c>
      <c r="X31" s="173" t="str">
        <f t="shared" si="9"/>
        <v>2</v>
      </c>
      <c r="Y31" s="173" t="str">
        <f t="shared" si="10"/>
        <v>1</v>
      </c>
      <c r="Z31" s="173" t="str">
        <f t="shared" si="11"/>
        <v>5</v>
      </c>
      <c r="AA31" s="173" t="str">
        <f t="shared" si="12"/>
        <v>0</v>
      </c>
      <c r="AB31" s="173" t="str">
        <f t="shared" si="13"/>
        <v>0</v>
      </c>
      <c r="AC31" s="173" t="str">
        <f t="shared" si="14"/>
        <v>6</v>
      </c>
      <c r="AD31" s="173" t="str">
        <f t="shared" si="15"/>
        <v>2</v>
      </c>
      <c r="AE31" s="173" t="str">
        <f t="shared" si="16"/>
        <v>7</v>
      </c>
      <c r="AF31" s="173" t="s">
        <v>813</v>
      </c>
      <c r="AG31" s="173" t="str">
        <f t="shared" si="17"/>
        <v>P</v>
      </c>
      <c r="AH31" s="173" t="str">
        <f t="shared" si="18"/>
        <v>D</v>
      </c>
      <c r="AI31" s="173" t="str">
        <f t="shared" si="19"/>
        <v>P</v>
      </c>
      <c r="AJ31" s="174" t="str">
        <f t="shared" si="20"/>
        <v>S</v>
      </c>
      <c r="AK31" s="174" t="str">
        <f>CONCATENATE("_",LOOKUP(Metadata_Příkladu_dokumentace!H31,'Struktura dokumentací'!$I$3:$I$119,'Struktura dokumentací'!$J$3:$J$119))</f>
        <v>_D2101</v>
      </c>
      <c r="AL31" s="174" t="str">
        <f t="shared" si="4"/>
        <v>_SK110002</v>
      </c>
      <c r="AM31" s="174" t="s">
        <v>636</v>
      </c>
      <c r="AN31" s="174" t="str">
        <f t="shared" si="21"/>
        <v>_2</v>
      </c>
      <c r="AO31" s="174" t="str">
        <f t="shared" si="22"/>
        <v>_012</v>
      </c>
      <c r="AP31" s="175" t="s">
        <v>644</v>
      </c>
    </row>
    <row r="32" spans="1:42" s="140" customFormat="1" ht="12" customHeight="1" x14ac:dyDescent="0.2">
      <c r="A32" s="142"/>
      <c r="B32" s="25"/>
      <c r="C32" s="25"/>
      <c r="D32" s="63"/>
      <c r="E32" s="65"/>
      <c r="F32" s="84" t="s">
        <v>603</v>
      </c>
      <c r="G32" s="94" t="s">
        <v>765</v>
      </c>
      <c r="H32" s="135" t="str">
        <f t="shared" si="24"/>
        <v>D211</v>
      </c>
      <c r="I32" s="135" t="s">
        <v>651</v>
      </c>
      <c r="J32" s="133" t="s">
        <v>646</v>
      </c>
      <c r="K32" s="28" t="s">
        <v>655</v>
      </c>
      <c r="L32" s="96" t="s">
        <v>656</v>
      </c>
      <c r="M32" s="185" t="str">
        <f t="shared" si="5"/>
        <v>D211</v>
      </c>
      <c r="N32" s="186" t="str">
        <f>LOOKUP(Metadata_Příkladu_dokumentace!H32,'Struktura dokumentací'!$I$3:$I$119,'Struktura dokumentací'!$E$3:$E$119)</f>
        <v>Železniční spodek a svršek</v>
      </c>
      <c r="O32" s="170" t="str">
        <f t="shared" si="0"/>
        <v>ŽST_Přibyslav_železniční_svršek_a_spodek</v>
      </c>
      <c r="P32" s="170" t="str">
        <f t="shared" si="1"/>
        <v>SK110002</v>
      </c>
      <c r="Q32" s="186" t="str">
        <f t="shared" si="23"/>
        <v>2</v>
      </c>
      <c r="R32" s="197" t="str">
        <f t="shared" si="25"/>
        <v>021</v>
      </c>
      <c r="S32" s="193" t="str">
        <f t="shared" si="6"/>
        <v>Podélný_profil</v>
      </c>
      <c r="T32" s="170" t="str">
        <f t="shared" si="2"/>
        <v>kol_1</v>
      </c>
      <c r="U32" s="187" t="str">
        <f t="shared" si="3"/>
        <v>S621500627_PDPS_D2101_SK110002_XX_2_021_000</v>
      </c>
      <c r="V32" s="172" t="str">
        <f t="shared" si="7"/>
        <v>S</v>
      </c>
      <c r="W32" s="173" t="str">
        <f t="shared" si="8"/>
        <v>6</v>
      </c>
      <c r="X32" s="173" t="str">
        <f t="shared" si="9"/>
        <v>2</v>
      </c>
      <c r="Y32" s="173" t="str">
        <f t="shared" si="10"/>
        <v>1</v>
      </c>
      <c r="Z32" s="173" t="str">
        <f t="shared" si="11"/>
        <v>5</v>
      </c>
      <c r="AA32" s="173" t="str">
        <f t="shared" si="12"/>
        <v>0</v>
      </c>
      <c r="AB32" s="173" t="str">
        <f t="shared" si="13"/>
        <v>0</v>
      </c>
      <c r="AC32" s="173" t="str">
        <f t="shared" si="14"/>
        <v>6</v>
      </c>
      <c r="AD32" s="173" t="str">
        <f t="shared" si="15"/>
        <v>2</v>
      </c>
      <c r="AE32" s="173" t="str">
        <f t="shared" si="16"/>
        <v>7</v>
      </c>
      <c r="AF32" s="173" t="s">
        <v>813</v>
      </c>
      <c r="AG32" s="173" t="str">
        <f t="shared" si="17"/>
        <v>P</v>
      </c>
      <c r="AH32" s="173" t="str">
        <f t="shared" si="18"/>
        <v>D</v>
      </c>
      <c r="AI32" s="173" t="str">
        <f t="shared" si="19"/>
        <v>P</v>
      </c>
      <c r="AJ32" s="174" t="str">
        <f t="shared" si="20"/>
        <v>S</v>
      </c>
      <c r="AK32" s="174" t="str">
        <f>CONCATENATE("_",LOOKUP(Metadata_Příkladu_dokumentace!H32,'Struktura dokumentací'!$I$3:$I$119,'Struktura dokumentací'!$J$3:$J$119))</f>
        <v>_D2101</v>
      </c>
      <c r="AL32" s="174" t="str">
        <f t="shared" si="4"/>
        <v>_SK110002</v>
      </c>
      <c r="AM32" s="174" t="s">
        <v>636</v>
      </c>
      <c r="AN32" s="174" t="str">
        <f t="shared" si="21"/>
        <v>_2</v>
      </c>
      <c r="AO32" s="174" t="str">
        <f t="shared" si="22"/>
        <v>_021</v>
      </c>
      <c r="AP32" s="175" t="s">
        <v>644</v>
      </c>
    </row>
    <row r="33" spans="1:42" s="140" customFormat="1" ht="12" customHeight="1" x14ac:dyDescent="0.2">
      <c r="A33" s="142"/>
      <c r="B33" s="25"/>
      <c r="C33" s="25"/>
      <c r="D33" s="63"/>
      <c r="E33" s="65"/>
      <c r="F33" s="84" t="s">
        <v>604</v>
      </c>
      <c r="G33" s="94" t="s">
        <v>765</v>
      </c>
      <c r="H33" s="135" t="str">
        <f t="shared" si="24"/>
        <v>D211</v>
      </c>
      <c r="I33" s="135" t="s">
        <v>651</v>
      </c>
      <c r="J33" s="133" t="s">
        <v>646</v>
      </c>
      <c r="K33" s="28" t="s">
        <v>655</v>
      </c>
      <c r="L33" s="96" t="s">
        <v>657</v>
      </c>
      <c r="M33" s="185" t="str">
        <f t="shared" si="5"/>
        <v>D211</v>
      </c>
      <c r="N33" s="186" t="str">
        <f>LOOKUP(Metadata_Příkladu_dokumentace!H33,'Struktura dokumentací'!$I$3:$I$119,'Struktura dokumentací'!$E$3:$E$119)</f>
        <v>Železniční spodek a svršek</v>
      </c>
      <c r="O33" s="170" t="str">
        <f t="shared" si="0"/>
        <v>ŽST_Přibyslav_železniční_svršek_a_spodek</v>
      </c>
      <c r="P33" s="170" t="str">
        <f t="shared" si="1"/>
        <v>SK110002</v>
      </c>
      <c r="Q33" s="186" t="str">
        <f t="shared" si="23"/>
        <v>2</v>
      </c>
      <c r="R33" s="197" t="str">
        <f t="shared" si="25"/>
        <v>022</v>
      </c>
      <c r="S33" s="193" t="str">
        <f t="shared" si="6"/>
        <v>Podélný_profil</v>
      </c>
      <c r="T33" s="170" t="str">
        <f t="shared" si="2"/>
        <v>kol_2</v>
      </c>
      <c r="U33" s="187" t="str">
        <f t="shared" si="3"/>
        <v>S621500627_PDPS_D2101_SK110002_XX_2_022_000</v>
      </c>
      <c r="V33" s="172" t="str">
        <f t="shared" si="7"/>
        <v>S</v>
      </c>
      <c r="W33" s="173" t="str">
        <f t="shared" si="8"/>
        <v>6</v>
      </c>
      <c r="X33" s="173" t="str">
        <f t="shared" si="9"/>
        <v>2</v>
      </c>
      <c r="Y33" s="173" t="str">
        <f t="shared" si="10"/>
        <v>1</v>
      </c>
      <c r="Z33" s="173" t="str">
        <f t="shared" si="11"/>
        <v>5</v>
      </c>
      <c r="AA33" s="173" t="str">
        <f t="shared" si="12"/>
        <v>0</v>
      </c>
      <c r="AB33" s="173" t="str">
        <f t="shared" si="13"/>
        <v>0</v>
      </c>
      <c r="AC33" s="173" t="str">
        <f t="shared" si="14"/>
        <v>6</v>
      </c>
      <c r="AD33" s="173" t="str">
        <f t="shared" si="15"/>
        <v>2</v>
      </c>
      <c r="AE33" s="173" t="str">
        <f t="shared" si="16"/>
        <v>7</v>
      </c>
      <c r="AF33" s="173" t="s">
        <v>813</v>
      </c>
      <c r="AG33" s="173" t="str">
        <f t="shared" si="17"/>
        <v>P</v>
      </c>
      <c r="AH33" s="173" t="str">
        <f t="shared" si="18"/>
        <v>D</v>
      </c>
      <c r="AI33" s="173" t="str">
        <f t="shared" si="19"/>
        <v>P</v>
      </c>
      <c r="AJ33" s="174" t="str">
        <f t="shared" si="20"/>
        <v>S</v>
      </c>
      <c r="AK33" s="174" t="str">
        <f>CONCATENATE("_",LOOKUP(Metadata_Příkladu_dokumentace!H33,'Struktura dokumentací'!$I$3:$I$119,'Struktura dokumentací'!$J$3:$J$119))</f>
        <v>_D2101</v>
      </c>
      <c r="AL33" s="174" t="str">
        <f t="shared" si="4"/>
        <v>_SK110002</v>
      </c>
      <c r="AM33" s="174" t="s">
        <v>636</v>
      </c>
      <c r="AN33" s="174" t="str">
        <f t="shared" si="21"/>
        <v>_2</v>
      </c>
      <c r="AO33" s="174" t="str">
        <f t="shared" si="22"/>
        <v>_022</v>
      </c>
      <c r="AP33" s="175" t="s">
        <v>644</v>
      </c>
    </row>
    <row r="34" spans="1:42" s="140" customFormat="1" ht="12" customHeight="1" x14ac:dyDescent="0.2">
      <c r="A34" s="142"/>
      <c r="B34" s="25"/>
      <c r="C34" s="25"/>
      <c r="D34" s="63"/>
      <c r="E34" s="65"/>
      <c r="F34" s="84" t="s">
        <v>605</v>
      </c>
      <c r="G34" s="94" t="s">
        <v>765</v>
      </c>
      <c r="H34" s="135" t="str">
        <f t="shared" si="24"/>
        <v>D211</v>
      </c>
      <c r="I34" s="135" t="s">
        <v>651</v>
      </c>
      <c r="J34" s="133" t="s">
        <v>646</v>
      </c>
      <c r="K34" s="28" t="s">
        <v>655</v>
      </c>
      <c r="L34" s="96" t="s">
        <v>658</v>
      </c>
      <c r="M34" s="185" t="str">
        <f t="shared" si="5"/>
        <v>D211</v>
      </c>
      <c r="N34" s="186" t="str">
        <f>LOOKUP(Metadata_Příkladu_dokumentace!H34,'Struktura dokumentací'!$I$3:$I$119,'Struktura dokumentací'!$E$3:$E$119)</f>
        <v>Železniční spodek a svršek</v>
      </c>
      <c r="O34" s="170" t="str">
        <f t="shared" si="0"/>
        <v>ŽST_Přibyslav_železniční_svršek_a_spodek</v>
      </c>
      <c r="P34" s="170" t="str">
        <f t="shared" si="1"/>
        <v>SK110002</v>
      </c>
      <c r="Q34" s="186" t="str">
        <f t="shared" si="23"/>
        <v>2</v>
      </c>
      <c r="R34" s="197" t="str">
        <f t="shared" si="25"/>
        <v>023</v>
      </c>
      <c r="S34" s="193" t="str">
        <f t="shared" si="6"/>
        <v>Podélný_profil</v>
      </c>
      <c r="T34" s="170" t="str">
        <f t="shared" si="2"/>
        <v>kol_3/3a</v>
      </c>
      <c r="U34" s="187" t="str">
        <f t="shared" si="3"/>
        <v>S621500627_PDPS_D2101_SK110002_XX_2_023_000</v>
      </c>
      <c r="V34" s="172" t="str">
        <f t="shared" si="7"/>
        <v>S</v>
      </c>
      <c r="W34" s="173" t="str">
        <f t="shared" si="8"/>
        <v>6</v>
      </c>
      <c r="X34" s="173" t="str">
        <f t="shared" si="9"/>
        <v>2</v>
      </c>
      <c r="Y34" s="173" t="str">
        <f t="shared" si="10"/>
        <v>1</v>
      </c>
      <c r="Z34" s="173" t="str">
        <f t="shared" si="11"/>
        <v>5</v>
      </c>
      <c r="AA34" s="173" t="str">
        <f t="shared" si="12"/>
        <v>0</v>
      </c>
      <c r="AB34" s="173" t="str">
        <f t="shared" si="13"/>
        <v>0</v>
      </c>
      <c r="AC34" s="173" t="str">
        <f t="shared" si="14"/>
        <v>6</v>
      </c>
      <c r="AD34" s="173" t="str">
        <f t="shared" si="15"/>
        <v>2</v>
      </c>
      <c r="AE34" s="173" t="str">
        <f t="shared" si="16"/>
        <v>7</v>
      </c>
      <c r="AF34" s="173" t="s">
        <v>813</v>
      </c>
      <c r="AG34" s="173" t="str">
        <f t="shared" si="17"/>
        <v>P</v>
      </c>
      <c r="AH34" s="173" t="str">
        <f t="shared" si="18"/>
        <v>D</v>
      </c>
      <c r="AI34" s="173" t="str">
        <f t="shared" si="19"/>
        <v>P</v>
      </c>
      <c r="AJ34" s="174" t="str">
        <f t="shared" si="20"/>
        <v>S</v>
      </c>
      <c r="AK34" s="174" t="str">
        <f>CONCATENATE("_",LOOKUP(Metadata_Příkladu_dokumentace!H34,'Struktura dokumentací'!$I$3:$I$119,'Struktura dokumentací'!$J$3:$J$119))</f>
        <v>_D2101</v>
      </c>
      <c r="AL34" s="174" t="str">
        <f t="shared" si="4"/>
        <v>_SK110002</v>
      </c>
      <c r="AM34" s="174" t="s">
        <v>636</v>
      </c>
      <c r="AN34" s="174" t="str">
        <f t="shared" si="21"/>
        <v>_2</v>
      </c>
      <c r="AO34" s="174" t="str">
        <f t="shared" si="22"/>
        <v>_023</v>
      </c>
      <c r="AP34" s="175" t="s">
        <v>644</v>
      </c>
    </row>
    <row r="35" spans="1:42" s="140" customFormat="1" ht="12" customHeight="1" x14ac:dyDescent="0.2">
      <c r="A35" s="142"/>
      <c r="B35" s="25"/>
      <c r="C35" s="25"/>
      <c r="D35" s="63"/>
      <c r="E35" s="65"/>
      <c r="F35" s="84" t="s">
        <v>606</v>
      </c>
      <c r="G35" s="94" t="s">
        <v>765</v>
      </c>
      <c r="H35" s="135" t="str">
        <f t="shared" si="24"/>
        <v>D211</v>
      </c>
      <c r="I35" s="135" t="s">
        <v>651</v>
      </c>
      <c r="J35" s="133" t="s">
        <v>646</v>
      </c>
      <c r="K35" s="28" t="s">
        <v>655</v>
      </c>
      <c r="L35" s="96" t="s">
        <v>659</v>
      </c>
      <c r="M35" s="185" t="str">
        <f t="shared" si="5"/>
        <v>D211</v>
      </c>
      <c r="N35" s="186" t="str">
        <f>LOOKUP(Metadata_Příkladu_dokumentace!H35,'Struktura dokumentací'!$I$3:$I$119,'Struktura dokumentací'!$E$3:$E$119)</f>
        <v>Železniční spodek a svršek</v>
      </c>
      <c r="O35" s="170" t="str">
        <f t="shared" si="0"/>
        <v>ŽST_Přibyslav_železniční_svršek_a_spodek</v>
      </c>
      <c r="P35" s="170" t="str">
        <f t="shared" si="1"/>
        <v>SK110002</v>
      </c>
      <c r="Q35" s="186" t="str">
        <f t="shared" si="23"/>
        <v>2</v>
      </c>
      <c r="R35" s="197" t="str">
        <f t="shared" si="25"/>
        <v>024</v>
      </c>
      <c r="S35" s="193" t="str">
        <f t="shared" si="6"/>
        <v>Podélný_profil</v>
      </c>
      <c r="T35" s="170" t="str">
        <f t="shared" si="2"/>
        <v>kol_4/6</v>
      </c>
      <c r="U35" s="187" t="str">
        <f t="shared" si="3"/>
        <v>S621500627_PDPS_D2101_SK110002_XX_2_024_000</v>
      </c>
      <c r="V35" s="172" t="str">
        <f t="shared" si="7"/>
        <v>S</v>
      </c>
      <c r="W35" s="173" t="str">
        <f t="shared" si="8"/>
        <v>6</v>
      </c>
      <c r="X35" s="173" t="str">
        <f t="shared" si="9"/>
        <v>2</v>
      </c>
      <c r="Y35" s="173" t="str">
        <f t="shared" si="10"/>
        <v>1</v>
      </c>
      <c r="Z35" s="173" t="str">
        <f t="shared" si="11"/>
        <v>5</v>
      </c>
      <c r="AA35" s="173" t="str">
        <f t="shared" si="12"/>
        <v>0</v>
      </c>
      <c r="AB35" s="173" t="str">
        <f t="shared" si="13"/>
        <v>0</v>
      </c>
      <c r="AC35" s="173" t="str">
        <f t="shared" si="14"/>
        <v>6</v>
      </c>
      <c r="AD35" s="173" t="str">
        <f t="shared" si="15"/>
        <v>2</v>
      </c>
      <c r="AE35" s="173" t="str">
        <f t="shared" si="16"/>
        <v>7</v>
      </c>
      <c r="AF35" s="173" t="s">
        <v>813</v>
      </c>
      <c r="AG35" s="173" t="str">
        <f t="shared" si="17"/>
        <v>P</v>
      </c>
      <c r="AH35" s="173" t="str">
        <f t="shared" si="18"/>
        <v>D</v>
      </c>
      <c r="AI35" s="173" t="str">
        <f t="shared" si="19"/>
        <v>P</v>
      </c>
      <c r="AJ35" s="174" t="str">
        <f t="shared" si="20"/>
        <v>S</v>
      </c>
      <c r="AK35" s="174" t="str">
        <f>CONCATENATE("_",LOOKUP(Metadata_Příkladu_dokumentace!H35,'Struktura dokumentací'!$I$3:$I$119,'Struktura dokumentací'!$J$3:$J$119))</f>
        <v>_D2101</v>
      </c>
      <c r="AL35" s="174" t="str">
        <f t="shared" si="4"/>
        <v>_SK110002</v>
      </c>
      <c r="AM35" s="174" t="s">
        <v>636</v>
      </c>
      <c r="AN35" s="174" t="str">
        <f t="shared" si="21"/>
        <v>_2</v>
      </c>
      <c r="AO35" s="174" t="str">
        <f t="shared" si="22"/>
        <v>_024</v>
      </c>
      <c r="AP35" s="175" t="s">
        <v>644</v>
      </c>
    </row>
    <row r="36" spans="1:42" s="140" customFormat="1" ht="12" customHeight="1" x14ac:dyDescent="0.2">
      <c r="A36" s="142"/>
      <c r="B36" s="25"/>
      <c r="C36" s="25"/>
      <c r="D36" s="63"/>
      <c r="E36" s="65"/>
      <c r="F36" s="84" t="s">
        <v>607</v>
      </c>
      <c r="G36" s="94" t="s">
        <v>765</v>
      </c>
      <c r="H36" s="135" t="str">
        <f t="shared" si="24"/>
        <v>D211</v>
      </c>
      <c r="I36" s="135" t="s">
        <v>651</v>
      </c>
      <c r="J36" s="133" t="s">
        <v>646</v>
      </c>
      <c r="K36" s="28" t="s">
        <v>660</v>
      </c>
      <c r="L36" s="96" t="s">
        <v>661</v>
      </c>
      <c r="M36" s="185" t="str">
        <f t="shared" si="5"/>
        <v>D211</v>
      </c>
      <c r="N36" s="186" t="str">
        <f>LOOKUP(Metadata_Příkladu_dokumentace!H36,'Struktura dokumentací'!$I$3:$I$119,'Struktura dokumentací'!$E$3:$E$119)</f>
        <v>Železniční spodek a svršek</v>
      </c>
      <c r="O36" s="170" t="str">
        <f t="shared" si="0"/>
        <v>ŽST_Přibyslav_železniční_svršek_a_spodek</v>
      </c>
      <c r="P36" s="170" t="str">
        <f t="shared" si="1"/>
        <v>SK110002</v>
      </c>
      <c r="Q36" s="186" t="str">
        <f t="shared" si="23"/>
        <v>2</v>
      </c>
      <c r="R36" s="197" t="str">
        <f t="shared" si="25"/>
        <v>031</v>
      </c>
      <c r="S36" s="193" t="str">
        <f t="shared" si="6"/>
        <v>Vzorové_příčné_řezy</v>
      </c>
      <c r="T36" s="170" t="str">
        <f t="shared" si="2"/>
        <v>km_102.7-103.5</v>
      </c>
      <c r="U36" s="187" t="str">
        <f t="shared" si="3"/>
        <v>S621500627_PDPS_D2101_SK110002_XX_2_031_000</v>
      </c>
      <c r="V36" s="172" t="str">
        <f t="shared" si="7"/>
        <v>S</v>
      </c>
      <c r="W36" s="173" t="str">
        <f t="shared" si="8"/>
        <v>6</v>
      </c>
      <c r="X36" s="173" t="str">
        <f t="shared" si="9"/>
        <v>2</v>
      </c>
      <c r="Y36" s="173" t="str">
        <f t="shared" si="10"/>
        <v>1</v>
      </c>
      <c r="Z36" s="173" t="str">
        <f t="shared" si="11"/>
        <v>5</v>
      </c>
      <c r="AA36" s="173" t="str">
        <f t="shared" si="12"/>
        <v>0</v>
      </c>
      <c r="AB36" s="173" t="str">
        <f t="shared" si="13"/>
        <v>0</v>
      </c>
      <c r="AC36" s="173" t="str">
        <f t="shared" si="14"/>
        <v>6</v>
      </c>
      <c r="AD36" s="173" t="str">
        <f t="shared" si="15"/>
        <v>2</v>
      </c>
      <c r="AE36" s="173" t="str">
        <f t="shared" si="16"/>
        <v>7</v>
      </c>
      <c r="AF36" s="173" t="s">
        <v>813</v>
      </c>
      <c r="AG36" s="173" t="str">
        <f t="shared" si="17"/>
        <v>P</v>
      </c>
      <c r="AH36" s="173" t="str">
        <f t="shared" si="18"/>
        <v>D</v>
      </c>
      <c r="AI36" s="173" t="str">
        <f t="shared" si="19"/>
        <v>P</v>
      </c>
      <c r="AJ36" s="174" t="str">
        <f t="shared" si="20"/>
        <v>S</v>
      </c>
      <c r="AK36" s="174" t="str">
        <f>CONCATENATE("_",LOOKUP(Metadata_Příkladu_dokumentace!H36,'Struktura dokumentací'!$I$3:$I$119,'Struktura dokumentací'!$J$3:$J$119))</f>
        <v>_D2101</v>
      </c>
      <c r="AL36" s="174" t="str">
        <f t="shared" ref="AL36:AL68" si="26">CONCATENATE("_",IF(P36="-","XXXXXXXX",(MID(P36,1,8))))</f>
        <v>_SK110002</v>
      </c>
      <c r="AM36" s="174" t="s">
        <v>636</v>
      </c>
      <c r="AN36" s="174" t="str">
        <f t="shared" si="21"/>
        <v>_2</v>
      </c>
      <c r="AO36" s="174" t="str">
        <f t="shared" si="22"/>
        <v>_031</v>
      </c>
      <c r="AP36" s="175" t="s">
        <v>644</v>
      </c>
    </row>
    <row r="37" spans="1:42" s="140" customFormat="1" ht="12" customHeight="1" x14ac:dyDescent="0.2">
      <c r="A37" s="142"/>
      <c r="B37" s="25"/>
      <c r="C37" s="25"/>
      <c r="D37" s="63"/>
      <c r="E37" s="65"/>
      <c r="F37" s="84" t="s">
        <v>608</v>
      </c>
      <c r="G37" s="94" t="s">
        <v>765</v>
      </c>
      <c r="H37" s="135" t="str">
        <f t="shared" si="24"/>
        <v>D211</v>
      </c>
      <c r="I37" s="135" t="s">
        <v>651</v>
      </c>
      <c r="J37" s="133" t="s">
        <v>646</v>
      </c>
      <c r="K37" s="28" t="s">
        <v>660</v>
      </c>
      <c r="L37" s="96" t="s">
        <v>662</v>
      </c>
      <c r="M37" s="185" t="str">
        <f t="shared" si="5"/>
        <v>D211</v>
      </c>
      <c r="N37" s="186" t="str">
        <f>LOOKUP(Metadata_Příkladu_dokumentace!H37,'Struktura dokumentací'!$I$3:$I$119,'Struktura dokumentací'!$E$3:$E$119)</f>
        <v>Železniční spodek a svršek</v>
      </c>
      <c r="O37" s="170" t="str">
        <f t="shared" si="0"/>
        <v>ŽST_Přibyslav_železniční_svršek_a_spodek</v>
      </c>
      <c r="P37" s="170" t="str">
        <f t="shared" si="1"/>
        <v>SK110002</v>
      </c>
      <c r="Q37" s="186" t="str">
        <f t="shared" si="23"/>
        <v>2</v>
      </c>
      <c r="R37" s="197" t="str">
        <f t="shared" si="25"/>
        <v>032</v>
      </c>
      <c r="S37" s="193" t="str">
        <f t="shared" si="6"/>
        <v>Vzorové_příčné_řezy</v>
      </c>
      <c r="T37" s="170" t="str">
        <f t="shared" si="2"/>
        <v>km_103.6</v>
      </c>
      <c r="U37" s="187" t="str">
        <f t="shared" si="3"/>
        <v>S621500627_PDPS_D2101_SK110002_XX_2_032_000</v>
      </c>
      <c r="V37" s="172" t="str">
        <f t="shared" si="7"/>
        <v>S</v>
      </c>
      <c r="W37" s="173" t="str">
        <f t="shared" si="8"/>
        <v>6</v>
      </c>
      <c r="X37" s="173" t="str">
        <f t="shared" si="9"/>
        <v>2</v>
      </c>
      <c r="Y37" s="173" t="str">
        <f t="shared" si="10"/>
        <v>1</v>
      </c>
      <c r="Z37" s="173" t="str">
        <f t="shared" si="11"/>
        <v>5</v>
      </c>
      <c r="AA37" s="173" t="str">
        <f t="shared" si="12"/>
        <v>0</v>
      </c>
      <c r="AB37" s="173" t="str">
        <f t="shared" si="13"/>
        <v>0</v>
      </c>
      <c r="AC37" s="173" t="str">
        <f t="shared" si="14"/>
        <v>6</v>
      </c>
      <c r="AD37" s="173" t="str">
        <f t="shared" si="15"/>
        <v>2</v>
      </c>
      <c r="AE37" s="173" t="str">
        <f t="shared" si="16"/>
        <v>7</v>
      </c>
      <c r="AF37" s="173" t="s">
        <v>813</v>
      </c>
      <c r="AG37" s="173" t="str">
        <f t="shared" si="17"/>
        <v>P</v>
      </c>
      <c r="AH37" s="173" t="str">
        <f t="shared" si="18"/>
        <v>D</v>
      </c>
      <c r="AI37" s="173" t="str">
        <f t="shared" si="19"/>
        <v>P</v>
      </c>
      <c r="AJ37" s="174" t="str">
        <f t="shared" si="20"/>
        <v>S</v>
      </c>
      <c r="AK37" s="174" t="str">
        <f>CONCATENATE("_",LOOKUP(Metadata_Příkladu_dokumentace!H37,'Struktura dokumentací'!$I$3:$I$119,'Struktura dokumentací'!$J$3:$J$119))</f>
        <v>_D2101</v>
      </c>
      <c r="AL37" s="174" t="str">
        <f t="shared" si="26"/>
        <v>_SK110002</v>
      </c>
      <c r="AM37" s="174" t="s">
        <v>636</v>
      </c>
      <c r="AN37" s="174" t="str">
        <f t="shared" si="21"/>
        <v>_2</v>
      </c>
      <c r="AO37" s="174" t="str">
        <f t="shared" si="22"/>
        <v>_032</v>
      </c>
      <c r="AP37" s="175" t="s">
        <v>644</v>
      </c>
    </row>
    <row r="38" spans="1:42" s="140" customFormat="1" ht="12" customHeight="1" x14ac:dyDescent="0.2">
      <c r="A38" s="142"/>
      <c r="B38" s="25"/>
      <c r="C38" s="25"/>
      <c r="D38" s="63"/>
      <c r="E38" s="65"/>
      <c r="F38" s="84" t="s">
        <v>609</v>
      </c>
      <c r="G38" s="94" t="s">
        <v>765</v>
      </c>
      <c r="H38" s="135" t="str">
        <f t="shared" si="24"/>
        <v>D211</v>
      </c>
      <c r="I38" s="135" t="s">
        <v>651</v>
      </c>
      <c r="J38" s="133" t="s">
        <v>646</v>
      </c>
      <c r="K38" s="28" t="s">
        <v>660</v>
      </c>
      <c r="L38" s="96" t="s">
        <v>663</v>
      </c>
      <c r="M38" s="185" t="str">
        <f t="shared" si="5"/>
        <v>D211</v>
      </c>
      <c r="N38" s="186" t="str">
        <f>LOOKUP(Metadata_Příkladu_dokumentace!H38,'Struktura dokumentací'!$I$3:$I$119,'Struktura dokumentací'!$E$3:$E$119)</f>
        <v>Železniční spodek a svršek</v>
      </c>
      <c r="O38" s="170" t="str">
        <f t="shared" si="0"/>
        <v>ŽST_Přibyslav_železniční_svršek_a_spodek</v>
      </c>
      <c r="P38" s="170" t="str">
        <f t="shared" si="1"/>
        <v>SK110002</v>
      </c>
      <c r="Q38" s="186" t="str">
        <f t="shared" si="23"/>
        <v>2</v>
      </c>
      <c r="R38" s="197" t="str">
        <f t="shared" si="25"/>
        <v>033</v>
      </c>
      <c r="S38" s="193" t="str">
        <f t="shared" si="6"/>
        <v>Vzorové_příčné_řezy</v>
      </c>
      <c r="T38" s="170" t="str">
        <f t="shared" si="2"/>
        <v>km_103.8-104.4</v>
      </c>
      <c r="U38" s="187" t="str">
        <f t="shared" si="3"/>
        <v>S621500627_PDPS_D2101_SK110002_XX_2_033_000</v>
      </c>
      <c r="V38" s="172" t="str">
        <f t="shared" si="7"/>
        <v>S</v>
      </c>
      <c r="W38" s="173" t="str">
        <f t="shared" si="8"/>
        <v>6</v>
      </c>
      <c r="X38" s="173" t="str">
        <f t="shared" si="9"/>
        <v>2</v>
      </c>
      <c r="Y38" s="173" t="str">
        <f t="shared" si="10"/>
        <v>1</v>
      </c>
      <c r="Z38" s="173" t="str">
        <f t="shared" si="11"/>
        <v>5</v>
      </c>
      <c r="AA38" s="173" t="str">
        <f t="shared" si="12"/>
        <v>0</v>
      </c>
      <c r="AB38" s="173" t="str">
        <f t="shared" si="13"/>
        <v>0</v>
      </c>
      <c r="AC38" s="173" t="str">
        <f t="shared" si="14"/>
        <v>6</v>
      </c>
      <c r="AD38" s="173" t="str">
        <f t="shared" si="15"/>
        <v>2</v>
      </c>
      <c r="AE38" s="173" t="str">
        <f t="shared" si="16"/>
        <v>7</v>
      </c>
      <c r="AF38" s="173" t="s">
        <v>813</v>
      </c>
      <c r="AG38" s="173" t="str">
        <f t="shared" si="17"/>
        <v>P</v>
      </c>
      <c r="AH38" s="173" t="str">
        <f t="shared" si="18"/>
        <v>D</v>
      </c>
      <c r="AI38" s="173" t="str">
        <f t="shared" si="19"/>
        <v>P</v>
      </c>
      <c r="AJ38" s="174" t="str">
        <f t="shared" si="20"/>
        <v>S</v>
      </c>
      <c r="AK38" s="174" t="str">
        <f>CONCATENATE("_",LOOKUP(Metadata_Příkladu_dokumentace!H38,'Struktura dokumentací'!$I$3:$I$119,'Struktura dokumentací'!$J$3:$J$119))</f>
        <v>_D2101</v>
      </c>
      <c r="AL38" s="174" t="str">
        <f t="shared" si="26"/>
        <v>_SK110002</v>
      </c>
      <c r="AM38" s="174" t="s">
        <v>636</v>
      </c>
      <c r="AN38" s="174" t="str">
        <f t="shared" si="21"/>
        <v>_2</v>
      </c>
      <c r="AO38" s="174" t="str">
        <f t="shared" si="22"/>
        <v>_033</v>
      </c>
      <c r="AP38" s="175" t="s">
        <v>644</v>
      </c>
    </row>
    <row r="39" spans="1:42" s="140" customFormat="1" ht="12" customHeight="1" x14ac:dyDescent="0.2">
      <c r="A39" s="142"/>
      <c r="B39" s="25"/>
      <c r="C39" s="25"/>
      <c r="D39" s="63"/>
      <c r="E39" s="65"/>
      <c r="F39" s="84" t="s">
        <v>610</v>
      </c>
      <c r="G39" s="94" t="s">
        <v>765</v>
      </c>
      <c r="H39" s="135" t="str">
        <f t="shared" si="24"/>
        <v>D211</v>
      </c>
      <c r="I39" s="135" t="s">
        <v>651</v>
      </c>
      <c r="J39" s="133" t="s">
        <v>646</v>
      </c>
      <c r="K39" s="28" t="s">
        <v>664</v>
      </c>
      <c r="L39" s="96" t="s">
        <v>665</v>
      </c>
      <c r="M39" s="185" t="str">
        <f t="shared" si="5"/>
        <v>D211</v>
      </c>
      <c r="N39" s="186" t="str">
        <f>LOOKUP(Metadata_Příkladu_dokumentace!H39,'Struktura dokumentací'!$I$3:$I$119,'Struktura dokumentací'!$E$3:$E$119)</f>
        <v>Železniční spodek a svršek</v>
      </c>
      <c r="O39" s="170" t="str">
        <f t="shared" si="0"/>
        <v>ŽST_Přibyslav_železniční_svršek_a_spodek</v>
      </c>
      <c r="P39" s="170" t="str">
        <f t="shared" si="1"/>
        <v>SK110002</v>
      </c>
      <c r="Q39" s="186" t="str">
        <f t="shared" si="23"/>
        <v>2</v>
      </c>
      <c r="R39" s="197" t="str">
        <f t="shared" si="25"/>
        <v>041</v>
      </c>
      <c r="S39" s="193" t="str">
        <f t="shared" si="6"/>
        <v>Příčné_řezy</v>
      </c>
      <c r="T39" s="170" t="str">
        <f t="shared" si="2"/>
        <v>km_102.725-102.975</v>
      </c>
      <c r="U39" s="187" t="str">
        <f t="shared" si="3"/>
        <v>S621500627_PDPS_D2101_SK110002_XX_2_041_000</v>
      </c>
      <c r="V39" s="172" t="str">
        <f t="shared" si="7"/>
        <v>S</v>
      </c>
      <c r="W39" s="173" t="str">
        <f t="shared" si="8"/>
        <v>6</v>
      </c>
      <c r="X39" s="173" t="str">
        <f t="shared" si="9"/>
        <v>2</v>
      </c>
      <c r="Y39" s="173" t="str">
        <f t="shared" si="10"/>
        <v>1</v>
      </c>
      <c r="Z39" s="173" t="str">
        <f t="shared" si="11"/>
        <v>5</v>
      </c>
      <c r="AA39" s="173" t="str">
        <f t="shared" si="12"/>
        <v>0</v>
      </c>
      <c r="AB39" s="173" t="str">
        <f t="shared" si="13"/>
        <v>0</v>
      </c>
      <c r="AC39" s="173" t="str">
        <f t="shared" si="14"/>
        <v>6</v>
      </c>
      <c r="AD39" s="173" t="str">
        <f t="shared" si="15"/>
        <v>2</v>
      </c>
      <c r="AE39" s="173" t="str">
        <f t="shared" si="16"/>
        <v>7</v>
      </c>
      <c r="AF39" s="173" t="s">
        <v>813</v>
      </c>
      <c r="AG39" s="173" t="str">
        <f t="shared" si="17"/>
        <v>P</v>
      </c>
      <c r="AH39" s="173" t="str">
        <f t="shared" si="18"/>
        <v>D</v>
      </c>
      <c r="AI39" s="173" t="str">
        <f t="shared" si="19"/>
        <v>P</v>
      </c>
      <c r="AJ39" s="174" t="str">
        <f t="shared" si="20"/>
        <v>S</v>
      </c>
      <c r="AK39" s="174" t="str">
        <f>CONCATENATE("_",LOOKUP(Metadata_Příkladu_dokumentace!H39,'Struktura dokumentací'!$I$3:$I$119,'Struktura dokumentací'!$J$3:$J$119))</f>
        <v>_D2101</v>
      </c>
      <c r="AL39" s="174" t="str">
        <f t="shared" si="26"/>
        <v>_SK110002</v>
      </c>
      <c r="AM39" s="174" t="s">
        <v>636</v>
      </c>
      <c r="AN39" s="174" t="str">
        <f t="shared" si="21"/>
        <v>_2</v>
      </c>
      <c r="AO39" s="174" t="str">
        <f t="shared" si="22"/>
        <v>_041</v>
      </c>
      <c r="AP39" s="175" t="s">
        <v>644</v>
      </c>
    </row>
    <row r="40" spans="1:42" s="140" customFormat="1" ht="12" customHeight="1" x14ac:dyDescent="0.2">
      <c r="A40" s="142"/>
      <c r="B40" s="25"/>
      <c r="C40" s="25"/>
      <c r="D40" s="63"/>
      <c r="E40" s="65"/>
      <c r="F40" s="84" t="s">
        <v>611</v>
      </c>
      <c r="G40" s="94" t="s">
        <v>765</v>
      </c>
      <c r="H40" s="135" t="str">
        <f t="shared" si="24"/>
        <v>D211</v>
      </c>
      <c r="I40" s="135" t="s">
        <v>651</v>
      </c>
      <c r="J40" s="133" t="s">
        <v>646</v>
      </c>
      <c r="K40" s="28" t="s">
        <v>664</v>
      </c>
      <c r="L40" s="96" t="s">
        <v>666</v>
      </c>
      <c r="M40" s="185" t="str">
        <f t="shared" si="5"/>
        <v>D211</v>
      </c>
      <c r="N40" s="186" t="str">
        <f>LOOKUP(Metadata_Příkladu_dokumentace!H40,'Struktura dokumentací'!$I$3:$I$119,'Struktura dokumentací'!$E$3:$E$119)</f>
        <v>Železniční spodek a svršek</v>
      </c>
      <c r="O40" s="170" t="str">
        <f t="shared" si="0"/>
        <v>ŽST_Přibyslav_železniční_svršek_a_spodek</v>
      </c>
      <c r="P40" s="170" t="str">
        <f t="shared" si="1"/>
        <v>SK110002</v>
      </c>
      <c r="Q40" s="186" t="str">
        <f t="shared" si="23"/>
        <v>2</v>
      </c>
      <c r="R40" s="197" t="str">
        <f t="shared" si="25"/>
        <v>042</v>
      </c>
      <c r="S40" s="193" t="str">
        <f t="shared" si="6"/>
        <v>Příčné_řezy</v>
      </c>
      <c r="T40" s="170" t="str">
        <f t="shared" si="2"/>
        <v>km_102.975-103.175</v>
      </c>
      <c r="U40" s="187" t="str">
        <f t="shared" si="3"/>
        <v>S621500627_PDPS_D2101_SK110002_XX_2_042_000</v>
      </c>
      <c r="V40" s="172" t="str">
        <f t="shared" si="7"/>
        <v>S</v>
      </c>
      <c r="W40" s="173" t="str">
        <f t="shared" si="8"/>
        <v>6</v>
      </c>
      <c r="X40" s="173" t="str">
        <f t="shared" si="9"/>
        <v>2</v>
      </c>
      <c r="Y40" s="173" t="str">
        <f t="shared" si="10"/>
        <v>1</v>
      </c>
      <c r="Z40" s="173" t="str">
        <f t="shared" si="11"/>
        <v>5</v>
      </c>
      <c r="AA40" s="173" t="str">
        <f t="shared" si="12"/>
        <v>0</v>
      </c>
      <c r="AB40" s="173" t="str">
        <f t="shared" si="13"/>
        <v>0</v>
      </c>
      <c r="AC40" s="173" t="str">
        <f t="shared" si="14"/>
        <v>6</v>
      </c>
      <c r="AD40" s="173" t="str">
        <f t="shared" si="15"/>
        <v>2</v>
      </c>
      <c r="AE40" s="173" t="str">
        <f t="shared" si="16"/>
        <v>7</v>
      </c>
      <c r="AF40" s="173" t="s">
        <v>813</v>
      </c>
      <c r="AG40" s="173" t="str">
        <f t="shared" si="17"/>
        <v>P</v>
      </c>
      <c r="AH40" s="173" t="str">
        <f t="shared" si="18"/>
        <v>D</v>
      </c>
      <c r="AI40" s="173" t="str">
        <f t="shared" si="19"/>
        <v>P</v>
      </c>
      <c r="AJ40" s="174" t="str">
        <f t="shared" si="20"/>
        <v>S</v>
      </c>
      <c r="AK40" s="174" t="str">
        <f>CONCATENATE("_",LOOKUP(Metadata_Příkladu_dokumentace!H40,'Struktura dokumentací'!$I$3:$I$119,'Struktura dokumentací'!$J$3:$J$119))</f>
        <v>_D2101</v>
      </c>
      <c r="AL40" s="174" t="str">
        <f t="shared" si="26"/>
        <v>_SK110002</v>
      </c>
      <c r="AM40" s="174" t="s">
        <v>636</v>
      </c>
      <c r="AN40" s="174" t="str">
        <f t="shared" si="21"/>
        <v>_2</v>
      </c>
      <c r="AO40" s="174" t="str">
        <f t="shared" si="22"/>
        <v>_042</v>
      </c>
      <c r="AP40" s="175" t="s">
        <v>644</v>
      </c>
    </row>
    <row r="41" spans="1:42" s="140" customFormat="1" ht="12" customHeight="1" x14ac:dyDescent="0.2">
      <c r="A41" s="142"/>
      <c r="B41" s="25"/>
      <c r="C41" s="25"/>
      <c r="D41" s="63"/>
      <c r="E41" s="65"/>
      <c r="F41" s="84" t="s">
        <v>612</v>
      </c>
      <c r="G41" s="94" t="s">
        <v>765</v>
      </c>
      <c r="H41" s="135" t="str">
        <f t="shared" si="24"/>
        <v>D211</v>
      </c>
      <c r="I41" s="135" t="s">
        <v>651</v>
      </c>
      <c r="J41" s="133" t="s">
        <v>646</v>
      </c>
      <c r="K41" s="28" t="s">
        <v>664</v>
      </c>
      <c r="L41" s="96" t="s">
        <v>667</v>
      </c>
      <c r="M41" s="185" t="str">
        <f t="shared" si="5"/>
        <v>D211</v>
      </c>
      <c r="N41" s="186" t="str">
        <f>LOOKUP(Metadata_Příkladu_dokumentace!H41,'Struktura dokumentací'!$I$3:$I$119,'Struktura dokumentací'!$E$3:$E$119)</f>
        <v>Železniční spodek a svršek</v>
      </c>
      <c r="O41" s="170" t="str">
        <f t="shared" si="0"/>
        <v>ŽST_Přibyslav_železniční_svršek_a_spodek</v>
      </c>
      <c r="P41" s="170" t="str">
        <f t="shared" si="1"/>
        <v>SK110002</v>
      </c>
      <c r="Q41" s="186" t="str">
        <f t="shared" si="23"/>
        <v>2</v>
      </c>
      <c r="R41" s="197" t="str">
        <f t="shared" si="25"/>
        <v>043</v>
      </c>
      <c r="S41" s="193" t="str">
        <f t="shared" si="6"/>
        <v>Příčné_řezy</v>
      </c>
      <c r="T41" s="170" t="str">
        <f t="shared" si="2"/>
        <v>km_103.175-103.4</v>
      </c>
      <c r="U41" s="187" t="str">
        <f t="shared" si="3"/>
        <v>S621500627_PDPS_D2101_SK110002_XX_2_043_000</v>
      </c>
      <c r="V41" s="172" t="str">
        <f t="shared" si="7"/>
        <v>S</v>
      </c>
      <c r="W41" s="173" t="str">
        <f t="shared" si="8"/>
        <v>6</v>
      </c>
      <c r="X41" s="173" t="str">
        <f t="shared" si="9"/>
        <v>2</v>
      </c>
      <c r="Y41" s="173" t="str">
        <f t="shared" si="10"/>
        <v>1</v>
      </c>
      <c r="Z41" s="173" t="str">
        <f t="shared" si="11"/>
        <v>5</v>
      </c>
      <c r="AA41" s="173" t="str">
        <f t="shared" si="12"/>
        <v>0</v>
      </c>
      <c r="AB41" s="173" t="str">
        <f t="shared" si="13"/>
        <v>0</v>
      </c>
      <c r="AC41" s="173" t="str">
        <f t="shared" si="14"/>
        <v>6</v>
      </c>
      <c r="AD41" s="173" t="str">
        <f t="shared" si="15"/>
        <v>2</v>
      </c>
      <c r="AE41" s="173" t="str">
        <f t="shared" si="16"/>
        <v>7</v>
      </c>
      <c r="AF41" s="173" t="s">
        <v>813</v>
      </c>
      <c r="AG41" s="173" t="str">
        <f t="shared" si="17"/>
        <v>P</v>
      </c>
      <c r="AH41" s="173" t="str">
        <f t="shared" si="18"/>
        <v>D</v>
      </c>
      <c r="AI41" s="173" t="str">
        <f t="shared" si="19"/>
        <v>P</v>
      </c>
      <c r="AJ41" s="174" t="str">
        <f t="shared" si="20"/>
        <v>S</v>
      </c>
      <c r="AK41" s="174" t="str">
        <f>CONCATENATE("_",LOOKUP(Metadata_Příkladu_dokumentace!H41,'Struktura dokumentací'!$I$3:$I$119,'Struktura dokumentací'!$J$3:$J$119))</f>
        <v>_D2101</v>
      </c>
      <c r="AL41" s="174" t="str">
        <f t="shared" si="26"/>
        <v>_SK110002</v>
      </c>
      <c r="AM41" s="174" t="s">
        <v>636</v>
      </c>
      <c r="AN41" s="174" t="str">
        <f t="shared" si="21"/>
        <v>_2</v>
      </c>
      <c r="AO41" s="174" t="str">
        <f t="shared" si="22"/>
        <v>_043</v>
      </c>
      <c r="AP41" s="175" t="s">
        <v>644</v>
      </c>
    </row>
    <row r="42" spans="1:42" s="140" customFormat="1" ht="12" customHeight="1" x14ac:dyDescent="0.2">
      <c r="A42" s="142"/>
      <c r="B42" s="25"/>
      <c r="C42" s="25"/>
      <c r="D42" s="63"/>
      <c r="E42" s="65"/>
      <c r="F42" s="84" t="s">
        <v>613</v>
      </c>
      <c r="G42" s="94" t="s">
        <v>765</v>
      </c>
      <c r="H42" s="135" t="str">
        <f t="shared" si="24"/>
        <v>D211</v>
      </c>
      <c r="I42" s="135" t="s">
        <v>651</v>
      </c>
      <c r="J42" s="133" t="s">
        <v>646</v>
      </c>
      <c r="K42" s="28" t="s">
        <v>664</v>
      </c>
      <c r="L42" s="96" t="s">
        <v>668</v>
      </c>
      <c r="M42" s="185" t="str">
        <f t="shared" si="5"/>
        <v>D211</v>
      </c>
      <c r="N42" s="186" t="str">
        <f>LOOKUP(Metadata_Příkladu_dokumentace!H42,'Struktura dokumentací'!$I$3:$I$119,'Struktura dokumentací'!$E$3:$E$119)</f>
        <v>Železniční spodek a svršek</v>
      </c>
      <c r="O42" s="170" t="str">
        <f t="shared" si="0"/>
        <v>ŽST_Přibyslav_železniční_svršek_a_spodek</v>
      </c>
      <c r="P42" s="170" t="str">
        <f t="shared" si="1"/>
        <v>SK110002</v>
      </c>
      <c r="Q42" s="186" t="str">
        <f t="shared" si="23"/>
        <v>2</v>
      </c>
      <c r="R42" s="197" t="str">
        <f t="shared" si="25"/>
        <v>044</v>
      </c>
      <c r="S42" s="193" t="str">
        <f t="shared" si="6"/>
        <v>Příčné_řezy</v>
      </c>
      <c r="T42" s="170" t="str">
        <f t="shared" si="2"/>
        <v>km_103.4-103.550</v>
      </c>
      <c r="U42" s="187" t="str">
        <f t="shared" si="3"/>
        <v>S621500627_PDPS_D2101_SK110002_XX_2_044_000</v>
      </c>
      <c r="V42" s="172" t="str">
        <f t="shared" si="7"/>
        <v>S</v>
      </c>
      <c r="W42" s="173" t="str">
        <f t="shared" si="8"/>
        <v>6</v>
      </c>
      <c r="X42" s="173" t="str">
        <f t="shared" si="9"/>
        <v>2</v>
      </c>
      <c r="Y42" s="173" t="str">
        <f t="shared" si="10"/>
        <v>1</v>
      </c>
      <c r="Z42" s="173" t="str">
        <f t="shared" si="11"/>
        <v>5</v>
      </c>
      <c r="AA42" s="173" t="str">
        <f t="shared" si="12"/>
        <v>0</v>
      </c>
      <c r="AB42" s="173" t="str">
        <f t="shared" si="13"/>
        <v>0</v>
      </c>
      <c r="AC42" s="173" t="str">
        <f t="shared" si="14"/>
        <v>6</v>
      </c>
      <c r="AD42" s="173" t="str">
        <f t="shared" si="15"/>
        <v>2</v>
      </c>
      <c r="AE42" s="173" t="str">
        <f t="shared" si="16"/>
        <v>7</v>
      </c>
      <c r="AF42" s="173" t="s">
        <v>813</v>
      </c>
      <c r="AG42" s="173" t="str">
        <f t="shared" si="17"/>
        <v>P</v>
      </c>
      <c r="AH42" s="173" t="str">
        <f t="shared" si="18"/>
        <v>D</v>
      </c>
      <c r="AI42" s="173" t="str">
        <f t="shared" si="19"/>
        <v>P</v>
      </c>
      <c r="AJ42" s="174" t="str">
        <f t="shared" si="20"/>
        <v>S</v>
      </c>
      <c r="AK42" s="174" t="str">
        <f>CONCATENATE("_",LOOKUP(Metadata_Příkladu_dokumentace!H42,'Struktura dokumentací'!$I$3:$I$119,'Struktura dokumentací'!$J$3:$J$119))</f>
        <v>_D2101</v>
      </c>
      <c r="AL42" s="174" t="str">
        <f t="shared" si="26"/>
        <v>_SK110002</v>
      </c>
      <c r="AM42" s="174" t="s">
        <v>636</v>
      </c>
      <c r="AN42" s="174" t="str">
        <f t="shared" si="21"/>
        <v>_2</v>
      </c>
      <c r="AO42" s="174" t="str">
        <f t="shared" si="22"/>
        <v>_044</v>
      </c>
      <c r="AP42" s="175" t="s">
        <v>644</v>
      </c>
    </row>
    <row r="43" spans="1:42" s="140" customFormat="1" ht="12" customHeight="1" x14ac:dyDescent="0.2">
      <c r="A43" s="142"/>
      <c r="B43" s="25"/>
      <c r="C43" s="25"/>
      <c r="D43" s="63"/>
      <c r="E43" s="65"/>
      <c r="F43" s="84" t="s">
        <v>614</v>
      </c>
      <c r="G43" s="94" t="s">
        <v>765</v>
      </c>
      <c r="H43" s="135" t="str">
        <f t="shared" si="24"/>
        <v>D211</v>
      </c>
      <c r="I43" s="135" t="s">
        <v>651</v>
      </c>
      <c r="J43" s="133" t="s">
        <v>646</v>
      </c>
      <c r="K43" s="28" t="s">
        <v>664</v>
      </c>
      <c r="L43" s="96" t="s">
        <v>669</v>
      </c>
      <c r="M43" s="185" t="str">
        <f t="shared" si="5"/>
        <v>D211</v>
      </c>
      <c r="N43" s="186" t="str">
        <f>LOOKUP(Metadata_Příkladu_dokumentace!H43,'Struktura dokumentací'!$I$3:$I$119,'Struktura dokumentací'!$E$3:$E$119)</f>
        <v>Železniční spodek a svršek</v>
      </c>
      <c r="O43" s="170" t="str">
        <f t="shared" si="0"/>
        <v>ŽST_Přibyslav_železniční_svršek_a_spodek</v>
      </c>
      <c r="P43" s="170" t="str">
        <f t="shared" si="1"/>
        <v>SK110002</v>
      </c>
      <c r="Q43" s="186" t="str">
        <f t="shared" si="23"/>
        <v>2</v>
      </c>
      <c r="R43" s="197" t="str">
        <f t="shared" si="25"/>
        <v>045</v>
      </c>
      <c r="S43" s="193" t="str">
        <f t="shared" si="6"/>
        <v>Příčné_řezy</v>
      </c>
      <c r="T43" s="170" t="str">
        <f t="shared" si="2"/>
        <v>km_103.550-103.775</v>
      </c>
      <c r="U43" s="187" t="str">
        <f t="shared" si="3"/>
        <v>S621500627_PDPS_D2101_SK110002_XX_2_045_000</v>
      </c>
      <c r="V43" s="172" t="str">
        <f t="shared" si="7"/>
        <v>S</v>
      </c>
      <c r="W43" s="173" t="str">
        <f t="shared" si="8"/>
        <v>6</v>
      </c>
      <c r="X43" s="173" t="str">
        <f t="shared" si="9"/>
        <v>2</v>
      </c>
      <c r="Y43" s="173" t="str">
        <f t="shared" si="10"/>
        <v>1</v>
      </c>
      <c r="Z43" s="173" t="str">
        <f t="shared" si="11"/>
        <v>5</v>
      </c>
      <c r="AA43" s="173" t="str">
        <f t="shared" si="12"/>
        <v>0</v>
      </c>
      <c r="AB43" s="173" t="str">
        <f t="shared" si="13"/>
        <v>0</v>
      </c>
      <c r="AC43" s="173" t="str">
        <f t="shared" si="14"/>
        <v>6</v>
      </c>
      <c r="AD43" s="173" t="str">
        <f t="shared" si="15"/>
        <v>2</v>
      </c>
      <c r="AE43" s="173" t="str">
        <f t="shared" si="16"/>
        <v>7</v>
      </c>
      <c r="AF43" s="173" t="s">
        <v>813</v>
      </c>
      <c r="AG43" s="173" t="str">
        <f t="shared" si="17"/>
        <v>P</v>
      </c>
      <c r="AH43" s="173" t="str">
        <f t="shared" si="18"/>
        <v>D</v>
      </c>
      <c r="AI43" s="173" t="str">
        <f t="shared" si="19"/>
        <v>P</v>
      </c>
      <c r="AJ43" s="174" t="str">
        <f t="shared" si="20"/>
        <v>S</v>
      </c>
      <c r="AK43" s="174" t="str">
        <f>CONCATENATE("_",LOOKUP(Metadata_Příkladu_dokumentace!H43,'Struktura dokumentací'!$I$3:$I$119,'Struktura dokumentací'!$J$3:$J$119))</f>
        <v>_D2101</v>
      </c>
      <c r="AL43" s="174" t="str">
        <f t="shared" si="26"/>
        <v>_SK110002</v>
      </c>
      <c r="AM43" s="174" t="s">
        <v>636</v>
      </c>
      <c r="AN43" s="174" t="str">
        <f t="shared" si="21"/>
        <v>_2</v>
      </c>
      <c r="AO43" s="174" t="str">
        <f t="shared" si="22"/>
        <v>_045</v>
      </c>
      <c r="AP43" s="175" t="s">
        <v>644</v>
      </c>
    </row>
    <row r="44" spans="1:42" s="140" customFormat="1" ht="12" customHeight="1" x14ac:dyDescent="0.2">
      <c r="A44" s="142"/>
      <c r="B44" s="25"/>
      <c r="C44" s="25"/>
      <c r="D44" s="63"/>
      <c r="E44" s="65"/>
      <c r="F44" s="84" t="s">
        <v>615</v>
      </c>
      <c r="G44" s="94" t="s">
        <v>765</v>
      </c>
      <c r="H44" s="135" t="str">
        <f t="shared" si="24"/>
        <v>D211</v>
      </c>
      <c r="I44" s="135" t="s">
        <v>651</v>
      </c>
      <c r="J44" s="133" t="s">
        <v>646</v>
      </c>
      <c r="K44" s="28" t="s">
        <v>664</v>
      </c>
      <c r="L44" s="96" t="s">
        <v>670</v>
      </c>
      <c r="M44" s="185" t="str">
        <f t="shared" si="5"/>
        <v>D211</v>
      </c>
      <c r="N44" s="186" t="str">
        <f>LOOKUP(Metadata_Příkladu_dokumentace!H44,'Struktura dokumentací'!$I$3:$I$119,'Struktura dokumentací'!$E$3:$E$119)</f>
        <v>Železniční spodek a svršek</v>
      </c>
      <c r="O44" s="170" t="str">
        <f t="shared" si="0"/>
        <v>ŽST_Přibyslav_železniční_svršek_a_spodek</v>
      </c>
      <c r="P44" s="170" t="str">
        <f t="shared" si="1"/>
        <v>SK110002</v>
      </c>
      <c r="Q44" s="186" t="str">
        <f t="shared" si="23"/>
        <v>2</v>
      </c>
      <c r="R44" s="197" t="str">
        <f t="shared" si="25"/>
        <v>046</v>
      </c>
      <c r="S44" s="193" t="str">
        <f t="shared" si="6"/>
        <v>Příčné_řezy</v>
      </c>
      <c r="T44" s="170" t="str">
        <f t="shared" si="2"/>
        <v>km_103.775-103.975</v>
      </c>
      <c r="U44" s="187" t="str">
        <f t="shared" si="3"/>
        <v>S621500627_PDPS_D2101_SK110002_XX_2_046_000</v>
      </c>
      <c r="V44" s="172" t="str">
        <f t="shared" si="7"/>
        <v>S</v>
      </c>
      <c r="W44" s="173" t="str">
        <f t="shared" si="8"/>
        <v>6</v>
      </c>
      <c r="X44" s="173" t="str">
        <f t="shared" si="9"/>
        <v>2</v>
      </c>
      <c r="Y44" s="173" t="str">
        <f t="shared" si="10"/>
        <v>1</v>
      </c>
      <c r="Z44" s="173" t="str">
        <f t="shared" si="11"/>
        <v>5</v>
      </c>
      <c r="AA44" s="173" t="str">
        <f t="shared" si="12"/>
        <v>0</v>
      </c>
      <c r="AB44" s="173" t="str">
        <f t="shared" si="13"/>
        <v>0</v>
      </c>
      <c r="AC44" s="173" t="str">
        <f t="shared" si="14"/>
        <v>6</v>
      </c>
      <c r="AD44" s="173" t="str">
        <f t="shared" si="15"/>
        <v>2</v>
      </c>
      <c r="AE44" s="173" t="str">
        <f t="shared" si="16"/>
        <v>7</v>
      </c>
      <c r="AF44" s="173" t="s">
        <v>813</v>
      </c>
      <c r="AG44" s="173" t="str">
        <f t="shared" si="17"/>
        <v>P</v>
      </c>
      <c r="AH44" s="173" t="str">
        <f t="shared" si="18"/>
        <v>D</v>
      </c>
      <c r="AI44" s="173" t="str">
        <f t="shared" si="19"/>
        <v>P</v>
      </c>
      <c r="AJ44" s="174" t="str">
        <f t="shared" si="20"/>
        <v>S</v>
      </c>
      <c r="AK44" s="174" t="str">
        <f>CONCATENATE("_",LOOKUP(Metadata_Příkladu_dokumentace!H44,'Struktura dokumentací'!$I$3:$I$119,'Struktura dokumentací'!$J$3:$J$119))</f>
        <v>_D2101</v>
      </c>
      <c r="AL44" s="174" t="str">
        <f t="shared" si="26"/>
        <v>_SK110002</v>
      </c>
      <c r="AM44" s="174" t="s">
        <v>636</v>
      </c>
      <c r="AN44" s="174" t="str">
        <f t="shared" si="21"/>
        <v>_2</v>
      </c>
      <c r="AO44" s="174" t="str">
        <f t="shared" si="22"/>
        <v>_046</v>
      </c>
      <c r="AP44" s="175" t="s">
        <v>644</v>
      </c>
    </row>
    <row r="45" spans="1:42" s="140" customFormat="1" ht="12" customHeight="1" x14ac:dyDescent="0.2">
      <c r="A45" s="142"/>
      <c r="B45" s="25"/>
      <c r="C45" s="25"/>
      <c r="D45" s="63"/>
      <c r="E45" s="65"/>
      <c r="F45" s="84" t="s">
        <v>616</v>
      </c>
      <c r="G45" s="94" t="s">
        <v>765</v>
      </c>
      <c r="H45" s="135" t="str">
        <f t="shared" si="24"/>
        <v>D211</v>
      </c>
      <c r="I45" s="135" t="s">
        <v>651</v>
      </c>
      <c r="J45" s="133" t="s">
        <v>646</v>
      </c>
      <c r="K45" s="28" t="s">
        <v>664</v>
      </c>
      <c r="L45" s="96" t="s">
        <v>671</v>
      </c>
      <c r="M45" s="185" t="str">
        <f t="shared" si="5"/>
        <v>D211</v>
      </c>
      <c r="N45" s="186" t="str">
        <f>LOOKUP(Metadata_Příkladu_dokumentace!H45,'Struktura dokumentací'!$I$3:$I$119,'Struktura dokumentací'!$E$3:$E$119)</f>
        <v>Železniční spodek a svršek</v>
      </c>
      <c r="O45" s="170" t="str">
        <f t="shared" si="0"/>
        <v>ŽST_Přibyslav_železniční_svršek_a_spodek</v>
      </c>
      <c r="P45" s="170" t="str">
        <f t="shared" si="1"/>
        <v>SK110002</v>
      </c>
      <c r="Q45" s="186" t="str">
        <f t="shared" si="23"/>
        <v>2</v>
      </c>
      <c r="R45" s="197" t="str">
        <f t="shared" si="25"/>
        <v>047</v>
      </c>
      <c r="S45" s="193" t="str">
        <f t="shared" si="6"/>
        <v>Příčné_řezy</v>
      </c>
      <c r="T45" s="170" t="str">
        <f t="shared" si="2"/>
        <v>km_103.975-104.039</v>
      </c>
      <c r="U45" s="187" t="str">
        <f t="shared" si="3"/>
        <v>S621500627_PDPS_D2101_SK110002_XX_2_047_000</v>
      </c>
      <c r="V45" s="172" t="str">
        <f t="shared" si="7"/>
        <v>S</v>
      </c>
      <c r="W45" s="173" t="str">
        <f t="shared" si="8"/>
        <v>6</v>
      </c>
      <c r="X45" s="173" t="str">
        <f t="shared" si="9"/>
        <v>2</v>
      </c>
      <c r="Y45" s="173" t="str">
        <f t="shared" si="10"/>
        <v>1</v>
      </c>
      <c r="Z45" s="173" t="str">
        <f t="shared" si="11"/>
        <v>5</v>
      </c>
      <c r="AA45" s="173" t="str">
        <f t="shared" si="12"/>
        <v>0</v>
      </c>
      <c r="AB45" s="173" t="str">
        <f t="shared" si="13"/>
        <v>0</v>
      </c>
      <c r="AC45" s="173" t="str">
        <f t="shared" si="14"/>
        <v>6</v>
      </c>
      <c r="AD45" s="173" t="str">
        <f t="shared" si="15"/>
        <v>2</v>
      </c>
      <c r="AE45" s="173" t="str">
        <f t="shared" si="16"/>
        <v>7</v>
      </c>
      <c r="AF45" s="173" t="s">
        <v>813</v>
      </c>
      <c r="AG45" s="173" t="str">
        <f t="shared" si="17"/>
        <v>P</v>
      </c>
      <c r="AH45" s="173" t="str">
        <f t="shared" si="18"/>
        <v>D</v>
      </c>
      <c r="AI45" s="173" t="str">
        <f t="shared" si="19"/>
        <v>P</v>
      </c>
      <c r="AJ45" s="174" t="str">
        <f t="shared" si="20"/>
        <v>S</v>
      </c>
      <c r="AK45" s="174" t="str">
        <f>CONCATENATE("_",LOOKUP(Metadata_Příkladu_dokumentace!H45,'Struktura dokumentací'!$I$3:$I$119,'Struktura dokumentací'!$J$3:$J$119))</f>
        <v>_D2101</v>
      </c>
      <c r="AL45" s="174" t="str">
        <f t="shared" si="26"/>
        <v>_SK110002</v>
      </c>
      <c r="AM45" s="174" t="s">
        <v>636</v>
      </c>
      <c r="AN45" s="174" t="str">
        <f t="shared" si="21"/>
        <v>_2</v>
      </c>
      <c r="AO45" s="174" t="str">
        <f t="shared" si="22"/>
        <v>_047</v>
      </c>
      <c r="AP45" s="175" t="s">
        <v>644</v>
      </c>
    </row>
    <row r="46" spans="1:42" s="140" customFormat="1" ht="12" customHeight="1" x14ac:dyDescent="0.2">
      <c r="A46" s="142"/>
      <c r="B46" s="25"/>
      <c r="C46" s="25"/>
      <c r="D46" s="63"/>
      <c r="E46" s="65"/>
      <c r="F46" s="84" t="s">
        <v>617</v>
      </c>
      <c r="G46" s="94" t="s">
        <v>765</v>
      </c>
      <c r="H46" s="135" t="str">
        <f t="shared" si="24"/>
        <v>D211</v>
      </c>
      <c r="I46" s="135" t="s">
        <v>651</v>
      </c>
      <c r="J46" s="133" t="s">
        <v>646</v>
      </c>
      <c r="K46" s="28" t="s">
        <v>672</v>
      </c>
      <c r="L46" s="96" t="s">
        <v>632</v>
      </c>
      <c r="M46" s="185" t="str">
        <f t="shared" si="5"/>
        <v>D211</v>
      </c>
      <c r="N46" s="186" t="str">
        <f>LOOKUP(Metadata_Příkladu_dokumentace!H46,'Struktura dokumentací'!$I$3:$I$119,'Struktura dokumentací'!$E$3:$E$119)</f>
        <v>Železniční spodek a svršek</v>
      </c>
      <c r="O46" s="170" t="str">
        <f t="shared" si="0"/>
        <v>ŽST_Přibyslav_železniční_svršek_a_spodek</v>
      </c>
      <c r="P46" s="170" t="str">
        <f t="shared" si="1"/>
        <v>SK110002</v>
      </c>
      <c r="Q46" s="186" t="str">
        <f t="shared" si="23"/>
        <v>2</v>
      </c>
      <c r="R46" s="197" t="str">
        <f t="shared" si="25"/>
        <v>051</v>
      </c>
      <c r="S46" s="193" t="str">
        <f t="shared" si="6"/>
        <v>Kolejový_plán</v>
      </c>
      <c r="T46" s="170" t="str">
        <f t="shared" si="2"/>
        <v>-</v>
      </c>
      <c r="U46" s="187" t="str">
        <f t="shared" si="3"/>
        <v>S621500627_PDPS_D2101_SK110002_XX_2_051_000</v>
      </c>
      <c r="V46" s="172" t="str">
        <f t="shared" si="7"/>
        <v>S</v>
      </c>
      <c r="W46" s="173" t="str">
        <f t="shared" si="8"/>
        <v>6</v>
      </c>
      <c r="X46" s="173" t="str">
        <f t="shared" si="9"/>
        <v>2</v>
      </c>
      <c r="Y46" s="173" t="str">
        <f t="shared" si="10"/>
        <v>1</v>
      </c>
      <c r="Z46" s="173" t="str">
        <f t="shared" si="11"/>
        <v>5</v>
      </c>
      <c r="AA46" s="173" t="str">
        <f t="shared" si="12"/>
        <v>0</v>
      </c>
      <c r="AB46" s="173" t="str">
        <f t="shared" si="13"/>
        <v>0</v>
      </c>
      <c r="AC46" s="173" t="str">
        <f t="shared" si="14"/>
        <v>6</v>
      </c>
      <c r="AD46" s="173" t="str">
        <f t="shared" si="15"/>
        <v>2</v>
      </c>
      <c r="AE46" s="173" t="str">
        <f t="shared" si="16"/>
        <v>7</v>
      </c>
      <c r="AF46" s="173" t="s">
        <v>813</v>
      </c>
      <c r="AG46" s="173" t="str">
        <f t="shared" si="17"/>
        <v>P</v>
      </c>
      <c r="AH46" s="173" t="str">
        <f t="shared" si="18"/>
        <v>D</v>
      </c>
      <c r="AI46" s="173" t="str">
        <f t="shared" si="19"/>
        <v>P</v>
      </c>
      <c r="AJ46" s="174" t="str">
        <f t="shared" si="20"/>
        <v>S</v>
      </c>
      <c r="AK46" s="174" t="str">
        <f>CONCATENATE("_",LOOKUP(Metadata_Příkladu_dokumentace!H46,'Struktura dokumentací'!$I$3:$I$119,'Struktura dokumentací'!$J$3:$J$119))</f>
        <v>_D2101</v>
      </c>
      <c r="AL46" s="174" t="str">
        <f t="shared" si="26"/>
        <v>_SK110002</v>
      </c>
      <c r="AM46" s="174" t="s">
        <v>636</v>
      </c>
      <c r="AN46" s="174" t="str">
        <f t="shared" si="21"/>
        <v>_2</v>
      </c>
      <c r="AO46" s="174" t="str">
        <f t="shared" si="22"/>
        <v>_051</v>
      </c>
      <c r="AP46" s="175" t="s">
        <v>644</v>
      </c>
    </row>
    <row r="47" spans="1:42" s="140" customFormat="1" ht="12" customHeight="1" x14ac:dyDescent="0.2">
      <c r="A47" s="142"/>
      <c r="B47" s="25"/>
      <c r="C47" s="25"/>
      <c r="D47" s="63"/>
      <c r="E47" s="65"/>
      <c r="F47" s="84" t="s">
        <v>618</v>
      </c>
      <c r="G47" s="94" t="s">
        <v>765</v>
      </c>
      <c r="H47" s="135" t="str">
        <f t="shared" si="24"/>
        <v>D211</v>
      </c>
      <c r="I47" s="135" t="s">
        <v>651</v>
      </c>
      <c r="J47" s="133" t="s">
        <v>646</v>
      </c>
      <c r="K47" s="28" t="s">
        <v>673</v>
      </c>
      <c r="L47" s="96" t="s">
        <v>661</v>
      </c>
      <c r="M47" s="185" t="str">
        <f t="shared" si="5"/>
        <v>D211</v>
      </c>
      <c r="N47" s="186" t="str">
        <f>LOOKUP(Metadata_Příkladu_dokumentace!H47,'Struktura dokumentací'!$I$3:$I$119,'Struktura dokumentací'!$E$3:$E$119)</f>
        <v>Železniční spodek a svršek</v>
      </c>
      <c r="O47" s="170" t="str">
        <f t="shared" si="0"/>
        <v>ŽST_Přibyslav_železniční_svršek_a_spodek</v>
      </c>
      <c r="P47" s="170" t="str">
        <f t="shared" si="1"/>
        <v>SK110002</v>
      </c>
      <c r="Q47" s="186" t="str">
        <f t="shared" si="23"/>
        <v>2</v>
      </c>
      <c r="R47" s="197" t="str">
        <f t="shared" si="25"/>
        <v>061</v>
      </c>
      <c r="S47" s="193" t="str">
        <f t="shared" si="6"/>
        <v>Vytyčovací_výkres</v>
      </c>
      <c r="T47" s="170" t="str">
        <f t="shared" si="2"/>
        <v>km_102.7-103.5</v>
      </c>
      <c r="U47" s="187" t="str">
        <f t="shared" si="3"/>
        <v>S621500627_PDPS_D2101_SK110002_XX_2_061_000</v>
      </c>
      <c r="V47" s="172" t="str">
        <f t="shared" si="7"/>
        <v>S</v>
      </c>
      <c r="W47" s="173" t="str">
        <f t="shared" si="8"/>
        <v>6</v>
      </c>
      <c r="X47" s="173" t="str">
        <f t="shared" si="9"/>
        <v>2</v>
      </c>
      <c r="Y47" s="173" t="str">
        <f t="shared" si="10"/>
        <v>1</v>
      </c>
      <c r="Z47" s="173" t="str">
        <f t="shared" si="11"/>
        <v>5</v>
      </c>
      <c r="AA47" s="173" t="str">
        <f t="shared" si="12"/>
        <v>0</v>
      </c>
      <c r="AB47" s="173" t="str">
        <f t="shared" si="13"/>
        <v>0</v>
      </c>
      <c r="AC47" s="173" t="str">
        <f t="shared" si="14"/>
        <v>6</v>
      </c>
      <c r="AD47" s="173" t="str">
        <f t="shared" si="15"/>
        <v>2</v>
      </c>
      <c r="AE47" s="173" t="str">
        <f t="shared" si="16"/>
        <v>7</v>
      </c>
      <c r="AF47" s="173" t="s">
        <v>813</v>
      </c>
      <c r="AG47" s="173" t="str">
        <f t="shared" si="17"/>
        <v>P</v>
      </c>
      <c r="AH47" s="173" t="str">
        <f t="shared" si="18"/>
        <v>D</v>
      </c>
      <c r="AI47" s="173" t="str">
        <f t="shared" si="19"/>
        <v>P</v>
      </c>
      <c r="AJ47" s="174" t="str">
        <f t="shared" si="20"/>
        <v>S</v>
      </c>
      <c r="AK47" s="174" t="str">
        <f>CONCATENATE("_",LOOKUP(Metadata_Příkladu_dokumentace!H47,'Struktura dokumentací'!$I$3:$I$119,'Struktura dokumentací'!$J$3:$J$119))</f>
        <v>_D2101</v>
      </c>
      <c r="AL47" s="174" t="str">
        <f t="shared" si="26"/>
        <v>_SK110002</v>
      </c>
      <c r="AM47" s="174" t="s">
        <v>636</v>
      </c>
      <c r="AN47" s="174" t="str">
        <f t="shared" si="21"/>
        <v>_2</v>
      </c>
      <c r="AO47" s="174" t="str">
        <f t="shared" si="22"/>
        <v>_061</v>
      </c>
      <c r="AP47" s="175" t="s">
        <v>644</v>
      </c>
    </row>
    <row r="48" spans="1:42" s="140" customFormat="1" ht="12" customHeight="1" x14ac:dyDescent="0.2">
      <c r="A48" s="142"/>
      <c r="B48" s="25"/>
      <c r="C48" s="25"/>
      <c r="D48" s="63"/>
      <c r="E48" s="65"/>
      <c r="F48" s="84" t="s">
        <v>619</v>
      </c>
      <c r="G48" s="94" t="s">
        <v>765</v>
      </c>
      <c r="H48" s="135" t="str">
        <f t="shared" si="24"/>
        <v>D211</v>
      </c>
      <c r="I48" s="135" t="s">
        <v>651</v>
      </c>
      <c r="J48" s="133" t="s">
        <v>646</v>
      </c>
      <c r="K48" s="28" t="s">
        <v>673</v>
      </c>
      <c r="L48" s="96" t="s">
        <v>674</v>
      </c>
      <c r="M48" s="185" t="str">
        <f t="shared" si="5"/>
        <v>D211</v>
      </c>
      <c r="N48" s="186" t="str">
        <f>LOOKUP(Metadata_Příkladu_dokumentace!H48,'Struktura dokumentací'!$I$3:$I$119,'Struktura dokumentací'!$E$3:$E$119)</f>
        <v>Železniční spodek a svršek</v>
      </c>
      <c r="O48" s="170" t="str">
        <f t="shared" si="0"/>
        <v>ŽST_Přibyslav_železniční_svršek_a_spodek</v>
      </c>
      <c r="P48" s="170" t="str">
        <f t="shared" si="1"/>
        <v>SK110002</v>
      </c>
      <c r="Q48" s="186" t="str">
        <f t="shared" si="23"/>
        <v>2</v>
      </c>
      <c r="R48" s="197" t="str">
        <f t="shared" si="25"/>
        <v>062</v>
      </c>
      <c r="S48" s="193" t="str">
        <f t="shared" si="6"/>
        <v>Vytyčovací_výkres</v>
      </c>
      <c r="T48" s="170" t="str">
        <f t="shared" si="2"/>
        <v>km_103.5-104.0</v>
      </c>
      <c r="U48" s="187" t="str">
        <f t="shared" si="3"/>
        <v>S621500627_PDPS_D2101_SK110002_XX_2_062_000</v>
      </c>
      <c r="V48" s="172" t="str">
        <f t="shared" si="7"/>
        <v>S</v>
      </c>
      <c r="W48" s="173" t="str">
        <f t="shared" si="8"/>
        <v>6</v>
      </c>
      <c r="X48" s="173" t="str">
        <f t="shared" si="9"/>
        <v>2</v>
      </c>
      <c r="Y48" s="173" t="str">
        <f t="shared" si="10"/>
        <v>1</v>
      </c>
      <c r="Z48" s="173" t="str">
        <f t="shared" si="11"/>
        <v>5</v>
      </c>
      <c r="AA48" s="173" t="str">
        <f t="shared" si="12"/>
        <v>0</v>
      </c>
      <c r="AB48" s="173" t="str">
        <f t="shared" si="13"/>
        <v>0</v>
      </c>
      <c r="AC48" s="173" t="str">
        <f t="shared" si="14"/>
        <v>6</v>
      </c>
      <c r="AD48" s="173" t="str">
        <f t="shared" si="15"/>
        <v>2</v>
      </c>
      <c r="AE48" s="173" t="str">
        <f t="shared" si="16"/>
        <v>7</v>
      </c>
      <c r="AF48" s="173" t="s">
        <v>813</v>
      </c>
      <c r="AG48" s="173" t="str">
        <f t="shared" si="17"/>
        <v>P</v>
      </c>
      <c r="AH48" s="173" t="str">
        <f t="shared" si="18"/>
        <v>D</v>
      </c>
      <c r="AI48" s="173" t="str">
        <f t="shared" si="19"/>
        <v>P</v>
      </c>
      <c r="AJ48" s="174" t="str">
        <f t="shared" si="20"/>
        <v>S</v>
      </c>
      <c r="AK48" s="174" t="str">
        <f>CONCATENATE("_",LOOKUP(Metadata_Příkladu_dokumentace!H48,'Struktura dokumentací'!$I$3:$I$119,'Struktura dokumentací'!$J$3:$J$119))</f>
        <v>_D2101</v>
      </c>
      <c r="AL48" s="174" t="str">
        <f t="shared" si="26"/>
        <v>_SK110002</v>
      </c>
      <c r="AM48" s="174" t="s">
        <v>636</v>
      </c>
      <c r="AN48" s="174" t="str">
        <f t="shared" si="21"/>
        <v>_2</v>
      </c>
      <c r="AO48" s="174" t="str">
        <f t="shared" si="22"/>
        <v>_062</v>
      </c>
      <c r="AP48" s="175" t="s">
        <v>644</v>
      </c>
    </row>
    <row r="49" spans="1:42" s="140" customFormat="1" ht="12" customHeight="1" x14ac:dyDescent="0.2">
      <c r="A49" s="142"/>
      <c r="B49" s="25"/>
      <c r="C49" s="25"/>
      <c r="D49" s="63"/>
      <c r="E49" s="65"/>
      <c r="F49" s="84" t="s">
        <v>620</v>
      </c>
      <c r="G49" s="94" t="s">
        <v>765</v>
      </c>
      <c r="H49" s="135" t="str">
        <f t="shared" si="24"/>
        <v>D211</v>
      </c>
      <c r="I49" s="135" t="s">
        <v>651</v>
      </c>
      <c r="J49" s="133" t="s">
        <v>646</v>
      </c>
      <c r="K49" s="28" t="s">
        <v>675</v>
      </c>
      <c r="L49" s="96" t="s">
        <v>632</v>
      </c>
      <c r="M49" s="185" t="str">
        <f t="shared" si="5"/>
        <v>D211</v>
      </c>
      <c r="N49" s="186" t="str">
        <f>LOOKUP(Metadata_Příkladu_dokumentace!H49,'Struktura dokumentací'!$I$3:$I$119,'Struktura dokumentací'!$E$3:$E$119)</f>
        <v>Železniční spodek a svršek</v>
      </c>
      <c r="O49" s="170" t="str">
        <f t="shared" si="0"/>
        <v>ŽST_Přibyslav_železniční_svršek_a_spodek</v>
      </c>
      <c r="P49" s="170" t="str">
        <f t="shared" si="1"/>
        <v>SK110002</v>
      </c>
      <c r="Q49" s="186" t="str">
        <f t="shared" si="23"/>
        <v>2</v>
      </c>
      <c r="R49" s="197" t="str">
        <f t="shared" si="25"/>
        <v>071</v>
      </c>
      <c r="S49" s="193" t="str">
        <f t="shared" si="6"/>
        <v>Seznam_souřadnic</v>
      </c>
      <c r="T49" s="170" t="str">
        <f t="shared" si="2"/>
        <v>-</v>
      </c>
      <c r="U49" s="187" t="str">
        <f t="shared" si="3"/>
        <v>S621500627_PDPS_D2101_SK110002_XX_2_071_000</v>
      </c>
      <c r="V49" s="172" t="str">
        <f t="shared" si="7"/>
        <v>S</v>
      </c>
      <c r="W49" s="173" t="str">
        <f t="shared" si="8"/>
        <v>6</v>
      </c>
      <c r="X49" s="173" t="str">
        <f t="shared" si="9"/>
        <v>2</v>
      </c>
      <c r="Y49" s="173" t="str">
        <f t="shared" si="10"/>
        <v>1</v>
      </c>
      <c r="Z49" s="173" t="str">
        <f t="shared" si="11"/>
        <v>5</v>
      </c>
      <c r="AA49" s="173" t="str">
        <f t="shared" si="12"/>
        <v>0</v>
      </c>
      <c r="AB49" s="173" t="str">
        <f t="shared" si="13"/>
        <v>0</v>
      </c>
      <c r="AC49" s="173" t="str">
        <f t="shared" si="14"/>
        <v>6</v>
      </c>
      <c r="AD49" s="173" t="str">
        <f t="shared" si="15"/>
        <v>2</v>
      </c>
      <c r="AE49" s="173" t="str">
        <f t="shared" si="16"/>
        <v>7</v>
      </c>
      <c r="AF49" s="173" t="s">
        <v>813</v>
      </c>
      <c r="AG49" s="173" t="str">
        <f t="shared" si="17"/>
        <v>P</v>
      </c>
      <c r="AH49" s="173" t="str">
        <f t="shared" si="18"/>
        <v>D</v>
      </c>
      <c r="AI49" s="173" t="str">
        <f t="shared" si="19"/>
        <v>P</v>
      </c>
      <c r="AJ49" s="174" t="str">
        <f t="shared" si="20"/>
        <v>S</v>
      </c>
      <c r="AK49" s="174" t="str">
        <f>CONCATENATE("_",LOOKUP(Metadata_Příkladu_dokumentace!H49,'Struktura dokumentací'!$I$3:$I$119,'Struktura dokumentací'!$J$3:$J$119))</f>
        <v>_D2101</v>
      </c>
      <c r="AL49" s="174" t="str">
        <f t="shared" si="26"/>
        <v>_SK110002</v>
      </c>
      <c r="AM49" s="174" t="s">
        <v>636</v>
      </c>
      <c r="AN49" s="174" t="str">
        <f t="shared" si="21"/>
        <v>_2</v>
      </c>
      <c r="AO49" s="174" t="str">
        <f t="shared" si="22"/>
        <v>_071</v>
      </c>
      <c r="AP49" s="175" t="s">
        <v>644</v>
      </c>
    </row>
    <row r="50" spans="1:42" s="140" customFormat="1" ht="12" customHeight="1" x14ac:dyDescent="0.2">
      <c r="A50" s="142"/>
      <c r="B50" s="25"/>
      <c r="C50" s="25"/>
      <c r="D50" s="63"/>
      <c r="E50" s="65"/>
      <c r="F50" s="84" t="s">
        <v>621</v>
      </c>
      <c r="G50" s="94" t="s">
        <v>765</v>
      </c>
      <c r="H50" s="135" t="str">
        <f t="shared" si="24"/>
        <v>D211</v>
      </c>
      <c r="I50" s="135" t="s">
        <v>651</v>
      </c>
      <c r="J50" s="133" t="s">
        <v>646</v>
      </c>
      <c r="K50" s="28" t="s">
        <v>676</v>
      </c>
      <c r="L50" s="96" t="s">
        <v>632</v>
      </c>
      <c r="M50" s="185" t="str">
        <f t="shared" si="5"/>
        <v>D211</v>
      </c>
      <c r="N50" s="186" t="str">
        <f>LOOKUP(Metadata_Příkladu_dokumentace!H50,'Struktura dokumentací'!$I$3:$I$119,'Struktura dokumentací'!$E$3:$E$119)</f>
        <v>Železniční spodek a svršek</v>
      </c>
      <c r="O50" s="170" t="str">
        <f t="shared" si="0"/>
        <v>ŽST_Přibyslav_železniční_svršek_a_spodek</v>
      </c>
      <c r="P50" s="170" t="str">
        <f t="shared" si="1"/>
        <v>SK110002</v>
      </c>
      <c r="Q50" s="186" t="str">
        <f t="shared" si="23"/>
        <v>2</v>
      </c>
      <c r="R50" s="197" t="str">
        <f t="shared" si="25"/>
        <v>081</v>
      </c>
      <c r="S50" s="193" t="str">
        <f t="shared" si="6"/>
        <v>Detaily_železničního_spodku</v>
      </c>
      <c r="T50" s="170" t="str">
        <f t="shared" si="2"/>
        <v>-</v>
      </c>
      <c r="U50" s="187" t="str">
        <f t="shared" si="3"/>
        <v>S621500627_PDPS_D2101_SK110002_XX_2_081_000</v>
      </c>
      <c r="V50" s="172" t="str">
        <f t="shared" si="7"/>
        <v>S</v>
      </c>
      <c r="W50" s="173" t="str">
        <f t="shared" si="8"/>
        <v>6</v>
      </c>
      <c r="X50" s="173" t="str">
        <f t="shared" si="9"/>
        <v>2</v>
      </c>
      <c r="Y50" s="173" t="str">
        <f t="shared" si="10"/>
        <v>1</v>
      </c>
      <c r="Z50" s="173" t="str">
        <f t="shared" si="11"/>
        <v>5</v>
      </c>
      <c r="AA50" s="173" t="str">
        <f t="shared" si="12"/>
        <v>0</v>
      </c>
      <c r="AB50" s="173" t="str">
        <f t="shared" si="13"/>
        <v>0</v>
      </c>
      <c r="AC50" s="173" t="str">
        <f t="shared" si="14"/>
        <v>6</v>
      </c>
      <c r="AD50" s="173" t="str">
        <f t="shared" si="15"/>
        <v>2</v>
      </c>
      <c r="AE50" s="173" t="str">
        <f t="shared" si="16"/>
        <v>7</v>
      </c>
      <c r="AF50" s="173" t="s">
        <v>813</v>
      </c>
      <c r="AG50" s="173" t="str">
        <f t="shared" si="17"/>
        <v>P</v>
      </c>
      <c r="AH50" s="173" t="str">
        <f t="shared" si="18"/>
        <v>D</v>
      </c>
      <c r="AI50" s="173" t="str">
        <f t="shared" si="19"/>
        <v>P</v>
      </c>
      <c r="AJ50" s="174" t="str">
        <f t="shared" si="20"/>
        <v>S</v>
      </c>
      <c r="AK50" s="174" t="str">
        <f>CONCATENATE("_",LOOKUP(Metadata_Příkladu_dokumentace!H50,'Struktura dokumentací'!$I$3:$I$119,'Struktura dokumentací'!$J$3:$J$119))</f>
        <v>_D2101</v>
      </c>
      <c r="AL50" s="174" t="str">
        <f t="shared" si="26"/>
        <v>_SK110002</v>
      </c>
      <c r="AM50" s="174" t="s">
        <v>636</v>
      </c>
      <c r="AN50" s="174" t="str">
        <f t="shared" si="21"/>
        <v>_2</v>
      </c>
      <c r="AO50" s="174" t="str">
        <f t="shared" si="22"/>
        <v>_081</v>
      </c>
      <c r="AP50" s="175" t="s">
        <v>644</v>
      </c>
    </row>
    <row r="51" spans="1:42" s="140" customFormat="1" ht="12" customHeight="1" x14ac:dyDescent="0.2">
      <c r="A51" s="142"/>
      <c r="B51" s="25"/>
      <c r="C51" s="25"/>
      <c r="D51" s="63"/>
      <c r="E51" s="65"/>
      <c r="F51" s="84" t="s">
        <v>622</v>
      </c>
      <c r="G51" s="94" t="s">
        <v>765</v>
      </c>
      <c r="H51" s="135" t="str">
        <f t="shared" si="24"/>
        <v>D211</v>
      </c>
      <c r="I51" s="135" t="s">
        <v>651</v>
      </c>
      <c r="J51" s="133" t="s">
        <v>646</v>
      </c>
      <c r="K51" s="28" t="s">
        <v>678</v>
      </c>
      <c r="L51" s="96" t="s">
        <v>624</v>
      </c>
      <c r="M51" s="185" t="str">
        <f t="shared" si="5"/>
        <v>D211</v>
      </c>
      <c r="N51" s="186" t="str">
        <f>LOOKUP(Metadata_Příkladu_dokumentace!H51,'Struktura dokumentací'!$I$3:$I$119,'Struktura dokumentací'!$E$3:$E$119)</f>
        <v>Železniční spodek a svršek</v>
      </c>
      <c r="O51" s="170" t="str">
        <f t="shared" si="0"/>
        <v>ŽST_Přibyslav_železniční_svršek_a_spodek</v>
      </c>
      <c r="P51" s="170" t="str">
        <f t="shared" si="1"/>
        <v>SK110002</v>
      </c>
      <c r="Q51" s="186" t="str">
        <f t="shared" si="23"/>
        <v>4</v>
      </c>
      <c r="R51" s="197" t="str">
        <f t="shared" si="25"/>
        <v>001</v>
      </c>
      <c r="S51" s="193" t="str">
        <f t="shared" si="6"/>
        <v>Výkaz_výměr</v>
      </c>
      <c r="T51" s="170" t="str">
        <f t="shared" si="2"/>
        <v>SO111001</v>
      </c>
      <c r="U51" s="187" t="str">
        <f t="shared" si="3"/>
        <v>S621500627_PDPS_D2101_SK110002_XX_4_001_000</v>
      </c>
      <c r="V51" s="172" t="str">
        <f t="shared" si="7"/>
        <v>S</v>
      </c>
      <c r="W51" s="173" t="str">
        <f t="shared" si="8"/>
        <v>6</v>
      </c>
      <c r="X51" s="173" t="str">
        <f t="shared" si="9"/>
        <v>2</v>
      </c>
      <c r="Y51" s="173" t="str">
        <f t="shared" si="10"/>
        <v>1</v>
      </c>
      <c r="Z51" s="173" t="str">
        <f t="shared" si="11"/>
        <v>5</v>
      </c>
      <c r="AA51" s="173" t="str">
        <f t="shared" si="12"/>
        <v>0</v>
      </c>
      <c r="AB51" s="173" t="str">
        <f t="shared" si="13"/>
        <v>0</v>
      </c>
      <c r="AC51" s="173" t="str">
        <f t="shared" si="14"/>
        <v>6</v>
      </c>
      <c r="AD51" s="173" t="str">
        <f t="shared" si="15"/>
        <v>2</v>
      </c>
      <c r="AE51" s="173" t="str">
        <f t="shared" si="16"/>
        <v>7</v>
      </c>
      <c r="AF51" s="173" t="s">
        <v>813</v>
      </c>
      <c r="AG51" s="173" t="str">
        <f t="shared" si="17"/>
        <v>P</v>
      </c>
      <c r="AH51" s="173" t="str">
        <f t="shared" si="18"/>
        <v>D</v>
      </c>
      <c r="AI51" s="173" t="str">
        <f t="shared" si="19"/>
        <v>P</v>
      </c>
      <c r="AJ51" s="174" t="str">
        <f t="shared" si="20"/>
        <v>S</v>
      </c>
      <c r="AK51" s="174" t="str">
        <f>CONCATENATE("_",LOOKUP(Metadata_Příkladu_dokumentace!H51,'Struktura dokumentací'!$I$3:$I$119,'Struktura dokumentací'!$J$3:$J$119))</f>
        <v>_D2101</v>
      </c>
      <c r="AL51" s="174" t="str">
        <f t="shared" si="26"/>
        <v>_SK110002</v>
      </c>
      <c r="AM51" s="174" t="s">
        <v>636</v>
      </c>
      <c r="AN51" s="174" t="str">
        <f t="shared" si="21"/>
        <v>_4</v>
      </c>
      <c r="AO51" s="174" t="str">
        <f t="shared" si="22"/>
        <v>_001</v>
      </c>
      <c r="AP51" s="175" t="s">
        <v>644</v>
      </c>
    </row>
    <row r="52" spans="1:42" s="140" customFormat="1" ht="12" customHeight="1" x14ac:dyDescent="0.2">
      <c r="A52" s="142"/>
      <c r="B52" s="25"/>
      <c r="C52" s="25"/>
      <c r="D52" s="63"/>
      <c r="E52" s="66"/>
      <c r="F52" s="84" t="s">
        <v>623</v>
      </c>
      <c r="G52" s="94" t="s">
        <v>765</v>
      </c>
      <c r="H52" s="135" t="str">
        <f t="shared" si="24"/>
        <v>D211</v>
      </c>
      <c r="I52" s="135" t="s">
        <v>651</v>
      </c>
      <c r="J52" s="133" t="s">
        <v>646</v>
      </c>
      <c r="K52" s="28" t="s">
        <v>678</v>
      </c>
      <c r="L52" s="96" t="s">
        <v>625</v>
      </c>
      <c r="M52" s="185" t="str">
        <f t="shared" si="5"/>
        <v>D211</v>
      </c>
      <c r="N52" s="186" t="str">
        <f>LOOKUP(Metadata_Příkladu_dokumentace!H52,'Struktura dokumentací'!$I$3:$I$119,'Struktura dokumentací'!$E$3:$E$119)</f>
        <v>Železniční spodek a svršek</v>
      </c>
      <c r="O52" s="170" t="str">
        <f t="shared" si="0"/>
        <v>ŽST_Přibyslav_železniční_svršek_a_spodek</v>
      </c>
      <c r="P52" s="170" t="str">
        <f t="shared" si="1"/>
        <v>SK110002</v>
      </c>
      <c r="Q52" s="186" t="str">
        <f t="shared" si="23"/>
        <v>4</v>
      </c>
      <c r="R52" s="197" t="str">
        <f t="shared" si="25"/>
        <v>002</v>
      </c>
      <c r="S52" s="193" t="str">
        <f t="shared" si="6"/>
        <v>Výkaz_výměr</v>
      </c>
      <c r="T52" s="170" t="str">
        <f t="shared" si="2"/>
        <v>SO111101</v>
      </c>
      <c r="U52" s="187" t="str">
        <f t="shared" si="3"/>
        <v>S621500627_PDPS_D2101_SK110002_XX_4_002_000</v>
      </c>
      <c r="V52" s="172" t="str">
        <f t="shared" si="7"/>
        <v>S</v>
      </c>
      <c r="W52" s="173" t="str">
        <f t="shared" si="8"/>
        <v>6</v>
      </c>
      <c r="X52" s="173" t="str">
        <f t="shared" si="9"/>
        <v>2</v>
      </c>
      <c r="Y52" s="173" t="str">
        <f t="shared" si="10"/>
        <v>1</v>
      </c>
      <c r="Z52" s="173" t="str">
        <f t="shared" si="11"/>
        <v>5</v>
      </c>
      <c r="AA52" s="173" t="str">
        <f t="shared" si="12"/>
        <v>0</v>
      </c>
      <c r="AB52" s="173" t="str">
        <f t="shared" si="13"/>
        <v>0</v>
      </c>
      <c r="AC52" s="173" t="str">
        <f t="shared" si="14"/>
        <v>6</v>
      </c>
      <c r="AD52" s="173" t="str">
        <f t="shared" si="15"/>
        <v>2</v>
      </c>
      <c r="AE52" s="173" t="str">
        <f t="shared" si="16"/>
        <v>7</v>
      </c>
      <c r="AF52" s="173" t="s">
        <v>813</v>
      </c>
      <c r="AG52" s="173" t="str">
        <f t="shared" si="17"/>
        <v>P</v>
      </c>
      <c r="AH52" s="173" t="str">
        <f t="shared" si="18"/>
        <v>D</v>
      </c>
      <c r="AI52" s="173" t="str">
        <f t="shared" si="19"/>
        <v>P</v>
      </c>
      <c r="AJ52" s="174" t="str">
        <f t="shared" si="20"/>
        <v>S</v>
      </c>
      <c r="AK52" s="174" t="str">
        <f>CONCATENATE("_",LOOKUP(Metadata_Příkladu_dokumentace!H52,'Struktura dokumentací'!$I$3:$I$119,'Struktura dokumentací'!$J$3:$J$119))</f>
        <v>_D2101</v>
      </c>
      <c r="AL52" s="174" t="str">
        <f t="shared" si="26"/>
        <v>_SK110002</v>
      </c>
      <c r="AM52" s="174" t="s">
        <v>636</v>
      </c>
      <c r="AN52" s="174" t="str">
        <f t="shared" si="21"/>
        <v>_4</v>
      </c>
      <c r="AO52" s="174" t="str">
        <f t="shared" si="22"/>
        <v>_002</v>
      </c>
      <c r="AP52" s="175" t="s">
        <v>644</v>
      </c>
    </row>
    <row r="53" spans="1:42" s="140" customFormat="1" ht="12" customHeight="1" x14ac:dyDescent="0.2">
      <c r="A53" s="142"/>
      <c r="B53" s="25"/>
      <c r="C53" s="25"/>
      <c r="D53" s="63"/>
      <c r="E53" s="74" t="s">
        <v>408</v>
      </c>
      <c r="F53" s="85"/>
      <c r="G53" s="89" t="s">
        <v>759</v>
      </c>
      <c r="H53" s="137" t="str">
        <f t="shared" si="24"/>
        <v>D211</v>
      </c>
      <c r="I53" s="137" t="s">
        <v>651</v>
      </c>
      <c r="J53" s="131" t="s">
        <v>645</v>
      </c>
      <c r="K53" s="43" t="s">
        <v>773</v>
      </c>
      <c r="L53" s="93" t="s">
        <v>632</v>
      </c>
      <c r="M53" s="185" t="str">
        <f t="shared" si="5"/>
        <v>D211</v>
      </c>
      <c r="N53" s="186" t="str">
        <f>LOOKUP(Metadata_Příkladu_dokumentace!H53,'Struktura dokumentací'!$I$3:$I$119,'Struktura dokumentací'!$E$3:$E$119)</f>
        <v>Železniční spodek a svršek</v>
      </c>
      <c r="O53" s="170" t="str">
        <f t="shared" si="0"/>
        <v>Přibyslav-Pohled_železniční_svršek_a_spodek</v>
      </c>
      <c r="P53" s="170" t="str">
        <f t="shared" si="1"/>
        <v>SK120002</v>
      </c>
      <c r="Q53" s="186" t="str">
        <f t="shared" si="23"/>
        <v>-</v>
      </c>
      <c r="R53" s="197" t="str">
        <f t="shared" si="25"/>
        <v>-</v>
      </c>
      <c r="S53" s="193" t="str">
        <f t="shared" si="6"/>
        <v>-</v>
      </c>
      <c r="T53" s="170" t="str">
        <f t="shared" si="2"/>
        <v>-</v>
      </c>
      <c r="U53" s="187" t="str">
        <f t="shared" si="3"/>
        <v>S621500627_PDPS_D2101_SK120002_XX_X_XXX_000</v>
      </c>
      <c r="V53" s="172" t="str">
        <f t="shared" si="7"/>
        <v>S</v>
      </c>
      <c r="W53" s="173" t="str">
        <f t="shared" si="8"/>
        <v>6</v>
      </c>
      <c r="X53" s="173" t="str">
        <f t="shared" si="9"/>
        <v>2</v>
      </c>
      <c r="Y53" s="173" t="str">
        <f t="shared" si="10"/>
        <v>1</v>
      </c>
      <c r="Z53" s="173" t="str">
        <f t="shared" si="11"/>
        <v>5</v>
      </c>
      <c r="AA53" s="173" t="str">
        <f t="shared" si="12"/>
        <v>0</v>
      </c>
      <c r="AB53" s="173" t="str">
        <f t="shared" si="13"/>
        <v>0</v>
      </c>
      <c r="AC53" s="173" t="str">
        <f t="shared" si="14"/>
        <v>6</v>
      </c>
      <c r="AD53" s="173" t="str">
        <f t="shared" si="15"/>
        <v>2</v>
      </c>
      <c r="AE53" s="173" t="str">
        <f t="shared" si="16"/>
        <v>7</v>
      </c>
      <c r="AF53" s="173" t="s">
        <v>813</v>
      </c>
      <c r="AG53" s="173" t="str">
        <f t="shared" si="17"/>
        <v>P</v>
      </c>
      <c r="AH53" s="173" t="str">
        <f t="shared" si="18"/>
        <v>D</v>
      </c>
      <c r="AI53" s="173" t="str">
        <f t="shared" si="19"/>
        <v>P</v>
      </c>
      <c r="AJ53" s="174" t="str">
        <f t="shared" si="20"/>
        <v>S</v>
      </c>
      <c r="AK53" s="174" t="str">
        <f>CONCATENATE("_",LOOKUP(Metadata_Příkladu_dokumentace!H53,'Struktura dokumentací'!$I$3:$I$119,'Struktura dokumentací'!$J$3:$J$119))</f>
        <v>_D2101</v>
      </c>
      <c r="AL53" s="174" t="str">
        <f t="shared" si="26"/>
        <v>_SK120002</v>
      </c>
      <c r="AM53" s="174" t="s">
        <v>636</v>
      </c>
      <c r="AN53" s="174" t="str">
        <f t="shared" si="21"/>
        <v>_X</v>
      </c>
      <c r="AO53" s="174" t="str">
        <f t="shared" si="22"/>
        <v>_XXX</v>
      </c>
      <c r="AP53" s="175" t="s">
        <v>644</v>
      </c>
    </row>
    <row r="54" spans="1:42" s="140" customFormat="1" ht="12" customHeight="1" x14ac:dyDescent="0.2">
      <c r="A54" s="142"/>
      <c r="B54" s="25"/>
      <c r="C54" s="25"/>
      <c r="D54" s="63"/>
      <c r="E54" s="69"/>
      <c r="F54" s="80" t="s">
        <v>568</v>
      </c>
      <c r="G54" s="94" t="s">
        <v>765</v>
      </c>
      <c r="H54" s="135" t="str">
        <f t="shared" si="24"/>
        <v>D211</v>
      </c>
      <c r="I54" s="135" t="s">
        <v>651</v>
      </c>
      <c r="J54" s="133" t="s">
        <v>645</v>
      </c>
      <c r="K54" s="28" t="s">
        <v>418</v>
      </c>
      <c r="L54" s="96" t="s">
        <v>632</v>
      </c>
      <c r="M54" s="185" t="str">
        <f t="shared" si="5"/>
        <v>D211</v>
      </c>
      <c r="N54" s="186" t="str">
        <f>LOOKUP(Metadata_Příkladu_dokumentace!H54,'Struktura dokumentací'!$I$3:$I$119,'Struktura dokumentací'!$E$3:$E$119)</f>
        <v>Železniční spodek a svršek</v>
      </c>
      <c r="O54" s="170" t="str">
        <f t="shared" si="0"/>
        <v>Přibyslav-Pohled_železniční_svršek_a_spodek</v>
      </c>
      <c r="P54" s="170" t="str">
        <f t="shared" si="1"/>
        <v>SK120002</v>
      </c>
      <c r="Q54" s="186" t="str">
        <f t="shared" si="23"/>
        <v>0</v>
      </c>
      <c r="R54" s="197" t="str">
        <f t="shared" si="25"/>
        <v>000</v>
      </c>
      <c r="S54" s="193" t="str">
        <f t="shared" si="6"/>
        <v>Rozpiska</v>
      </c>
      <c r="T54" s="170" t="str">
        <f t="shared" si="2"/>
        <v>-</v>
      </c>
      <c r="U54" s="187" t="str">
        <f t="shared" si="3"/>
        <v>S621500627_PDPS_D2101_SK120002_XX_0_000_000</v>
      </c>
      <c r="V54" s="172" t="str">
        <f t="shared" si="7"/>
        <v>S</v>
      </c>
      <c r="W54" s="173" t="str">
        <f t="shared" si="8"/>
        <v>6</v>
      </c>
      <c r="X54" s="173" t="str">
        <f t="shared" si="9"/>
        <v>2</v>
      </c>
      <c r="Y54" s="173" t="str">
        <f t="shared" si="10"/>
        <v>1</v>
      </c>
      <c r="Z54" s="173" t="str">
        <f t="shared" si="11"/>
        <v>5</v>
      </c>
      <c r="AA54" s="173" t="str">
        <f t="shared" si="12"/>
        <v>0</v>
      </c>
      <c r="AB54" s="173" t="str">
        <f t="shared" si="13"/>
        <v>0</v>
      </c>
      <c r="AC54" s="173" t="str">
        <f t="shared" si="14"/>
        <v>6</v>
      </c>
      <c r="AD54" s="173" t="str">
        <f t="shared" si="15"/>
        <v>2</v>
      </c>
      <c r="AE54" s="173" t="str">
        <f t="shared" si="16"/>
        <v>7</v>
      </c>
      <c r="AF54" s="173" t="s">
        <v>813</v>
      </c>
      <c r="AG54" s="173" t="str">
        <f t="shared" si="17"/>
        <v>P</v>
      </c>
      <c r="AH54" s="173" t="str">
        <f t="shared" si="18"/>
        <v>D</v>
      </c>
      <c r="AI54" s="173" t="str">
        <f t="shared" si="19"/>
        <v>P</v>
      </c>
      <c r="AJ54" s="174" t="str">
        <f t="shared" si="20"/>
        <v>S</v>
      </c>
      <c r="AK54" s="174" t="str">
        <f>CONCATENATE("_",LOOKUP(Metadata_Příkladu_dokumentace!H54,'Struktura dokumentací'!$I$3:$I$119,'Struktura dokumentací'!$J$3:$J$119))</f>
        <v>_D2101</v>
      </c>
      <c r="AL54" s="174" t="str">
        <f t="shared" si="26"/>
        <v>_SK120002</v>
      </c>
      <c r="AM54" s="174" t="s">
        <v>636</v>
      </c>
      <c r="AN54" s="174" t="str">
        <f t="shared" si="21"/>
        <v>_0</v>
      </c>
      <c r="AO54" s="174" t="str">
        <f t="shared" si="22"/>
        <v>_000</v>
      </c>
      <c r="AP54" s="175" t="s">
        <v>644</v>
      </c>
    </row>
    <row r="55" spans="1:42" s="140" customFormat="1" ht="12" customHeight="1" x14ac:dyDescent="0.2">
      <c r="A55" s="142"/>
      <c r="B55" s="25"/>
      <c r="C55" s="25"/>
      <c r="D55" s="63"/>
      <c r="E55" s="70"/>
      <c r="F55" s="80" t="s">
        <v>569</v>
      </c>
      <c r="G55" s="94" t="s">
        <v>765</v>
      </c>
      <c r="H55" s="135" t="str">
        <f t="shared" si="24"/>
        <v>D211</v>
      </c>
      <c r="I55" s="135" t="s">
        <v>651</v>
      </c>
      <c r="J55" s="133" t="s">
        <v>645</v>
      </c>
      <c r="K55" s="28" t="s">
        <v>652</v>
      </c>
      <c r="L55" s="96" t="s">
        <v>632</v>
      </c>
      <c r="M55" s="185" t="str">
        <f t="shared" si="5"/>
        <v>D211</v>
      </c>
      <c r="N55" s="186" t="str">
        <f>LOOKUP(Metadata_Příkladu_dokumentace!H55,'Struktura dokumentací'!$I$3:$I$119,'Struktura dokumentací'!$E$3:$E$119)</f>
        <v>Železniční spodek a svršek</v>
      </c>
      <c r="O55" s="170" t="str">
        <f t="shared" si="0"/>
        <v>Přibyslav-Pohled_železniční_svršek_a_spodek</v>
      </c>
      <c r="P55" s="170" t="str">
        <f t="shared" si="1"/>
        <v>SK120002</v>
      </c>
      <c r="Q55" s="186" t="str">
        <f t="shared" si="23"/>
        <v>0</v>
      </c>
      <c r="R55" s="197" t="str">
        <f t="shared" si="25"/>
        <v>001</v>
      </c>
      <c r="S55" s="193" t="str">
        <f t="shared" si="6"/>
        <v>Seznam_příloh</v>
      </c>
      <c r="T55" s="170" t="str">
        <f t="shared" si="2"/>
        <v>-</v>
      </c>
      <c r="U55" s="187" t="str">
        <f t="shared" si="3"/>
        <v>S621500627_PDPS_D2101_SK120002_XX_0_001_000</v>
      </c>
      <c r="V55" s="172" t="str">
        <f t="shared" si="7"/>
        <v>S</v>
      </c>
      <c r="W55" s="173" t="str">
        <f t="shared" si="8"/>
        <v>6</v>
      </c>
      <c r="X55" s="173" t="str">
        <f t="shared" si="9"/>
        <v>2</v>
      </c>
      <c r="Y55" s="173" t="str">
        <f t="shared" si="10"/>
        <v>1</v>
      </c>
      <c r="Z55" s="173" t="str">
        <f t="shared" si="11"/>
        <v>5</v>
      </c>
      <c r="AA55" s="173" t="str">
        <f t="shared" si="12"/>
        <v>0</v>
      </c>
      <c r="AB55" s="173" t="str">
        <f t="shared" si="13"/>
        <v>0</v>
      </c>
      <c r="AC55" s="173" t="str">
        <f t="shared" si="14"/>
        <v>6</v>
      </c>
      <c r="AD55" s="173" t="str">
        <f t="shared" si="15"/>
        <v>2</v>
      </c>
      <c r="AE55" s="173" t="str">
        <f t="shared" si="16"/>
        <v>7</v>
      </c>
      <c r="AF55" s="173" t="s">
        <v>813</v>
      </c>
      <c r="AG55" s="173" t="str">
        <f t="shared" si="17"/>
        <v>P</v>
      </c>
      <c r="AH55" s="173" t="str">
        <f t="shared" si="18"/>
        <v>D</v>
      </c>
      <c r="AI55" s="173" t="str">
        <f t="shared" si="19"/>
        <v>P</v>
      </c>
      <c r="AJ55" s="174" t="str">
        <f t="shared" si="20"/>
        <v>S</v>
      </c>
      <c r="AK55" s="174" t="str">
        <f>CONCATENATE("_",LOOKUP(Metadata_Příkladu_dokumentace!H55,'Struktura dokumentací'!$I$3:$I$119,'Struktura dokumentací'!$J$3:$J$119))</f>
        <v>_D2101</v>
      </c>
      <c r="AL55" s="174" t="str">
        <f t="shared" si="26"/>
        <v>_SK120002</v>
      </c>
      <c r="AM55" s="174" t="s">
        <v>636</v>
      </c>
      <c r="AN55" s="174" t="str">
        <f t="shared" si="21"/>
        <v>_0</v>
      </c>
      <c r="AO55" s="174" t="str">
        <f t="shared" si="22"/>
        <v>_001</v>
      </c>
      <c r="AP55" s="175" t="s">
        <v>644</v>
      </c>
    </row>
    <row r="56" spans="1:42" s="140" customFormat="1" ht="12" customHeight="1" x14ac:dyDescent="0.2">
      <c r="A56" s="142"/>
      <c r="B56" s="25"/>
      <c r="C56" s="25"/>
      <c r="D56" s="63"/>
      <c r="E56" s="70"/>
      <c r="F56" s="80" t="s">
        <v>570</v>
      </c>
      <c r="G56" s="94" t="s">
        <v>765</v>
      </c>
      <c r="H56" s="135" t="str">
        <f t="shared" si="24"/>
        <v>D211</v>
      </c>
      <c r="I56" s="135" t="s">
        <v>651</v>
      </c>
      <c r="J56" s="133" t="s">
        <v>645</v>
      </c>
      <c r="K56" s="28" t="s">
        <v>653</v>
      </c>
      <c r="L56" s="96" t="s">
        <v>632</v>
      </c>
      <c r="M56" s="185" t="str">
        <f t="shared" si="5"/>
        <v>D211</v>
      </c>
      <c r="N56" s="186" t="str">
        <f>LOOKUP(Metadata_Příkladu_dokumentace!H56,'Struktura dokumentací'!$I$3:$I$119,'Struktura dokumentací'!$E$3:$E$119)</f>
        <v>Železniční spodek a svršek</v>
      </c>
      <c r="O56" s="170" t="str">
        <f t="shared" si="0"/>
        <v>Přibyslav-Pohled_železniční_svršek_a_spodek</v>
      </c>
      <c r="P56" s="170" t="str">
        <f t="shared" si="1"/>
        <v>SK120002</v>
      </c>
      <c r="Q56" s="186" t="str">
        <f t="shared" si="23"/>
        <v>1</v>
      </c>
      <c r="R56" s="197" t="str">
        <f t="shared" si="25"/>
        <v>010</v>
      </c>
      <c r="S56" s="193" t="str">
        <f t="shared" si="6"/>
        <v>Technická_zpráva</v>
      </c>
      <c r="T56" s="170" t="str">
        <f t="shared" si="2"/>
        <v>-</v>
      </c>
      <c r="U56" s="187" t="str">
        <f t="shared" si="3"/>
        <v>S621500627_PDPS_D2101_SK120002_XX_1_010_000</v>
      </c>
      <c r="V56" s="172" t="str">
        <f t="shared" si="7"/>
        <v>S</v>
      </c>
      <c r="W56" s="173" t="str">
        <f t="shared" si="8"/>
        <v>6</v>
      </c>
      <c r="X56" s="173" t="str">
        <f t="shared" si="9"/>
        <v>2</v>
      </c>
      <c r="Y56" s="173" t="str">
        <f t="shared" si="10"/>
        <v>1</v>
      </c>
      <c r="Z56" s="173" t="str">
        <f t="shared" si="11"/>
        <v>5</v>
      </c>
      <c r="AA56" s="173" t="str">
        <f t="shared" si="12"/>
        <v>0</v>
      </c>
      <c r="AB56" s="173" t="str">
        <f t="shared" si="13"/>
        <v>0</v>
      </c>
      <c r="AC56" s="173" t="str">
        <f t="shared" si="14"/>
        <v>6</v>
      </c>
      <c r="AD56" s="173" t="str">
        <f t="shared" si="15"/>
        <v>2</v>
      </c>
      <c r="AE56" s="173" t="str">
        <f t="shared" si="16"/>
        <v>7</v>
      </c>
      <c r="AF56" s="173" t="s">
        <v>813</v>
      </c>
      <c r="AG56" s="173" t="str">
        <f t="shared" si="17"/>
        <v>P</v>
      </c>
      <c r="AH56" s="173" t="str">
        <f t="shared" si="18"/>
        <v>D</v>
      </c>
      <c r="AI56" s="173" t="str">
        <f t="shared" si="19"/>
        <v>P</v>
      </c>
      <c r="AJ56" s="174" t="str">
        <f t="shared" si="20"/>
        <v>S</v>
      </c>
      <c r="AK56" s="174" t="str">
        <f>CONCATENATE("_",LOOKUP(Metadata_Příkladu_dokumentace!H56,'Struktura dokumentací'!$I$3:$I$119,'Struktura dokumentací'!$J$3:$J$119))</f>
        <v>_D2101</v>
      </c>
      <c r="AL56" s="174" t="str">
        <f t="shared" si="26"/>
        <v>_SK120002</v>
      </c>
      <c r="AM56" s="174" t="s">
        <v>636</v>
      </c>
      <c r="AN56" s="174" t="str">
        <f t="shared" si="21"/>
        <v>_1</v>
      </c>
      <c r="AO56" s="174" t="str">
        <f t="shared" si="22"/>
        <v>_010</v>
      </c>
      <c r="AP56" s="175" t="s">
        <v>644</v>
      </c>
    </row>
    <row r="57" spans="1:42" s="140" customFormat="1" ht="12" customHeight="1" x14ac:dyDescent="0.2">
      <c r="A57" s="142"/>
      <c r="B57" s="25"/>
      <c r="C57" s="25"/>
      <c r="D57" s="63"/>
      <c r="E57" s="70"/>
      <c r="F57" s="80" t="s">
        <v>571</v>
      </c>
      <c r="G57" s="94" t="s">
        <v>765</v>
      </c>
      <c r="H57" s="135" t="str">
        <f t="shared" si="24"/>
        <v>D211</v>
      </c>
      <c r="I57" s="135" t="s">
        <v>651</v>
      </c>
      <c r="J57" s="133" t="s">
        <v>645</v>
      </c>
      <c r="K57" s="28" t="s">
        <v>419</v>
      </c>
      <c r="L57" s="96" t="s">
        <v>679</v>
      </c>
      <c r="M57" s="185" t="str">
        <f t="shared" si="5"/>
        <v>D211</v>
      </c>
      <c r="N57" s="186" t="str">
        <f>LOOKUP(Metadata_Příkladu_dokumentace!H57,'Struktura dokumentací'!$I$3:$I$119,'Struktura dokumentací'!$E$3:$E$119)</f>
        <v>Železniční spodek a svršek</v>
      </c>
      <c r="O57" s="170" t="str">
        <f t="shared" si="0"/>
        <v>Přibyslav-Pohled_železniční_svršek_a_spodek</v>
      </c>
      <c r="P57" s="170" t="str">
        <f t="shared" si="1"/>
        <v>SK120002</v>
      </c>
      <c r="Q57" s="186" t="str">
        <f t="shared" si="23"/>
        <v>2</v>
      </c>
      <c r="R57" s="197" t="str">
        <f t="shared" si="25"/>
        <v>011</v>
      </c>
      <c r="S57" s="193" t="str">
        <f t="shared" si="6"/>
        <v>Situace</v>
      </c>
      <c r="T57" s="170" t="str">
        <f t="shared" si="2"/>
        <v>km_103.9-105.0</v>
      </c>
      <c r="U57" s="187" t="str">
        <f t="shared" si="3"/>
        <v>S621500627_PDPS_D2101_SK120002_XX_2_011_000</v>
      </c>
      <c r="V57" s="172" t="str">
        <f t="shared" si="7"/>
        <v>S</v>
      </c>
      <c r="W57" s="173" t="str">
        <f t="shared" si="8"/>
        <v>6</v>
      </c>
      <c r="X57" s="173" t="str">
        <f t="shared" si="9"/>
        <v>2</v>
      </c>
      <c r="Y57" s="173" t="str">
        <f t="shared" si="10"/>
        <v>1</v>
      </c>
      <c r="Z57" s="173" t="str">
        <f t="shared" si="11"/>
        <v>5</v>
      </c>
      <c r="AA57" s="173" t="str">
        <f t="shared" si="12"/>
        <v>0</v>
      </c>
      <c r="AB57" s="173" t="str">
        <f t="shared" si="13"/>
        <v>0</v>
      </c>
      <c r="AC57" s="173" t="str">
        <f t="shared" si="14"/>
        <v>6</v>
      </c>
      <c r="AD57" s="173" t="str">
        <f t="shared" si="15"/>
        <v>2</v>
      </c>
      <c r="AE57" s="173" t="str">
        <f t="shared" si="16"/>
        <v>7</v>
      </c>
      <c r="AF57" s="173" t="s">
        <v>813</v>
      </c>
      <c r="AG57" s="173" t="str">
        <f t="shared" si="17"/>
        <v>P</v>
      </c>
      <c r="AH57" s="173" t="str">
        <f t="shared" si="18"/>
        <v>D</v>
      </c>
      <c r="AI57" s="173" t="str">
        <f t="shared" si="19"/>
        <v>P</v>
      </c>
      <c r="AJ57" s="174" t="str">
        <f t="shared" si="20"/>
        <v>S</v>
      </c>
      <c r="AK57" s="174" t="str">
        <f>CONCATENATE("_",LOOKUP(Metadata_Příkladu_dokumentace!H57,'Struktura dokumentací'!$I$3:$I$119,'Struktura dokumentací'!$J$3:$J$119))</f>
        <v>_D2101</v>
      </c>
      <c r="AL57" s="174" t="str">
        <f t="shared" si="26"/>
        <v>_SK120002</v>
      </c>
      <c r="AM57" s="174" t="s">
        <v>636</v>
      </c>
      <c r="AN57" s="174" t="str">
        <f t="shared" si="21"/>
        <v>_2</v>
      </c>
      <c r="AO57" s="174" t="str">
        <f t="shared" si="22"/>
        <v>_011</v>
      </c>
      <c r="AP57" s="175" t="s">
        <v>644</v>
      </c>
    </row>
    <row r="58" spans="1:42" s="140" customFormat="1" ht="12" customHeight="1" x14ac:dyDescent="0.2">
      <c r="A58" s="142"/>
      <c r="B58" s="25"/>
      <c r="C58" s="25"/>
      <c r="D58" s="63"/>
      <c r="E58" s="70"/>
      <c r="F58" s="80" t="s">
        <v>572</v>
      </c>
      <c r="G58" s="94" t="s">
        <v>765</v>
      </c>
      <c r="H58" s="135" t="str">
        <f t="shared" ref="H58:H89" si="27">IF(D58="",H57,D58)</f>
        <v>D211</v>
      </c>
      <c r="I58" s="135" t="s">
        <v>651</v>
      </c>
      <c r="J58" s="133" t="s">
        <v>645</v>
      </c>
      <c r="K58" s="28" t="s">
        <v>419</v>
      </c>
      <c r="L58" s="96" t="s">
        <v>680</v>
      </c>
      <c r="M58" s="185" t="str">
        <f t="shared" si="5"/>
        <v>D211</v>
      </c>
      <c r="N58" s="186" t="str">
        <f>LOOKUP(Metadata_Příkladu_dokumentace!H58,'Struktura dokumentací'!$I$3:$I$119,'Struktura dokumentací'!$E$3:$E$119)</f>
        <v>Železniční spodek a svršek</v>
      </c>
      <c r="O58" s="170" t="str">
        <f t="shared" si="0"/>
        <v>Přibyslav-Pohled_železniční_svršek_a_spodek</v>
      </c>
      <c r="P58" s="170" t="str">
        <f t="shared" si="1"/>
        <v>SK120002</v>
      </c>
      <c r="Q58" s="186" t="str">
        <f t="shared" si="23"/>
        <v>2</v>
      </c>
      <c r="R58" s="197" t="str">
        <f t="shared" si="25"/>
        <v>012</v>
      </c>
      <c r="S58" s="193" t="str">
        <f t="shared" si="6"/>
        <v>Situace</v>
      </c>
      <c r="T58" s="170" t="str">
        <f t="shared" si="2"/>
        <v>km_105.0-107.4</v>
      </c>
      <c r="U58" s="187" t="str">
        <f t="shared" si="3"/>
        <v>S621500627_PDPS_D2101_SK120002_XX_2_012_000</v>
      </c>
      <c r="V58" s="172" t="str">
        <f t="shared" si="7"/>
        <v>S</v>
      </c>
      <c r="W58" s="173" t="str">
        <f t="shared" si="8"/>
        <v>6</v>
      </c>
      <c r="X58" s="173" t="str">
        <f t="shared" si="9"/>
        <v>2</v>
      </c>
      <c r="Y58" s="173" t="str">
        <f t="shared" si="10"/>
        <v>1</v>
      </c>
      <c r="Z58" s="173" t="str">
        <f t="shared" si="11"/>
        <v>5</v>
      </c>
      <c r="AA58" s="173" t="str">
        <f t="shared" si="12"/>
        <v>0</v>
      </c>
      <c r="AB58" s="173" t="str">
        <f t="shared" si="13"/>
        <v>0</v>
      </c>
      <c r="AC58" s="173" t="str">
        <f t="shared" si="14"/>
        <v>6</v>
      </c>
      <c r="AD58" s="173" t="str">
        <f t="shared" si="15"/>
        <v>2</v>
      </c>
      <c r="AE58" s="173" t="str">
        <f t="shared" si="16"/>
        <v>7</v>
      </c>
      <c r="AF58" s="173" t="s">
        <v>813</v>
      </c>
      <c r="AG58" s="173" t="str">
        <f t="shared" si="17"/>
        <v>P</v>
      </c>
      <c r="AH58" s="173" t="str">
        <f t="shared" si="18"/>
        <v>D</v>
      </c>
      <c r="AI58" s="173" t="str">
        <f t="shared" si="19"/>
        <v>P</v>
      </c>
      <c r="AJ58" s="174" t="str">
        <f t="shared" si="20"/>
        <v>S</v>
      </c>
      <c r="AK58" s="174" t="str">
        <f>CONCATENATE("_",LOOKUP(Metadata_Příkladu_dokumentace!H58,'Struktura dokumentací'!$I$3:$I$119,'Struktura dokumentací'!$J$3:$J$119))</f>
        <v>_D2101</v>
      </c>
      <c r="AL58" s="174" t="str">
        <f t="shared" si="26"/>
        <v>_SK120002</v>
      </c>
      <c r="AM58" s="174" t="s">
        <v>636</v>
      </c>
      <c r="AN58" s="174" t="str">
        <f t="shared" si="21"/>
        <v>_2</v>
      </c>
      <c r="AO58" s="174" t="str">
        <f t="shared" si="22"/>
        <v>_012</v>
      </c>
      <c r="AP58" s="175" t="s">
        <v>644</v>
      </c>
    </row>
    <row r="59" spans="1:42" s="140" customFormat="1" ht="12" customHeight="1" x14ac:dyDescent="0.2">
      <c r="A59" s="142"/>
      <c r="B59" s="25"/>
      <c r="C59" s="25"/>
      <c r="D59" s="63"/>
      <c r="E59" s="70"/>
      <c r="F59" s="80" t="s">
        <v>573</v>
      </c>
      <c r="G59" s="94" t="s">
        <v>765</v>
      </c>
      <c r="H59" s="135" t="str">
        <f t="shared" si="27"/>
        <v>D211</v>
      </c>
      <c r="I59" s="135" t="s">
        <v>651</v>
      </c>
      <c r="J59" s="133" t="s">
        <v>645</v>
      </c>
      <c r="K59" s="28" t="s">
        <v>419</v>
      </c>
      <c r="L59" s="96" t="s">
        <v>681</v>
      </c>
      <c r="M59" s="185" t="str">
        <f t="shared" si="5"/>
        <v>D211</v>
      </c>
      <c r="N59" s="186" t="str">
        <f>LOOKUP(Metadata_Příkladu_dokumentace!H59,'Struktura dokumentací'!$I$3:$I$119,'Struktura dokumentací'!$E$3:$E$119)</f>
        <v>Železniční spodek a svršek</v>
      </c>
      <c r="O59" s="170" t="str">
        <f t="shared" si="0"/>
        <v>Přibyslav-Pohled_železniční_svršek_a_spodek</v>
      </c>
      <c r="P59" s="170" t="str">
        <f t="shared" si="1"/>
        <v>SK120002</v>
      </c>
      <c r="Q59" s="186" t="str">
        <f t="shared" si="23"/>
        <v>2</v>
      </c>
      <c r="R59" s="197" t="str">
        <f t="shared" si="25"/>
        <v>013</v>
      </c>
      <c r="S59" s="193" t="str">
        <f t="shared" si="6"/>
        <v>Situace</v>
      </c>
      <c r="T59" s="170" t="str">
        <f t="shared" si="2"/>
        <v>km_107.4-109.6</v>
      </c>
      <c r="U59" s="187" t="str">
        <f t="shared" si="3"/>
        <v>S621500627_PDPS_D2101_SK120002_XX_2_013_000</v>
      </c>
      <c r="V59" s="172" t="str">
        <f t="shared" si="7"/>
        <v>S</v>
      </c>
      <c r="W59" s="173" t="str">
        <f t="shared" si="8"/>
        <v>6</v>
      </c>
      <c r="X59" s="173" t="str">
        <f t="shared" si="9"/>
        <v>2</v>
      </c>
      <c r="Y59" s="173" t="str">
        <f t="shared" si="10"/>
        <v>1</v>
      </c>
      <c r="Z59" s="173" t="str">
        <f t="shared" si="11"/>
        <v>5</v>
      </c>
      <c r="AA59" s="173" t="str">
        <f t="shared" si="12"/>
        <v>0</v>
      </c>
      <c r="AB59" s="173" t="str">
        <f t="shared" si="13"/>
        <v>0</v>
      </c>
      <c r="AC59" s="173" t="str">
        <f t="shared" si="14"/>
        <v>6</v>
      </c>
      <c r="AD59" s="173" t="str">
        <f t="shared" si="15"/>
        <v>2</v>
      </c>
      <c r="AE59" s="173" t="str">
        <f t="shared" si="16"/>
        <v>7</v>
      </c>
      <c r="AF59" s="173" t="s">
        <v>813</v>
      </c>
      <c r="AG59" s="173" t="str">
        <f t="shared" si="17"/>
        <v>P</v>
      </c>
      <c r="AH59" s="173" t="str">
        <f t="shared" si="18"/>
        <v>D</v>
      </c>
      <c r="AI59" s="173" t="str">
        <f t="shared" si="19"/>
        <v>P</v>
      </c>
      <c r="AJ59" s="174" t="str">
        <f t="shared" si="20"/>
        <v>S</v>
      </c>
      <c r="AK59" s="174" t="str">
        <f>CONCATENATE("_",LOOKUP(Metadata_Příkladu_dokumentace!H59,'Struktura dokumentací'!$I$3:$I$119,'Struktura dokumentací'!$J$3:$J$119))</f>
        <v>_D2101</v>
      </c>
      <c r="AL59" s="174" t="str">
        <f t="shared" si="26"/>
        <v>_SK120002</v>
      </c>
      <c r="AM59" s="174" t="s">
        <v>636</v>
      </c>
      <c r="AN59" s="174" t="str">
        <f t="shared" si="21"/>
        <v>_2</v>
      </c>
      <c r="AO59" s="174" t="str">
        <f t="shared" si="22"/>
        <v>_013</v>
      </c>
      <c r="AP59" s="175" t="s">
        <v>644</v>
      </c>
    </row>
    <row r="60" spans="1:42" s="140" customFormat="1" ht="12" customHeight="1" x14ac:dyDescent="0.2">
      <c r="A60" s="142"/>
      <c r="B60" s="25"/>
      <c r="C60" s="25"/>
      <c r="D60" s="63"/>
      <c r="E60" s="70"/>
      <c r="F60" s="80" t="s">
        <v>574</v>
      </c>
      <c r="G60" s="94" t="s">
        <v>765</v>
      </c>
      <c r="H60" s="135" t="str">
        <f t="shared" si="27"/>
        <v>D211</v>
      </c>
      <c r="I60" s="135" t="s">
        <v>651</v>
      </c>
      <c r="J60" s="133" t="s">
        <v>645</v>
      </c>
      <c r="K60" s="28" t="s">
        <v>419</v>
      </c>
      <c r="L60" s="96" t="s">
        <v>682</v>
      </c>
      <c r="M60" s="185" t="str">
        <f t="shared" si="5"/>
        <v>D211</v>
      </c>
      <c r="N60" s="186" t="str">
        <f>LOOKUP(Metadata_Příkladu_dokumentace!H60,'Struktura dokumentací'!$I$3:$I$119,'Struktura dokumentací'!$E$3:$E$119)</f>
        <v>Železniční spodek a svršek</v>
      </c>
      <c r="O60" s="170" t="str">
        <f t="shared" si="0"/>
        <v>Přibyslav-Pohled_železniční_svršek_a_spodek</v>
      </c>
      <c r="P60" s="170" t="str">
        <f t="shared" si="1"/>
        <v>SK120002</v>
      </c>
      <c r="Q60" s="186" t="str">
        <f t="shared" si="23"/>
        <v>2</v>
      </c>
      <c r="R60" s="197" t="str">
        <f t="shared" si="25"/>
        <v>014</v>
      </c>
      <c r="S60" s="193" t="str">
        <f t="shared" si="6"/>
        <v>Situace</v>
      </c>
      <c r="T60" s="170" t="str">
        <f t="shared" si="2"/>
        <v>km_109.6-110.4</v>
      </c>
      <c r="U60" s="187" t="str">
        <f t="shared" si="3"/>
        <v>S621500627_PDPS_D2101_SK120002_XX_2_014_000</v>
      </c>
      <c r="V60" s="172" t="str">
        <f t="shared" si="7"/>
        <v>S</v>
      </c>
      <c r="W60" s="173" t="str">
        <f t="shared" si="8"/>
        <v>6</v>
      </c>
      <c r="X60" s="173" t="str">
        <f t="shared" si="9"/>
        <v>2</v>
      </c>
      <c r="Y60" s="173" t="str">
        <f t="shared" si="10"/>
        <v>1</v>
      </c>
      <c r="Z60" s="173" t="str">
        <f t="shared" si="11"/>
        <v>5</v>
      </c>
      <c r="AA60" s="173" t="str">
        <f t="shared" si="12"/>
        <v>0</v>
      </c>
      <c r="AB60" s="173" t="str">
        <f t="shared" si="13"/>
        <v>0</v>
      </c>
      <c r="AC60" s="173" t="str">
        <f t="shared" si="14"/>
        <v>6</v>
      </c>
      <c r="AD60" s="173" t="str">
        <f t="shared" si="15"/>
        <v>2</v>
      </c>
      <c r="AE60" s="173" t="str">
        <f t="shared" si="16"/>
        <v>7</v>
      </c>
      <c r="AF60" s="173" t="s">
        <v>813</v>
      </c>
      <c r="AG60" s="173" t="str">
        <f t="shared" si="17"/>
        <v>P</v>
      </c>
      <c r="AH60" s="173" t="str">
        <f t="shared" si="18"/>
        <v>D</v>
      </c>
      <c r="AI60" s="173" t="str">
        <f t="shared" si="19"/>
        <v>P</v>
      </c>
      <c r="AJ60" s="174" t="str">
        <f t="shared" si="20"/>
        <v>S</v>
      </c>
      <c r="AK60" s="174" t="str">
        <f>CONCATENATE("_",LOOKUP(Metadata_Příkladu_dokumentace!H60,'Struktura dokumentací'!$I$3:$I$119,'Struktura dokumentací'!$J$3:$J$119))</f>
        <v>_D2101</v>
      </c>
      <c r="AL60" s="174" t="str">
        <f t="shared" si="26"/>
        <v>_SK120002</v>
      </c>
      <c r="AM60" s="174" t="s">
        <v>636</v>
      </c>
      <c r="AN60" s="174" t="str">
        <f t="shared" si="21"/>
        <v>_2</v>
      </c>
      <c r="AO60" s="174" t="str">
        <f t="shared" si="22"/>
        <v>_014</v>
      </c>
      <c r="AP60" s="175" t="s">
        <v>644</v>
      </c>
    </row>
    <row r="61" spans="1:42" s="140" customFormat="1" ht="12" customHeight="1" x14ac:dyDescent="0.2">
      <c r="A61" s="142"/>
      <c r="B61" s="25"/>
      <c r="C61" s="25"/>
      <c r="D61" s="63"/>
      <c r="E61" s="70"/>
      <c r="F61" s="80" t="s">
        <v>575</v>
      </c>
      <c r="G61" s="94" t="s">
        <v>765</v>
      </c>
      <c r="H61" s="135" t="str">
        <f t="shared" si="27"/>
        <v>D211</v>
      </c>
      <c r="I61" s="135" t="s">
        <v>651</v>
      </c>
      <c r="J61" s="133" t="s">
        <v>645</v>
      </c>
      <c r="K61" s="28" t="s">
        <v>655</v>
      </c>
      <c r="L61" s="96" t="s">
        <v>683</v>
      </c>
      <c r="M61" s="185" t="str">
        <f t="shared" si="5"/>
        <v>D211</v>
      </c>
      <c r="N61" s="186" t="str">
        <f>LOOKUP(Metadata_Příkladu_dokumentace!H61,'Struktura dokumentací'!$I$3:$I$119,'Struktura dokumentací'!$E$3:$E$119)</f>
        <v>Železniční spodek a svršek</v>
      </c>
      <c r="O61" s="170" t="str">
        <f t="shared" si="0"/>
        <v>Přibyslav-Pohled_železniční_svršek_a_spodek</v>
      </c>
      <c r="P61" s="170" t="str">
        <f t="shared" si="1"/>
        <v>SK120002</v>
      </c>
      <c r="Q61" s="186" t="str">
        <f t="shared" si="23"/>
        <v>2</v>
      </c>
      <c r="R61" s="197" t="str">
        <f t="shared" si="25"/>
        <v>021</v>
      </c>
      <c r="S61" s="193" t="str">
        <f t="shared" si="6"/>
        <v>Podélný_profil</v>
      </c>
      <c r="T61" s="170" t="str">
        <f t="shared" si="2"/>
        <v>kol_1_1/2</v>
      </c>
      <c r="U61" s="187" t="str">
        <f t="shared" si="3"/>
        <v>S621500627_PDPS_D2101_SK120002_XX_2_021_000</v>
      </c>
      <c r="V61" s="172" t="str">
        <f t="shared" si="7"/>
        <v>S</v>
      </c>
      <c r="W61" s="173" t="str">
        <f t="shared" si="8"/>
        <v>6</v>
      </c>
      <c r="X61" s="173" t="str">
        <f t="shared" si="9"/>
        <v>2</v>
      </c>
      <c r="Y61" s="173" t="str">
        <f t="shared" si="10"/>
        <v>1</v>
      </c>
      <c r="Z61" s="173" t="str">
        <f t="shared" si="11"/>
        <v>5</v>
      </c>
      <c r="AA61" s="173" t="str">
        <f t="shared" si="12"/>
        <v>0</v>
      </c>
      <c r="AB61" s="173" t="str">
        <f t="shared" si="13"/>
        <v>0</v>
      </c>
      <c r="AC61" s="173" t="str">
        <f t="shared" si="14"/>
        <v>6</v>
      </c>
      <c r="AD61" s="173" t="str">
        <f t="shared" si="15"/>
        <v>2</v>
      </c>
      <c r="AE61" s="173" t="str">
        <f t="shared" si="16"/>
        <v>7</v>
      </c>
      <c r="AF61" s="173" t="s">
        <v>813</v>
      </c>
      <c r="AG61" s="173" t="str">
        <f t="shared" si="17"/>
        <v>P</v>
      </c>
      <c r="AH61" s="173" t="str">
        <f t="shared" si="18"/>
        <v>D</v>
      </c>
      <c r="AI61" s="173" t="str">
        <f t="shared" si="19"/>
        <v>P</v>
      </c>
      <c r="AJ61" s="174" t="str">
        <f t="shared" si="20"/>
        <v>S</v>
      </c>
      <c r="AK61" s="174" t="str">
        <f>CONCATENATE("_",LOOKUP(Metadata_Příkladu_dokumentace!H61,'Struktura dokumentací'!$I$3:$I$119,'Struktura dokumentací'!$J$3:$J$119))</f>
        <v>_D2101</v>
      </c>
      <c r="AL61" s="174" t="str">
        <f t="shared" si="26"/>
        <v>_SK120002</v>
      </c>
      <c r="AM61" s="174" t="s">
        <v>636</v>
      </c>
      <c r="AN61" s="174" t="str">
        <f t="shared" si="21"/>
        <v>_2</v>
      </c>
      <c r="AO61" s="174" t="str">
        <f t="shared" si="22"/>
        <v>_021</v>
      </c>
      <c r="AP61" s="175" t="s">
        <v>644</v>
      </c>
    </row>
    <row r="62" spans="1:42" s="140" customFormat="1" ht="12" customHeight="1" x14ac:dyDescent="0.2">
      <c r="A62" s="142"/>
      <c r="B62" s="25"/>
      <c r="C62" s="25"/>
      <c r="D62" s="63"/>
      <c r="E62" s="70"/>
      <c r="F62" s="80" t="s">
        <v>576</v>
      </c>
      <c r="G62" s="94" t="s">
        <v>765</v>
      </c>
      <c r="H62" s="135" t="str">
        <f t="shared" si="27"/>
        <v>D211</v>
      </c>
      <c r="I62" s="135" t="s">
        <v>651</v>
      </c>
      <c r="J62" s="133" t="s">
        <v>645</v>
      </c>
      <c r="K62" s="28" t="s">
        <v>655</v>
      </c>
      <c r="L62" s="96" t="s">
        <v>684</v>
      </c>
      <c r="M62" s="185" t="str">
        <f t="shared" si="5"/>
        <v>D211</v>
      </c>
      <c r="N62" s="186" t="str">
        <f>LOOKUP(Metadata_Příkladu_dokumentace!H62,'Struktura dokumentací'!$I$3:$I$119,'Struktura dokumentací'!$E$3:$E$119)</f>
        <v>Železniční spodek a svršek</v>
      </c>
      <c r="O62" s="170" t="str">
        <f t="shared" si="0"/>
        <v>Přibyslav-Pohled_železniční_svršek_a_spodek</v>
      </c>
      <c r="P62" s="170" t="str">
        <f t="shared" si="1"/>
        <v>SK120002</v>
      </c>
      <c r="Q62" s="186" t="str">
        <f t="shared" si="23"/>
        <v>2</v>
      </c>
      <c r="R62" s="197" t="str">
        <f t="shared" si="25"/>
        <v>022</v>
      </c>
      <c r="S62" s="193" t="str">
        <f t="shared" si="6"/>
        <v>Podélný_profil</v>
      </c>
      <c r="T62" s="170" t="str">
        <f t="shared" si="2"/>
        <v>kol_1_2/2</v>
      </c>
      <c r="U62" s="187" t="str">
        <f t="shared" si="3"/>
        <v>S621500627_PDPS_D2101_SK120002_XX_2_022_000</v>
      </c>
      <c r="V62" s="172" t="str">
        <f t="shared" si="7"/>
        <v>S</v>
      </c>
      <c r="W62" s="173" t="str">
        <f t="shared" si="8"/>
        <v>6</v>
      </c>
      <c r="X62" s="173" t="str">
        <f t="shared" si="9"/>
        <v>2</v>
      </c>
      <c r="Y62" s="173" t="str">
        <f t="shared" si="10"/>
        <v>1</v>
      </c>
      <c r="Z62" s="173" t="str">
        <f t="shared" si="11"/>
        <v>5</v>
      </c>
      <c r="AA62" s="173" t="str">
        <f t="shared" si="12"/>
        <v>0</v>
      </c>
      <c r="AB62" s="173" t="str">
        <f t="shared" si="13"/>
        <v>0</v>
      </c>
      <c r="AC62" s="173" t="str">
        <f t="shared" si="14"/>
        <v>6</v>
      </c>
      <c r="AD62" s="173" t="str">
        <f t="shared" si="15"/>
        <v>2</v>
      </c>
      <c r="AE62" s="173" t="str">
        <f t="shared" si="16"/>
        <v>7</v>
      </c>
      <c r="AF62" s="173" t="s">
        <v>813</v>
      </c>
      <c r="AG62" s="173" t="str">
        <f t="shared" si="17"/>
        <v>P</v>
      </c>
      <c r="AH62" s="173" t="str">
        <f t="shared" si="18"/>
        <v>D</v>
      </c>
      <c r="AI62" s="173" t="str">
        <f t="shared" si="19"/>
        <v>P</v>
      </c>
      <c r="AJ62" s="174" t="str">
        <f t="shared" si="20"/>
        <v>S</v>
      </c>
      <c r="AK62" s="174" t="str">
        <f>CONCATENATE("_",LOOKUP(Metadata_Příkladu_dokumentace!H62,'Struktura dokumentací'!$I$3:$I$119,'Struktura dokumentací'!$J$3:$J$119))</f>
        <v>_D2101</v>
      </c>
      <c r="AL62" s="174" t="str">
        <f t="shared" si="26"/>
        <v>_SK120002</v>
      </c>
      <c r="AM62" s="174" t="s">
        <v>636</v>
      </c>
      <c r="AN62" s="174" t="str">
        <f t="shared" si="21"/>
        <v>_2</v>
      </c>
      <c r="AO62" s="174" t="str">
        <f t="shared" si="22"/>
        <v>_022</v>
      </c>
      <c r="AP62" s="175" t="s">
        <v>644</v>
      </c>
    </row>
    <row r="63" spans="1:42" s="140" customFormat="1" ht="12" customHeight="1" x14ac:dyDescent="0.2">
      <c r="A63" s="142"/>
      <c r="B63" s="25"/>
      <c r="C63" s="25"/>
      <c r="D63" s="63"/>
      <c r="E63" s="70"/>
      <c r="F63" s="80" t="s">
        <v>577</v>
      </c>
      <c r="G63" s="94" t="s">
        <v>765</v>
      </c>
      <c r="H63" s="135" t="str">
        <f t="shared" si="27"/>
        <v>D211</v>
      </c>
      <c r="I63" s="135" t="s">
        <v>651</v>
      </c>
      <c r="J63" s="133" t="s">
        <v>645</v>
      </c>
      <c r="K63" s="28" t="s">
        <v>655</v>
      </c>
      <c r="L63" s="96" t="s">
        <v>685</v>
      </c>
      <c r="M63" s="185" t="str">
        <f t="shared" si="5"/>
        <v>D211</v>
      </c>
      <c r="N63" s="186" t="str">
        <f>LOOKUP(Metadata_Příkladu_dokumentace!H63,'Struktura dokumentací'!$I$3:$I$119,'Struktura dokumentací'!$E$3:$E$119)</f>
        <v>Železniční spodek a svršek</v>
      </c>
      <c r="O63" s="170" t="str">
        <f t="shared" si="0"/>
        <v>Přibyslav-Pohled_železniční_svršek_a_spodek</v>
      </c>
      <c r="P63" s="170" t="str">
        <f t="shared" si="1"/>
        <v>SK120002</v>
      </c>
      <c r="Q63" s="186" t="str">
        <f t="shared" si="23"/>
        <v>2</v>
      </c>
      <c r="R63" s="197" t="str">
        <f t="shared" si="25"/>
        <v>023</v>
      </c>
      <c r="S63" s="193" t="str">
        <f t="shared" si="6"/>
        <v>Podélný_profil</v>
      </c>
      <c r="T63" s="170" t="str">
        <f t="shared" si="2"/>
        <v>kol_2_1/2</v>
      </c>
      <c r="U63" s="187" t="str">
        <f t="shared" si="3"/>
        <v>S621500627_PDPS_D2101_SK120002_XX_2_023_000</v>
      </c>
      <c r="V63" s="172" t="str">
        <f t="shared" si="7"/>
        <v>S</v>
      </c>
      <c r="W63" s="173" t="str">
        <f t="shared" si="8"/>
        <v>6</v>
      </c>
      <c r="X63" s="173" t="str">
        <f t="shared" si="9"/>
        <v>2</v>
      </c>
      <c r="Y63" s="173" t="str">
        <f t="shared" si="10"/>
        <v>1</v>
      </c>
      <c r="Z63" s="173" t="str">
        <f t="shared" si="11"/>
        <v>5</v>
      </c>
      <c r="AA63" s="173" t="str">
        <f t="shared" si="12"/>
        <v>0</v>
      </c>
      <c r="AB63" s="173" t="str">
        <f t="shared" si="13"/>
        <v>0</v>
      </c>
      <c r="AC63" s="173" t="str">
        <f t="shared" si="14"/>
        <v>6</v>
      </c>
      <c r="AD63" s="173" t="str">
        <f t="shared" si="15"/>
        <v>2</v>
      </c>
      <c r="AE63" s="173" t="str">
        <f t="shared" si="16"/>
        <v>7</v>
      </c>
      <c r="AF63" s="173" t="s">
        <v>813</v>
      </c>
      <c r="AG63" s="173" t="str">
        <f t="shared" si="17"/>
        <v>P</v>
      </c>
      <c r="AH63" s="173" t="str">
        <f t="shared" si="18"/>
        <v>D</v>
      </c>
      <c r="AI63" s="173" t="str">
        <f t="shared" si="19"/>
        <v>P</v>
      </c>
      <c r="AJ63" s="174" t="str">
        <f t="shared" si="20"/>
        <v>S</v>
      </c>
      <c r="AK63" s="174" t="str">
        <f>CONCATENATE("_",LOOKUP(Metadata_Příkladu_dokumentace!H63,'Struktura dokumentací'!$I$3:$I$119,'Struktura dokumentací'!$J$3:$J$119))</f>
        <v>_D2101</v>
      </c>
      <c r="AL63" s="174" t="str">
        <f t="shared" si="26"/>
        <v>_SK120002</v>
      </c>
      <c r="AM63" s="174" t="s">
        <v>636</v>
      </c>
      <c r="AN63" s="174" t="str">
        <f t="shared" si="21"/>
        <v>_2</v>
      </c>
      <c r="AO63" s="174" t="str">
        <f t="shared" si="22"/>
        <v>_023</v>
      </c>
      <c r="AP63" s="175" t="s">
        <v>644</v>
      </c>
    </row>
    <row r="64" spans="1:42" s="140" customFormat="1" ht="12" customHeight="1" x14ac:dyDescent="0.2">
      <c r="A64" s="142"/>
      <c r="B64" s="25"/>
      <c r="C64" s="25"/>
      <c r="D64" s="63"/>
      <c r="E64" s="70"/>
      <c r="F64" s="80" t="s">
        <v>578</v>
      </c>
      <c r="G64" s="94" t="s">
        <v>765</v>
      </c>
      <c r="H64" s="135" t="str">
        <f t="shared" si="27"/>
        <v>D211</v>
      </c>
      <c r="I64" s="135" t="s">
        <v>651</v>
      </c>
      <c r="J64" s="133" t="s">
        <v>645</v>
      </c>
      <c r="K64" s="28" t="s">
        <v>655</v>
      </c>
      <c r="L64" s="96" t="s">
        <v>686</v>
      </c>
      <c r="M64" s="185" t="str">
        <f t="shared" si="5"/>
        <v>D211</v>
      </c>
      <c r="N64" s="186" t="str">
        <f>LOOKUP(Metadata_Příkladu_dokumentace!H64,'Struktura dokumentací'!$I$3:$I$119,'Struktura dokumentací'!$E$3:$E$119)</f>
        <v>Železniční spodek a svršek</v>
      </c>
      <c r="O64" s="170" t="str">
        <f t="shared" si="0"/>
        <v>Přibyslav-Pohled_železniční_svršek_a_spodek</v>
      </c>
      <c r="P64" s="170" t="str">
        <f t="shared" si="1"/>
        <v>SK120002</v>
      </c>
      <c r="Q64" s="186" t="str">
        <f t="shared" si="23"/>
        <v>2</v>
      </c>
      <c r="R64" s="197" t="str">
        <f t="shared" si="25"/>
        <v>024</v>
      </c>
      <c r="S64" s="193" t="str">
        <f t="shared" si="6"/>
        <v>Podélný_profil</v>
      </c>
      <c r="T64" s="170" t="str">
        <f t="shared" si="2"/>
        <v>kol_2_2/2</v>
      </c>
      <c r="U64" s="187" t="str">
        <f t="shared" si="3"/>
        <v>S621500627_PDPS_D2101_SK120002_XX_2_024_000</v>
      </c>
      <c r="V64" s="172" t="str">
        <f t="shared" si="7"/>
        <v>S</v>
      </c>
      <c r="W64" s="173" t="str">
        <f t="shared" si="8"/>
        <v>6</v>
      </c>
      <c r="X64" s="173" t="str">
        <f t="shared" si="9"/>
        <v>2</v>
      </c>
      <c r="Y64" s="173" t="str">
        <f t="shared" si="10"/>
        <v>1</v>
      </c>
      <c r="Z64" s="173" t="str">
        <f t="shared" si="11"/>
        <v>5</v>
      </c>
      <c r="AA64" s="173" t="str">
        <f t="shared" si="12"/>
        <v>0</v>
      </c>
      <c r="AB64" s="173" t="str">
        <f t="shared" si="13"/>
        <v>0</v>
      </c>
      <c r="AC64" s="173" t="str">
        <f t="shared" si="14"/>
        <v>6</v>
      </c>
      <c r="AD64" s="173" t="str">
        <f t="shared" si="15"/>
        <v>2</v>
      </c>
      <c r="AE64" s="173" t="str">
        <f t="shared" si="16"/>
        <v>7</v>
      </c>
      <c r="AF64" s="173" t="s">
        <v>813</v>
      </c>
      <c r="AG64" s="173" t="str">
        <f t="shared" si="17"/>
        <v>P</v>
      </c>
      <c r="AH64" s="173" t="str">
        <f t="shared" si="18"/>
        <v>D</v>
      </c>
      <c r="AI64" s="173" t="str">
        <f t="shared" si="19"/>
        <v>P</v>
      </c>
      <c r="AJ64" s="174" t="str">
        <f t="shared" si="20"/>
        <v>S</v>
      </c>
      <c r="AK64" s="174" t="str">
        <f>CONCATENATE("_",LOOKUP(Metadata_Příkladu_dokumentace!H64,'Struktura dokumentací'!$I$3:$I$119,'Struktura dokumentací'!$J$3:$J$119))</f>
        <v>_D2101</v>
      </c>
      <c r="AL64" s="174" t="str">
        <f t="shared" si="26"/>
        <v>_SK120002</v>
      </c>
      <c r="AM64" s="174" t="s">
        <v>636</v>
      </c>
      <c r="AN64" s="174" t="str">
        <f t="shared" si="21"/>
        <v>_2</v>
      </c>
      <c r="AO64" s="174" t="str">
        <f t="shared" si="22"/>
        <v>_024</v>
      </c>
      <c r="AP64" s="175" t="s">
        <v>644</v>
      </c>
    </row>
    <row r="65" spans="1:42" s="140" customFormat="1" ht="12" customHeight="1" x14ac:dyDescent="0.2">
      <c r="A65" s="142"/>
      <c r="B65" s="25"/>
      <c r="C65" s="25"/>
      <c r="D65" s="63"/>
      <c r="E65" s="70"/>
      <c r="F65" s="80" t="s">
        <v>579</v>
      </c>
      <c r="G65" s="94" t="s">
        <v>765</v>
      </c>
      <c r="H65" s="135" t="str">
        <f t="shared" si="27"/>
        <v>D211</v>
      </c>
      <c r="I65" s="135" t="s">
        <v>651</v>
      </c>
      <c r="J65" s="133" t="s">
        <v>645</v>
      </c>
      <c r="K65" s="28" t="s">
        <v>660</v>
      </c>
      <c r="L65" s="96" t="s">
        <v>632</v>
      </c>
      <c r="M65" s="185" t="str">
        <f t="shared" si="5"/>
        <v>D211</v>
      </c>
      <c r="N65" s="186" t="str">
        <f>LOOKUP(Metadata_Příkladu_dokumentace!H65,'Struktura dokumentací'!$I$3:$I$119,'Struktura dokumentací'!$E$3:$E$119)</f>
        <v>Železniční spodek a svršek</v>
      </c>
      <c r="O65" s="170" t="str">
        <f t="shared" si="0"/>
        <v>Přibyslav-Pohled_železniční_svršek_a_spodek</v>
      </c>
      <c r="P65" s="170" t="str">
        <f t="shared" si="1"/>
        <v>SK120002</v>
      </c>
      <c r="Q65" s="186" t="str">
        <f t="shared" si="23"/>
        <v>2</v>
      </c>
      <c r="R65" s="197" t="str">
        <f t="shared" si="25"/>
        <v>030</v>
      </c>
      <c r="S65" s="193" t="str">
        <f t="shared" si="6"/>
        <v>Vzorové_příčné_řezy</v>
      </c>
      <c r="T65" s="170" t="str">
        <f t="shared" si="2"/>
        <v>-</v>
      </c>
      <c r="U65" s="187" t="str">
        <f t="shared" si="3"/>
        <v>S621500627_PDPS_D2101_SK120002_XX_2_030_000</v>
      </c>
      <c r="V65" s="172" t="str">
        <f t="shared" si="7"/>
        <v>S</v>
      </c>
      <c r="W65" s="173" t="str">
        <f t="shared" si="8"/>
        <v>6</v>
      </c>
      <c r="X65" s="173" t="str">
        <f t="shared" si="9"/>
        <v>2</v>
      </c>
      <c r="Y65" s="173" t="str">
        <f t="shared" si="10"/>
        <v>1</v>
      </c>
      <c r="Z65" s="173" t="str">
        <f t="shared" si="11"/>
        <v>5</v>
      </c>
      <c r="AA65" s="173" t="str">
        <f t="shared" si="12"/>
        <v>0</v>
      </c>
      <c r="AB65" s="173" t="str">
        <f t="shared" si="13"/>
        <v>0</v>
      </c>
      <c r="AC65" s="173" t="str">
        <f t="shared" si="14"/>
        <v>6</v>
      </c>
      <c r="AD65" s="173" t="str">
        <f t="shared" si="15"/>
        <v>2</v>
      </c>
      <c r="AE65" s="173" t="str">
        <f t="shared" si="16"/>
        <v>7</v>
      </c>
      <c r="AF65" s="173" t="s">
        <v>813</v>
      </c>
      <c r="AG65" s="173" t="str">
        <f t="shared" si="17"/>
        <v>P</v>
      </c>
      <c r="AH65" s="173" t="str">
        <f t="shared" si="18"/>
        <v>D</v>
      </c>
      <c r="AI65" s="173" t="str">
        <f t="shared" si="19"/>
        <v>P</v>
      </c>
      <c r="AJ65" s="174" t="str">
        <f t="shared" si="20"/>
        <v>S</v>
      </c>
      <c r="AK65" s="174" t="str">
        <f>CONCATENATE("_",LOOKUP(Metadata_Příkladu_dokumentace!H65,'Struktura dokumentací'!$I$3:$I$119,'Struktura dokumentací'!$J$3:$J$119))</f>
        <v>_D2101</v>
      </c>
      <c r="AL65" s="174" t="str">
        <f t="shared" si="26"/>
        <v>_SK120002</v>
      </c>
      <c r="AM65" s="174" t="s">
        <v>636</v>
      </c>
      <c r="AN65" s="174" t="str">
        <f t="shared" si="21"/>
        <v>_2</v>
      </c>
      <c r="AO65" s="174" t="str">
        <f t="shared" si="22"/>
        <v>_030</v>
      </c>
      <c r="AP65" s="175" t="s">
        <v>644</v>
      </c>
    </row>
    <row r="66" spans="1:42" s="140" customFormat="1" ht="12" customHeight="1" x14ac:dyDescent="0.2">
      <c r="A66" s="142"/>
      <c r="B66" s="25"/>
      <c r="C66" s="25"/>
      <c r="D66" s="63"/>
      <c r="E66" s="70"/>
      <c r="F66" s="80" t="s">
        <v>580</v>
      </c>
      <c r="G66" s="94" t="s">
        <v>765</v>
      </c>
      <c r="H66" s="135" t="str">
        <f t="shared" si="27"/>
        <v>D211</v>
      </c>
      <c r="I66" s="135" t="s">
        <v>651</v>
      </c>
      <c r="J66" s="133" t="s">
        <v>645</v>
      </c>
      <c r="K66" s="28" t="s">
        <v>664</v>
      </c>
      <c r="L66" s="96" t="s">
        <v>632</v>
      </c>
      <c r="M66" s="185" t="str">
        <f t="shared" si="5"/>
        <v>D211</v>
      </c>
      <c r="N66" s="186" t="str">
        <f>LOOKUP(Metadata_Příkladu_dokumentace!H66,'Struktura dokumentací'!$I$3:$I$119,'Struktura dokumentací'!$E$3:$E$119)</f>
        <v>Železniční spodek a svršek</v>
      </c>
      <c r="O66" s="170" t="str">
        <f t="shared" si="0"/>
        <v>Přibyslav-Pohled_železniční_svršek_a_spodek</v>
      </c>
      <c r="P66" s="170" t="str">
        <f t="shared" si="1"/>
        <v>SK120002</v>
      </c>
      <c r="Q66" s="186" t="str">
        <f t="shared" si="23"/>
        <v>2</v>
      </c>
      <c r="R66" s="197" t="str">
        <f t="shared" si="25"/>
        <v>040</v>
      </c>
      <c r="S66" s="193" t="str">
        <f t="shared" si="6"/>
        <v>Příčné_řezy</v>
      </c>
      <c r="T66" s="170" t="str">
        <f t="shared" si="2"/>
        <v>-</v>
      </c>
      <c r="U66" s="187" t="str">
        <f t="shared" si="3"/>
        <v>S621500627_PDPS_D2101_SK120002_XX_2_040_000</v>
      </c>
      <c r="V66" s="172" t="str">
        <f t="shared" si="7"/>
        <v>S</v>
      </c>
      <c r="W66" s="173" t="str">
        <f t="shared" si="8"/>
        <v>6</v>
      </c>
      <c r="X66" s="173" t="str">
        <f t="shared" si="9"/>
        <v>2</v>
      </c>
      <c r="Y66" s="173" t="str">
        <f t="shared" si="10"/>
        <v>1</v>
      </c>
      <c r="Z66" s="173" t="str">
        <f t="shared" si="11"/>
        <v>5</v>
      </c>
      <c r="AA66" s="173" t="str">
        <f t="shared" si="12"/>
        <v>0</v>
      </c>
      <c r="AB66" s="173" t="str">
        <f t="shared" si="13"/>
        <v>0</v>
      </c>
      <c r="AC66" s="173" t="str">
        <f t="shared" si="14"/>
        <v>6</v>
      </c>
      <c r="AD66" s="173" t="str">
        <f t="shared" si="15"/>
        <v>2</v>
      </c>
      <c r="AE66" s="173" t="str">
        <f t="shared" si="16"/>
        <v>7</v>
      </c>
      <c r="AF66" s="173" t="s">
        <v>813</v>
      </c>
      <c r="AG66" s="173" t="str">
        <f t="shared" si="17"/>
        <v>P</v>
      </c>
      <c r="AH66" s="173" t="str">
        <f t="shared" si="18"/>
        <v>D</v>
      </c>
      <c r="AI66" s="173" t="str">
        <f t="shared" si="19"/>
        <v>P</v>
      </c>
      <c r="AJ66" s="174" t="str">
        <f t="shared" si="20"/>
        <v>S</v>
      </c>
      <c r="AK66" s="174" t="str">
        <f>CONCATENATE("_",LOOKUP(Metadata_Příkladu_dokumentace!H66,'Struktura dokumentací'!$I$3:$I$119,'Struktura dokumentací'!$J$3:$J$119))</f>
        <v>_D2101</v>
      </c>
      <c r="AL66" s="174" t="str">
        <f t="shared" si="26"/>
        <v>_SK120002</v>
      </c>
      <c r="AM66" s="174" t="s">
        <v>636</v>
      </c>
      <c r="AN66" s="174" t="str">
        <f t="shared" si="21"/>
        <v>_2</v>
      </c>
      <c r="AO66" s="174" t="str">
        <f t="shared" si="22"/>
        <v>_040</v>
      </c>
      <c r="AP66" s="175" t="s">
        <v>644</v>
      </c>
    </row>
    <row r="67" spans="1:42" s="140" customFormat="1" ht="12" customHeight="1" x14ac:dyDescent="0.2">
      <c r="A67" s="142"/>
      <c r="B67" s="25"/>
      <c r="C67" s="25"/>
      <c r="D67" s="63"/>
      <c r="E67" s="70"/>
      <c r="F67" s="80" t="s">
        <v>581</v>
      </c>
      <c r="G67" s="94" t="s">
        <v>765</v>
      </c>
      <c r="H67" s="135" t="str">
        <f t="shared" si="27"/>
        <v>D211</v>
      </c>
      <c r="I67" s="135" t="s">
        <v>651</v>
      </c>
      <c r="J67" s="133" t="s">
        <v>645</v>
      </c>
      <c r="K67" s="28" t="s">
        <v>677</v>
      </c>
      <c r="L67" s="96" t="s">
        <v>687</v>
      </c>
      <c r="M67" s="185" t="str">
        <f t="shared" si="5"/>
        <v>D211</v>
      </c>
      <c r="N67" s="186" t="str">
        <f>LOOKUP(Metadata_Příkladu_dokumentace!H67,'Struktura dokumentací'!$I$3:$I$119,'Struktura dokumentací'!$E$3:$E$119)</f>
        <v>Železniční spodek a svršek</v>
      </c>
      <c r="O67" s="170" t="str">
        <f t="shared" si="0"/>
        <v>Přibyslav-Pohled_železniční_svršek_a_spodek</v>
      </c>
      <c r="P67" s="170" t="str">
        <f t="shared" si="1"/>
        <v>SK120002</v>
      </c>
      <c r="Q67" s="186" t="str">
        <f t="shared" si="23"/>
        <v>2</v>
      </c>
      <c r="R67" s="197" t="str">
        <f t="shared" si="25"/>
        <v>050</v>
      </c>
      <c r="S67" s="193" t="str">
        <f t="shared" si="6"/>
        <v>Provizorní_stav</v>
      </c>
      <c r="T67" s="170" t="str">
        <f t="shared" si="2"/>
        <v>vzorový_řez</v>
      </c>
      <c r="U67" s="187" t="str">
        <f t="shared" si="3"/>
        <v>S621500627_PDPS_D2101_SK120002_XX_2_050_000</v>
      </c>
      <c r="V67" s="172" t="str">
        <f t="shared" si="7"/>
        <v>S</v>
      </c>
      <c r="W67" s="173" t="str">
        <f t="shared" si="8"/>
        <v>6</v>
      </c>
      <c r="X67" s="173" t="str">
        <f t="shared" si="9"/>
        <v>2</v>
      </c>
      <c r="Y67" s="173" t="str">
        <f t="shared" si="10"/>
        <v>1</v>
      </c>
      <c r="Z67" s="173" t="str">
        <f t="shared" si="11"/>
        <v>5</v>
      </c>
      <c r="AA67" s="173" t="str">
        <f t="shared" si="12"/>
        <v>0</v>
      </c>
      <c r="AB67" s="173" t="str">
        <f t="shared" si="13"/>
        <v>0</v>
      </c>
      <c r="AC67" s="173" t="str">
        <f t="shared" si="14"/>
        <v>6</v>
      </c>
      <c r="AD67" s="173" t="str">
        <f t="shared" si="15"/>
        <v>2</v>
      </c>
      <c r="AE67" s="173" t="str">
        <f t="shared" si="16"/>
        <v>7</v>
      </c>
      <c r="AF67" s="173" t="s">
        <v>813</v>
      </c>
      <c r="AG67" s="173" t="str">
        <f t="shared" si="17"/>
        <v>P</v>
      </c>
      <c r="AH67" s="173" t="str">
        <f t="shared" si="18"/>
        <v>D</v>
      </c>
      <c r="AI67" s="173" t="str">
        <f t="shared" si="19"/>
        <v>P</v>
      </c>
      <c r="AJ67" s="174" t="str">
        <f t="shared" si="20"/>
        <v>S</v>
      </c>
      <c r="AK67" s="174" t="str">
        <f>CONCATENATE("_",LOOKUP(Metadata_Příkladu_dokumentace!H67,'Struktura dokumentací'!$I$3:$I$119,'Struktura dokumentací'!$J$3:$J$119))</f>
        <v>_D2101</v>
      </c>
      <c r="AL67" s="174" t="str">
        <f t="shared" si="26"/>
        <v>_SK120002</v>
      </c>
      <c r="AM67" s="174" t="s">
        <v>636</v>
      </c>
      <c r="AN67" s="174" t="str">
        <f t="shared" si="21"/>
        <v>_2</v>
      </c>
      <c r="AO67" s="174" t="str">
        <f t="shared" si="22"/>
        <v>_050</v>
      </c>
      <c r="AP67" s="175" t="s">
        <v>644</v>
      </c>
    </row>
    <row r="68" spans="1:42" s="140" customFormat="1" ht="12" customHeight="1" x14ac:dyDescent="0.2">
      <c r="A68" s="142"/>
      <c r="B68" s="25"/>
      <c r="C68" s="25"/>
      <c r="D68" s="63"/>
      <c r="E68" s="70"/>
      <c r="F68" s="80" t="s">
        <v>582</v>
      </c>
      <c r="G68" s="94" t="s">
        <v>765</v>
      </c>
      <c r="H68" s="135" t="str">
        <f t="shared" si="27"/>
        <v>D211</v>
      </c>
      <c r="I68" s="135" t="s">
        <v>651</v>
      </c>
      <c r="J68" s="133" t="s">
        <v>645</v>
      </c>
      <c r="K68" s="28" t="s">
        <v>673</v>
      </c>
      <c r="L68" s="96" t="s">
        <v>679</v>
      </c>
      <c r="M68" s="185" t="str">
        <f t="shared" si="5"/>
        <v>D211</v>
      </c>
      <c r="N68" s="186" t="str">
        <f>LOOKUP(Metadata_Příkladu_dokumentace!H68,'Struktura dokumentací'!$I$3:$I$119,'Struktura dokumentací'!$E$3:$E$119)</f>
        <v>Železniční spodek a svršek</v>
      </c>
      <c r="O68" s="170" t="str">
        <f t="shared" ref="O68:O131" si="28">IF(J68="neuvádí se",I68,J68)</f>
        <v>Přibyslav-Pohled_železniční_svršek_a_spodek</v>
      </c>
      <c r="P68" s="170" t="str">
        <f t="shared" ref="P68:P131" si="29">IF(J68="neuvádí se","-",IF((MID(F68,1,8))="",MID(E68,1,8),MID(F68,1,8)))</f>
        <v>SK120002</v>
      </c>
      <c r="Q68" s="186" t="str">
        <f t="shared" si="23"/>
        <v>2</v>
      </c>
      <c r="R68" s="197" t="str">
        <f t="shared" si="25"/>
        <v>061</v>
      </c>
      <c r="S68" s="193" t="str">
        <f t="shared" si="6"/>
        <v>Vytyčovací_výkres</v>
      </c>
      <c r="T68" s="170" t="str">
        <f t="shared" ref="T68:T131" si="30">IF(L68=0,"-",L68)</f>
        <v>km_103.9-105.0</v>
      </c>
      <c r="U68" s="187" t="str">
        <f t="shared" ref="U68:U131" si="31">CONCATENATE($H$1,"_",$K$1,AK68,AL68,AM68,AN68,AO68,AP68)</f>
        <v>S621500627_PDPS_D2101_SK120002_XX_2_061_000</v>
      </c>
      <c r="V68" s="172" t="str">
        <f t="shared" si="7"/>
        <v>S</v>
      </c>
      <c r="W68" s="173" t="str">
        <f t="shared" si="8"/>
        <v>6</v>
      </c>
      <c r="X68" s="173" t="str">
        <f t="shared" si="9"/>
        <v>2</v>
      </c>
      <c r="Y68" s="173" t="str">
        <f t="shared" si="10"/>
        <v>1</v>
      </c>
      <c r="Z68" s="173" t="str">
        <f t="shared" si="11"/>
        <v>5</v>
      </c>
      <c r="AA68" s="173" t="str">
        <f t="shared" si="12"/>
        <v>0</v>
      </c>
      <c r="AB68" s="173" t="str">
        <f t="shared" si="13"/>
        <v>0</v>
      </c>
      <c r="AC68" s="173" t="str">
        <f t="shared" si="14"/>
        <v>6</v>
      </c>
      <c r="AD68" s="173" t="str">
        <f t="shared" si="15"/>
        <v>2</v>
      </c>
      <c r="AE68" s="173" t="str">
        <f t="shared" si="16"/>
        <v>7</v>
      </c>
      <c r="AF68" s="173" t="s">
        <v>813</v>
      </c>
      <c r="AG68" s="173" t="str">
        <f t="shared" si="17"/>
        <v>P</v>
      </c>
      <c r="AH68" s="173" t="str">
        <f t="shared" si="18"/>
        <v>D</v>
      </c>
      <c r="AI68" s="173" t="str">
        <f t="shared" si="19"/>
        <v>P</v>
      </c>
      <c r="AJ68" s="174" t="str">
        <f t="shared" si="20"/>
        <v>S</v>
      </c>
      <c r="AK68" s="174" t="str">
        <f>CONCATENATE("_",LOOKUP(Metadata_Příkladu_dokumentace!H68,'Struktura dokumentací'!$I$3:$I$119,'Struktura dokumentací'!$J$3:$J$119))</f>
        <v>_D2101</v>
      </c>
      <c r="AL68" s="174" t="str">
        <f t="shared" si="26"/>
        <v>_SK120002</v>
      </c>
      <c r="AM68" s="174" t="s">
        <v>636</v>
      </c>
      <c r="AN68" s="174" t="str">
        <f t="shared" si="21"/>
        <v>_2</v>
      </c>
      <c r="AO68" s="174" t="str">
        <f t="shared" si="22"/>
        <v>_061</v>
      </c>
      <c r="AP68" s="175" t="s">
        <v>644</v>
      </c>
    </row>
    <row r="69" spans="1:42" s="140" customFormat="1" ht="12" customHeight="1" x14ac:dyDescent="0.2">
      <c r="A69" s="142"/>
      <c r="B69" s="25"/>
      <c r="C69" s="25"/>
      <c r="D69" s="63"/>
      <c r="E69" s="70"/>
      <c r="F69" s="80" t="s">
        <v>583</v>
      </c>
      <c r="G69" s="94" t="s">
        <v>765</v>
      </c>
      <c r="H69" s="135" t="str">
        <f t="shared" si="27"/>
        <v>D211</v>
      </c>
      <c r="I69" s="135" t="s">
        <v>651</v>
      </c>
      <c r="J69" s="133" t="s">
        <v>645</v>
      </c>
      <c r="K69" s="28" t="s">
        <v>673</v>
      </c>
      <c r="L69" s="96" t="s">
        <v>680</v>
      </c>
      <c r="M69" s="185" t="str">
        <f t="shared" ref="M69:M132" si="32">H69</f>
        <v>D211</v>
      </c>
      <c r="N69" s="186" t="str">
        <f>LOOKUP(Metadata_Příkladu_dokumentace!H69,'Struktura dokumentací'!$I$3:$I$119,'Struktura dokumentací'!$E$3:$E$119)</f>
        <v>Železniční spodek a svršek</v>
      </c>
      <c r="O69" s="170" t="str">
        <f t="shared" si="28"/>
        <v>Přibyslav-Pohled_železniční_svršek_a_spodek</v>
      </c>
      <c r="P69" s="170" t="str">
        <f t="shared" si="29"/>
        <v>SK120002</v>
      </c>
      <c r="Q69" s="186" t="str">
        <f t="shared" si="23"/>
        <v>2</v>
      </c>
      <c r="R69" s="197" t="str">
        <f t="shared" si="25"/>
        <v>062</v>
      </c>
      <c r="S69" s="193" t="str">
        <f t="shared" ref="S69:S132" si="33">IF(K69="neuvádí se","-",K69)</f>
        <v>Vytyčovací_výkres</v>
      </c>
      <c r="T69" s="170" t="str">
        <f t="shared" si="30"/>
        <v>km_105.0-107.4</v>
      </c>
      <c r="U69" s="187" t="str">
        <f t="shared" si="31"/>
        <v>S621500627_PDPS_D2101_SK120002_XX_2_062_000</v>
      </c>
      <c r="V69" s="172" t="str">
        <f t="shared" ref="V69:V132" si="34">MID($H$1,1,1)</f>
        <v>S</v>
      </c>
      <c r="W69" s="173" t="str">
        <f t="shared" ref="W69:W132" si="35">MID($H$1,2,1)</f>
        <v>6</v>
      </c>
      <c r="X69" s="173" t="str">
        <f t="shared" ref="X69:X132" si="36">MID($H$1,3,1)</f>
        <v>2</v>
      </c>
      <c r="Y69" s="173" t="str">
        <f t="shared" ref="Y69:Y132" si="37">MID($H$1,4,1)</f>
        <v>1</v>
      </c>
      <c r="Z69" s="173" t="str">
        <f t="shared" ref="Z69:Z132" si="38">MID($H$1,5,1)</f>
        <v>5</v>
      </c>
      <c r="AA69" s="173" t="str">
        <f t="shared" ref="AA69:AA132" si="39">MID($H$1,6,1)</f>
        <v>0</v>
      </c>
      <c r="AB69" s="173" t="str">
        <f t="shared" ref="AB69:AB132" si="40">MID($H$1,7,1)</f>
        <v>0</v>
      </c>
      <c r="AC69" s="173" t="str">
        <f t="shared" ref="AC69:AC132" si="41">MID($H$1,8,1)</f>
        <v>6</v>
      </c>
      <c r="AD69" s="173" t="str">
        <f t="shared" ref="AD69:AD132" si="42">MID($H$1,9,1)</f>
        <v>2</v>
      </c>
      <c r="AE69" s="173" t="str">
        <f t="shared" ref="AE69:AE132" si="43">MID($H$1,10,1)</f>
        <v>7</v>
      </c>
      <c r="AF69" s="173" t="s">
        <v>813</v>
      </c>
      <c r="AG69" s="173" t="str">
        <f t="shared" ref="AG69:AG132" si="44">MID($K$1,1,1)</f>
        <v>P</v>
      </c>
      <c r="AH69" s="173" t="str">
        <f t="shared" ref="AH69:AH132" si="45">MID($K$1,2,1)</f>
        <v>D</v>
      </c>
      <c r="AI69" s="173" t="str">
        <f t="shared" ref="AI69:AI132" si="46">MID($K$1,3,1)</f>
        <v>P</v>
      </c>
      <c r="AJ69" s="174" t="str">
        <f t="shared" ref="AJ69:AJ132" si="47">MID($K$1,4,1)</f>
        <v>S</v>
      </c>
      <c r="AK69" s="174" t="str">
        <f>CONCATENATE("_",LOOKUP(Metadata_Příkladu_dokumentace!H69,'Struktura dokumentací'!$I$3:$I$119,'Struktura dokumentací'!$J$3:$J$119))</f>
        <v>_D2101</v>
      </c>
      <c r="AL69" s="174" t="str">
        <f t="shared" ref="AL69:AL132" si="48">CONCATENATE("_",IF(P69="-","XXXXXXXX",(MID(P69,1,8))))</f>
        <v>_SK120002</v>
      </c>
      <c r="AM69" s="174" t="s">
        <v>636</v>
      </c>
      <c r="AN69" s="174" t="str">
        <f t="shared" ref="AN69:AN132" si="49">IF(Q69="-","_X",CONCATENATE("_",Q69))</f>
        <v>_2</v>
      </c>
      <c r="AO69" s="174" t="str">
        <f t="shared" ref="AO69:AO132" si="50">IF(R69="-","_XXX",CONCATENATE("_",R69))</f>
        <v>_062</v>
      </c>
      <c r="AP69" s="175" t="s">
        <v>644</v>
      </c>
    </row>
    <row r="70" spans="1:42" s="140" customFormat="1" ht="12" customHeight="1" x14ac:dyDescent="0.2">
      <c r="A70" s="142"/>
      <c r="B70" s="25"/>
      <c r="C70" s="25"/>
      <c r="D70" s="63"/>
      <c r="E70" s="70"/>
      <c r="F70" s="80" t="s">
        <v>584</v>
      </c>
      <c r="G70" s="94" t="s">
        <v>765</v>
      </c>
      <c r="H70" s="135" t="str">
        <f t="shared" si="27"/>
        <v>D211</v>
      </c>
      <c r="I70" s="135" t="s">
        <v>651</v>
      </c>
      <c r="J70" s="133" t="s">
        <v>645</v>
      </c>
      <c r="K70" s="28" t="s">
        <v>673</v>
      </c>
      <c r="L70" s="96" t="s">
        <v>681</v>
      </c>
      <c r="M70" s="185" t="str">
        <f t="shared" si="32"/>
        <v>D211</v>
      </c>
      <c r="N70" s="186" t="str">
        <f>LOOKUP(Metadata_Příkladu_dokumentace!H70,'Struktura dokumentací'!$I$3:$I$119,'Struktura dokumentací'!$E$3:$E$119)</f>
        <v>Železniční spodek a svršek</v>
      </c>
      <c r="O70" s="170" t="str">
        <f t="shared" si="28"/>
        <v>Přibyslav-Pohled_železniční_svršek_a_spodek</v>
      </c>
      <c r="P70" s="170" t="str">
        <f t="shared" si="29"/>
        <v>SK120002</v>
      </c>
      <c r="Q70" s="186" t="str">
        <f t="shared" si="23"/>
        <v>2</v>
      </c>
      <c r="R70" s="197" t="str">
        <f t="shared" si="25"/>
        <v>063</v>
      </c>
      <c r="S70" s="193" t="str">
        <f t="shared" si="33"/>
        <v>Vytyčovací_výkres</v>
      </c>
      <c r="T70" s="170" t="str">
        <f t="shared" si="30"/>
        <v>km_107.4-109.6</v>
      </c>
      <c r="U70" s="187" t="str">
        <f t="shared" si="31"/>
        <v>S621500627_PDPS_D2101_SK120002_XX_2_063_000</v>
      </c>
      <c r="V70" s="172" t="str">
        <f t="shared" si="34"/>
        <v>S</v>
      </c>
      <c r="W70" s="173" t="str">
        <f t="shared" si="35"/>
        <v>6</v>
      </c>
      <c r="X70" s="173" t="str">
        <f t="shared" si="36"/>
        <v>2</v>
      </c>
      <c r="Y70" s="173" t="str">
        <f t="shared" si="37"/>
        <v>1</v>
      </c>
      <c r="Z70" s="173" t="str">
        <f t="shared" si="38"/>
        <v>5</v>
      </c>
      <c r="AA70" s="173" t="str">
        <f t="shared" si="39"/>
        <v>0</v>
      </c>
      <c r="AB70" s="173" t="str">
        <f t="shared" si="40"/>
        <v>0</v>
      </c>
      <c r="AC70" s="173" t="str">
        <f t="shared" si="41"/>
        <v>6</v>
      </c>
      <c r="AD70" s="173" t="str">
        <f t="shared" si="42"/>
        <v>2</v>
      </c>
      <c r="AE70" s="173" t="str">
        <f t="shared" si="43"/>
        <v>7</v>
      </c>
      <c r="AF70" s="173" t="s">
        <v>813</v>
      </c>
      <c r="AG70" s="173" t="str">
        <f t="shared" si="44"/>
        <v>P</v>
      </c>
      <c r="AH70" s="173" t="str">
        <f t="shared" si="45"/>
        <v>D</v>
      </c>
      <c r="AI70" s="173" t="str">
        <f t="shared" si="46"/>
        <v>P</v>
      </c>
      <c r="AJ70" s="174" t="str">
        <f t="shared" si="47"/>
        <v>S</v>
      </c>
      <c r="AK70" s="174" t="str">
        <f>CONCATENATE("_",LOOKUP(Metadata_Příkladu_dokumentace!H70,'Struktura dokumentací'!$I$3:$I$119,'Struktura dokumentací'!$J$3:$J$119))</f>
        <v>_D2101</v>
      </c>
      <c r="AL70" s="174" t="str">
        <f t="shared" si="48"/>
        <v>_SK120002</v>
      </c>
      <c r="AM70" s="174" t="s">
        <v>636</v>
      </c>
      <c r="AN70" s="174" t="str">
        <f t="shared" si="49"/>
        <v>_2</v>
      </c>
      <c r="AO70" s="174" t="str">
        <f t="shared" si="50"/>
        <v>_063</v>
      </c>
      <c r="AP70" s="175" t="s">
        <v>644</v>
      </c>
    </row>
    <row r="71" spans="1:42" s="140" customFormat="1" ht="12" customHeight="1" x14ac:dyDescent="0.2">
      <c r="A71" s="142"/>
      <c r="B71" s="25"/>
      <c r="C71" s="25"/>
      <c r="D71" s="63"/>
      <c r="E71" s="70"/>
      <c r="F71" s="80" t="s">
        <v>585</v>
      </c>
      <c r="G71" s="94" t="s">
        <v>765</v>
      </c>
      <c r="H71" s="135" t="str">
        <f t="shared" si="27"/>
        <v>D211</v>
      </c>
      <c r="I71" s="135" t="s">
        <v>651</v>
      </c>
      <c r="J71" s="133" t="s">
        <v>645</v>
      </c>
      <c r="K71" s="28" t="s">
        <v>673</v>
      </c>
      <c r="L71" s="96" t="s">
        <v>682</v>
      </c>
      <c r="M71" s="185" t="str">
        <f t="shared" si="32"/>
        <v>D211</v>
      </c>
      <c r="N71" s="186" t="str">
        <f>LOOKUP(Metadata_Příkladu_dokumentace!H71,'Struktura dokumentací'!$I$3:$I$119,'Struktura dokumentací'!$E$3:$E$119)</f>
        <v>Železniční spodek a svršek</v>
      </c>
      <c r="O71" s="170" t="str">
        <f t="shared" si="28"/>
        <v>Přibyslav-Pohled_železniční_svršek_a_spodek</v>
      </c>
      <c r="P71" s="170" t="str">
        <f t="shared" si="29"/>
        <v>SK120002</v>
      </c>
      <c r="Q71" s="186" t="str">
        <f t="shared" si="23"/>
        <v>2</v>
      </c>
      <c r="R71" s="197" t="str">
        <f t="shared" si="25"/>
        <v>064</v>
      </c>
      <c r="S71" s="193" t="str">
        <f t="shared" si="33"/>
        <v>Vytyčovací_výkres</v>
      </c>
      <c r="T71" s="170" t="str">
        <f t="shared" si="30"/>
        <v>km_109.6-110.4</v>
      </c>
      <c r="U71" s="187" t="str">
        <f t="shared" si="31"/>
        <v>S621500627_PDPS_D2101_SK120002_XX_2_064_000</v>
      </c>
      <c r="V71" s="172" t="str">
        <f t="shared" si="34"/>
        <v>S</v>
      </c>
      <c r="W71" s="173" t="str">
        <f t="shared" si="35"/>
        <v>6</v>
      </c>
      <c r="X71" s="173" t="str">
        <f t="shared" si="36"/>
        <v>2</v>
      </c>
      <c r="Y71" s="173" t="str">
        <f t="shared" si="37"/>
        <v>1</v>
      </c>
      <c r="Z71" s="173" t="str">
        <f t="shared" si="38"/>
        <v>5</v>
      </c>
      <c r="AA71" s="173" t="str">
        <f t="shared" si="39"/>
        <v>0</v>
      </c>
      <c r="AB71" s="173" t="str">
        <f t="shared" si="40"/>
        <v>0</v>
      </c>
      <c r="AC71" s="173" t="str">
        <f t="shared" si="41"/>
        <v>6</v>
      </c>
      <c r="AD71" s="173" t="str">
        <f t="shared" si="42"/>
        <v>2</v>
      </c>
      <c r="AE71" s="173" t="str">
        <f t="shared" si="43"/>
        <v>7</v>
      </c>
      <c r="AF71" s="173" t="s">
        <v>813</v>
      </c>
      <c r="AG71" s="173" t="str">
        <f t="shared" si="44"/>
        <v>P</v>
      </c>
      <c r="AH71" s="173" t="str">
        <f t="shared" si="45"/>
        <v>D</v>
      </c>
      <c r="AI71" s="173" t="str">
        <f t="shared" si="46"/>
        <v>P</v>
      </c>
      <c r="AJ71" s="174" t="str">
        <f t="shared" si="47"/>
        <v>S</v>
      </c>
      <c r="AK71" s="174" t="str">
        <f>CONCATENATE("_",LOOKUP(Metadata_Příkladu_dokumentace!H71,'Struktura dokumentací'!$I$3:$I$119,'Struktura dokumentací'!$J$3:$J$119))</f>
        <v>_D2101</v>
      </c>
      <c r="AL71" s="174" t="str">
        <f t="shared" si="48"/>
        <v>_SK120002</v>
      </c>
      <c r="AM71" s="174" t="s">
        <v>636</v>
      </c>
      <c r="AN71" s="174" t="str">
        <f t="shared" si="49"/>
        <v>_2</v>
      </c>
      <c r="AO71" s="174" t="str">
        <f t="shared" si="50"/>
        <v>_064</v>
      </c>
      <c r="AP71" s="175" t="s">
        <v>644</v>
      </c>
    </row>
    <row r="72" spans="1:42" s="140" customFormat="1" ht="12" customHeight="1" x14ac:dyDescent="0.2">
      <c r="A72" s="142"/>
      <c r="B72" s="25"/>
      <c r="C72" s="25"/>
      <c r="D72" s="63"/>
      <c r="E72" s="70"/>
      <c r="F72" s="80" t="s">
        <v>586</v>
      </c>
      <c r="G72" s="94" t="s">
        <v>765</v>
      </c>
      <c r="H72" s="135" t="str">
        <f t="shared" si="27"/>
        <v>D211</v>
      </c>
      <c r="I72" s="135" t="s">
        <v>651</v>
      </c>
      <c r="J72" s="133" t="s">
        <v>645</v>
      </c>
      <c r="K72" s="28" t="s">
        <v>675</v>
      </c>
      <c r="L72" s="96" t="s">
        <v>632</v>
      </c>
      <c r="M72" s="185" t="str">
        <f t="shared" si="32"/>
        <v>D211</v>
      </c>
      <c r="N72" s="186" t="str">
        <f>LOOKUP(Metadata_Příkladu_dokumentace!H72,'Struktura dokumentací'!$I$3:$I$119,'Struktura dokumentací'!$E$3:$E$119)</f>
        <v>Železniční spodek a svršek</v>
      </c>
      <c r="O72" s="170" t="str">
        <f t="shared" si="28"/>
        <v>Přibyslav-Pohled_železniční_svršek_a_spodek</v>
      </c>
      <c r="P72" s="170" t="str">
        <f t="shared" si="29"/>
        <v>SK120002</v>
      </c>
      <c r="Q72" s="186" t="str">
        <f t="shared" si="23"/>
        <v>2</v>
      </c>
      <c r="R72" s="197" t="str">
        <f t="shared" si="25"/>
        <v>070</v>
      </c>
      <c r="S72" s="193" t="str">
        <f t="shared" si="33"/>
        <v>Seznam_souřadnic</v>
      </c>
      <c r="T72" s="170" t="str">
        <f t="shared" si="30"/>
        <v>-</v>
      </c>
      <c r="U72" s="187" t="str">
        <f t="shared" si="31"/>
        <v>S621500627_PDPS_D2101_SK120002_XX_2_070_000</v>
      </c>
      <c r="V72" s="172" t="str">
        <f t="shared" si="34"/>
        <v>S</v>
      </c>
      <c r="W72" s="173" t="str">
        <f t="shared" si="35"/>
        <v>6</v>
      </c>
      <c r="X72" s="173" t="str">
        <f t="shared" si="36"/>
        <v>2</v>
      </c>
      <c r="Y72" s="173" t="str">
        <f t="shared" si="37"/>
        <v>1</v>
      </c>
      <c r="Z72" s="173" t="str">
        <f t="shared" si="38"/>
        <v>5</v>
      </c>
      <c r="AA72" s="173" t="str">
        <f t="shared" si="39"/>
        <v>0</v>
      </c>
      <c r="AB72" s="173" t="str">
        <f t="shared" si="40"/>
        <v>0</v>
      </c>
      <c r="AC72" s="173" t="str">
        <f t="shared" si="41"/>
        <v>6</v>
      </c>
      <c r="AD72" s="173" t="str">
        <f t="shared" si="42"/>
        <v>2</v>
      </c>
      <c r="AE72" s="173" t="str">
        <f t="shared" si="43"/>
        <v>7</v>
      </c>
      <c r="AF72" s="173" t="s">
        <v>813</v>
      </c>
      <c r="AG72" s="173" t="str">
        <f t="shared" si="44"/>
        <v>P</v>
      </c>
      <c r="AH72" s="173" t="str">
        <f t="shared" si="45"/>
        <v>D</v>
      </c>
      <c r="AI72" s="173" t="str">
        <f t="shared" si="46"/>
        <v>P</v>
      </c>
      <c r="AJ72" s="174" t="str">
        <f t="shared" si="47"/>
        <v>S</v>
      </c>
      <c r="AK72" s="174" t="str">
        <f>CONCATENATE("_",LOOKUP(Metadata_Příkladu_dokumentace!H72,'Struktura dokumentací'!$I$3:$I$119,'Struktura dokumentací'!$J$3:$J$119))</f>
        <v>_D2101</v>
      </c>
      <c r="AL72" s="174" t="str">
        <f t="shared" si="48"/>
        <v>_SK120002</v>
      </c>
      <c r="AM72" s="174" t="s">
        <v>636</v>
      </c>
      <c r="AN72" s="174" t="str">
        <f t="shared" si="49"/>
        <v>_2</v>
      </c>
      <c r="AO72" s="174" t="str">
        <f t="shared" si="50"/>
        <v>_070</v>
      </c>
      <c r="AP72" s="175" t="s">
        <v>644</v>
      </c>
    </row>
    <row r="73" spans="1:42" s="140" customFormat="1" ht="12" customHeight="1" x14ac:dyDescent="0.2">
      <c r="A73" s="142"/>
      <c r="B73" s="25"/>
      <c r="C73" s="25"/>
      <c r="D73" s="63"/>
      <c r="E73" s="70"/>
      <c r="F73" s="80" t="s">
        <v>587</v>
      </c>
      <c r="G73" s="94" t="s">
        <v>765</v>
      </c>
      <c r="H73" s="135" t="str">
        <f t="shared" si="27"/>
        <v>D211</v>
      </c>
      <c r="I73" s="135" t="s">
        <v>651</v>
      </c>
      <c r="J73" s="133" t="s">
        <v>645</v>
      </c>
      <c r="K73" s="28" t="s">
        <v>676</v>
      </c>
      <c r="L73" s="96" t="s">
        <v>632</v>
      </c>
      <c r="M73" s="185" t="str">
        <f t="shared" si="32"/>
        <v>D211</v>
      </c>
      <c r="N73" s="186" t="str">
        <f>LOOKUP(Metadata_Příkladu_dokumentace!H73,'Struktura dokumentací'!$I$3:$I$119,'Struktura dokumentací'!$E$3:$E$119)</f>
        <v>Železniční spodek a svršek</v>
      </c>
      <c r="O73" s="170" t="str">
        <f t="shared" si="28"/>
        <v>Přibyslav-Pohled_železniční_svršek_a_spodek</v>
      </c>
      <c r="P73" s="170" t="str">
        <f t="shared" si="29"/>
        <v>SK120002</v>
      </c>
      <c r="Q73" s="186" t="str">
        <f t="shared" si="23"/>
        <v>2</v>
      </c>
      <c r="R73" s="197" t="str">
        <f t="shared" si="25"/>
        <v>080</v>
      </c>
      <c r="S73" s="193" t="str">
        <f t="shared" si="33"/>
        <v>Detaily_železničního_spodku</v>
      </c>
      <c r="T73" s="170" t="str">
        <f t="shared" si="30"/>
        <v>-</v>
      </c>
      <c r="U73" s="187" t="str">
        <f t="shared" si="31"/>
        <v>S621500627_PDPS_D2101_SK120002_XX_2_080_000</v>
      </c>
      <c r="V73" s="172" t="str">
        <f t="shared" si="34"/>
        <v>S</v>
      </c>
      <c r="W73" s="173" t="str">
        <f t="shared" si="35"/>
        <v>6</v>
      </c>
      <c r="X73" s="173" t="str">
        <f t="shared" si="36"/>
        <v>2</v>
      </c>
      <c r="Y73" s="173" t="str">
        <f t="shared" si="37"/>
        <v>1</v>
      </c>
      <c r="Z73" s="173" t="str">
        <f t="shared" si="38"/>
        <v>5</v>
      </c>
      <c r="AA73" s="173" t="str">
        <f t="shared" si="39"/>
        <v>0</v>
      </c>
      <c r="AB73" s="173" t="str">
        <f t="shared" si="40"/>
        <v>0</v>
      </c>
      <c r="AC73" s="173" t="str">
        <f t="shared" si="41"/>
        <v>6</v>
      </c>
      <c r="AD73" s="173" t="str">
        <f t="shared" si="42"/>
        <v>2</v>
      </c>
      <c r="AE73" s="173" t="str">
        <f t="shared" si="43"/>
        <v>7</v>
      </c>
      <c r="AF73" s="173" t="s">
        <v>813</v>
      </c>
      <c r="AG73" s="173" t="str">
        <f t="shared" si="44"/>
        <v>P</v>
      </c>
      <c r="AH73" s="173" t="str">
        <f t="shared" si="45"/>
        <v>D</v>
      </c>
      <c r="AI73" s="173" t="str">
        <f t="shared" si="46"/>
        <v>P</v>
      </c>
      <c r="AJ73" s="174" t="str">
        <f t="shared" si="47"/>
        <v>S</v>
      </c>
      <c r="AK73" s="174" t="str">
        <f>CONCATENATE("_",LOOKUP(Metadata_Příkladu_dokumentace!H73,'Struktura dokumentací'!$I$3:$I$119,'Struktura dokumentací'!$J$3:$J$119))</f>
        <v>_D2101</v>
      </c>
      <c r="AL73" s="174" t="str">
        <f t="shared" si="48"/>
        <v>_SK120002</v>
      </c>
      <c r="AM73" s="174" t="s">
        <v>636</v>
      </c>
      <c r="AN73" s="174" t="str">
        <f t="shared" si="49"/>
        <v>_2</v>
      </c>
      <c r="AO73" s="174" t="str">
        <f t="shared" si="50"/>
        <v>_080</v>
      </c>
      <c r="AP73" s="175" t="s">
        <v>644</v>
      </c>
    </row>
    <row r="74" spans="1:42" s="140" customFormat="1" ht="12" customHeight="1" x14ac:dyDescent="0.2">
      <c r="A74" s="142"/>
      <c r="B74" s="25"/>
      <c r="C74" s="25"/>
      <c r="D74" s="63"/>
      <c r="E74" s="70"/>
      <c r="F74" s="80" t="s">
        <v>588</v>
      </c>
      <c r="G74" s="94" t="s">
        <v>765</v>
      </c>
      <c r="H74" s="135" t="str">
        <f t="shared" si="27"/>
        <v>D211</v>
      </c>
      <c r="I74" s="135" t="s">
        <v>651</v>
      </c>
      <c r="J74" s="133" t="s">
        <v>645</v>
      </c>
      <c r="K74" s="28" t="s">
        <v>677</v>
      </c>
      <c r="L74" s="96" t="s">
        <v>679</v>
      </c>
      <c r="M74" s="185" t="str">
        <f t="shared" si="32"/>
        <v>D211</v>
      </c>
      <c r="N74" s="186" t="str">
        <f>LOOKUP(Metadata_Příkladu_dokumentace!H74,'Struktura dokumentací'!$I$3:$I$119,'Struktura dokumentací'!$E$3:$E$119)</f>
        <v>Železniční spodek a svršek</v>
      </c>
      <c r="O74" s="170" t="str">
        <f t="shared" si="28"/>
        <v>Přibyslav-Pohled_železniční_svršek_a_spodek</v>
      </c>
      <c r="P74" s="170" t="str">
        <f t="shared" si="29"/>
        <v>SK120002</v>
      </c>
      <c r="Q74" s="186" t="str">
        <f t="shared" si="23"/>
        <v>2</v>
      </c>
      <c r="R74" s="197" t="str">
        <f t="shared" si="25"/>
        <v>091</v>
      </c>
      <c r="S74" s="193" t="str">
        <f t="shared" si="33"/>
        <v>Provizorní_stav</v>
      </c>
      <c r="T74" s="170" t="str">
        <f t="shared" si="30"/>
        <v>km_103.9-105.0</v>
      </c>
      <c r="U74" s="187" t="str">
        <f t="shared" si="31"/>
        <v>S621500627_PDPS_D2101_SK120002_XX_2_091_000</v>
      </c>
      <c r="V74" s="172" t="str">
        <f t="shared" si="34"/>
        <v>S</v>
      </c>
      <c r="W74" s="173" t="str">
        <f t="shared" si="35"/>
        <v>6</v>
      </c>
      <c r="X74" s="173" t="str">
        <f t="shared" si="36"/>
        <v>2</v>
      </c>
      <c r="Y74" s="173" t="str">
        <f t="shared" si="37"/>
        <v>1</v>
      </c>
      <c r="Z74" s="173" t="str">
        <f t="shared" si="38"/>
        <v>5</v>
      </c>
      <c r="AA74" s="173" t="str">
        <f t="shared" si="39"/>
        <v>0</v>
      </c>
      <c r="AB74" s="173" t="str">
        <f t="shared" si="40"/>
        <v>0</v>
      </c>
      <c r="AC74" s="173" t="str">
        <f t="shared" si="41"/>
        <v>6</v>
      </c>
      <c r="AD74" s="173" t="str">
        <f t="shared" si="42"/>
        <v>2</v>
      </c>
      <c r="AE74" s="173" t="str">
        <f t="shared" si="43"/>
        <v>7</v>
      </c>
      <c r="AF74" s="173" t="s">
        <v>813</v>
      </c>
      <c r="AG74" s="173" t="str">
        <f t="shared" si="44"/>
        <v>P</v>
      </c>
      <c r="AH74" s="173" t="str">
        <f t="shared" si="45"/>
        <v>D</v>
      </c>
      <c r="AI74" s="173" t="str">
        <f t="shared" si="46"/>
        <v>P</v>
      </c>
      <c r="AJ74" s="174" t="str">
        <f t="shared" si="47"/>
        <v>S</v>
      </c>
      <c r="AK74" s="174" t="str">
        <f>CONCATENATE("_",LOOKUP(Metadata_Příkladu_dokumentace!H74,'Struktura dokumentací'!$I$3:$I$119,'Struktura dokumentací'!$J$3:$J$119))</f>
        <v>_D2101</v>
      </c>
      <c r="AL74" s="174" t="str">
        <f t="shared" si="48"/>
        <v>_SK120002</v>
      </c>
      <c r="AM74" s="174" t="s">
        <v>636</v>
      </c>
      <c r="AN74" s="174" t="str">
        <f t="shared" si="49"/>
        <v>_2</v>
      </c>
      <c r="AO74" s="174" t="str">
        <f t="shared" si="50"/>
        <v>_091</v>
      </c>
      <c r="AP74" s="175" t="s">
        <v>644</v>
      </c>
    </row>
    <row r="75" spans="1:42" s="140" customFormat="1" ht="12" customHeight="1" x14ac:dyDescent="0.2">
      <c r="A75" s="142"/>
      <c r="B75" s="25"/>
      <c r="C75" s="25"/>
      <c r="D75" s="63"/>
      <c r="E75" s="70"/>
      <c r="F75" s="80" t="s">
        <v>589</v>
      </c>
      <c r="G75" s="94" t="s">
        <v>765</v>
      </c>
      <c r="H75" s="135" t="str">
        <f t="shared" si="27"/>
        <v>D211</v>
      </c>
      <c r="I75" s="135" t="s">
        <v>651</v>
      </c>
      <c r="J75" s="133" t="s">
        <v>645</v>
      </c>
      <c r="K75" s="28" t="s">
        <v>677</v>
      </c>
      <c r="L75" s="96" t="s">
        <v>680</v>
      </c>
      <c r="M75" s="185" t="str">
        <f t="shared" si="32"/>
        <v>D211</v>
      </c>
      <c r="N75" s="186" t="str">
        <f>LOOKUP(Metadata_Příkladu_dokumentace!H75,'Struktura dokumentací'!$I$3:$I$119,'Struktura dokumentací'!$E$3:$E$119)</f>
        <v>Železniční spodek a svršek</v>
      </c>
      <c r="O75" s="170" t="str">
        <f t="shared" si="28"/>
        <v>Přibyslav-Pohled_železniční_svršek_a_spodek</v>
      </c>
      <c r="P75" s="170" t="str">
        <f t="shared" si="29"/>
        <v>SK120002</v>
      </c>
      <c r="Q75" s="186" t="str">
        <f t="shared" si="23"/>
        <v>2</v>
      </c>
      <c r="R75" s="197" t="str">
        <f t="shared" si="25"/>
        <v>092</v>
      </c>
      <c r="S75" s="193" t="str">
        <f t="shared" si="33"/>
        <v>Provizorní_stav</v>
      </c>
      <c r="T75" s="170" t="str">
        <f t="shared" si="30"/>
        <v>km_105.0-107.4</v>
      </c>
      <c r="U75" s="187" t="str">
        <f t="shared" si="31"/>
        <v>S621500627_PDPS_D2101_SK120002_XX_2_092_000</v>
      </c>
      <c r="V75" s="172" t="str">
        <f t="shared" si="34"/>
        <v>S</v>
      </c>
      <c r="W75" s="173" t="str">
        <f t="shared" si="35"/>
        <v>6</v>
      </c>
      <c r="X75" s="173" t="str">
        <f t="shared" si="36"/>
        <v>2</v>
      </c>
      <c r="Y75" s="173" t="str">
        <f t="shared" si="37"/>
        <v>1</v>
      </c>
      <c r="Z75" s="173" t="str">
        <f t="shared" si="38"/>
        <v>5</v>
      </c>
      <c r="AA75" s="173" t="str">
        <f t="shared" si="39"/>
        <v>0</v>
      </c>
      <c r="AB75" s="173" t="str">
        <f t="shared" si="40"/>
        <v>0</v>
      </c>
      <c r="AC75" s="173" t="str">
        <f t="shared" si="41"/>
        <v>6</v>
      </c>
      <c r="AD75" s="173" t="str">
        <f t="shared" si="42"/>
        <v>2</v>
      </c>
      <c r="AE75" s="173" t="str">
        <f t="shared" si="43"/>
        <v>7</v>
      </c>
      <c r="AF75" s="173" t="s">
        <v>813</v>
      </c>
      <c r="AG75" s="173" t="str">
        <f t="shared" si="44"/>
        <v>P</v>
      </c>
      <c r="AH75" s="173" t="str">
        <f t="shared" si="45"/>
        <v>D</v>
      </c>
      <c r="AI75" s="173" t="str">
        <f t="shared" si="46"/>
        <v>P</v>
      </c>
      <c r="AJ75" s="174" t="str">
        <f t="shared" si="47"/>
        <v>S</v>
      </c>
      <c r="AK75" s="174" t="str">
        <f>CONCATENATE("_",LOOKUP(Metadata_Příkladu_dokumentace!H75,'Struktura dokumentací'!$I$3:$I$119,'Struktura dokumentací'!$J$3:$J$119))</f>
        <v>_D2101</v>
      </c>
      <c r="AL75" s="174" t="str">
        <f t="shared" si="48"/>
        <v>_SK120002</v>
      </c>
      <c r="AM75" s="174" t="s">
        <v>636</v>
      </c>
      <c r="AN75" s="174" t="str">
        <f t="shared" si="49"/>
        <v>_2</v>
      </c>
      <c r="AO75" s="174" t="str">
        <f t="shared" si="50"/>
        <v>_092</v>
      </c>
      <c r="AP75" s="175" t="s">
        <v>644</v>
      </c>
    </row>
    <row r="76" spans="1:42" s="140" customFormat="1" ht="12" customHeight="1" x14ac:dyDescent="0.2">
      <c r="A76" s="142"/>
      <c r="B76" s="25"/>
      <c r="C76" s="25"/>
      <c r="D76" s="63"/>
      <c r="E76" s="70"/>
      <c r="F76" s="80" t="s">
        <v>590</v>
      </c>
      <c r="G76" s="94" t="s">
        <v>765</v>
      </c>
      <c r="H76" s="135" t="str">
        <f t="shared" si="27"/>
        <v>D211</v>
      </c>
      <c r="I76" s="135" t="s">
        <v>651</v>
      </c>
      <c r="J76" s="133" t="s">
        <v>645</v>
      </c>
      <c r="K76" s="28" t="s">
        <v>677</v>
      </c>
      <c r="L76" s="96" t="s">
        <v>681</v>
      </c>
      <c r="M76" s="185" t="str">
        <f t="shared" si="32"/>
        <v>D211</v>
      </c>
      <c r="N76" s="186" t="str">
        <f>LOOKUP(Metadata_Příkladu_dokumentace!H76,'Struktura dokumentací'!$I$3:$I$119,'Struktura dokumentací'!$E$3:$E$119)</f>
        <v>Železniční spodek a svršek</v>
      </c>
      <c r="O76" s="170" t="str">
        <f t="shared" si="28"/>
        <v>Přibyslav-Pohled_železniční_svršek_a_spodek</v>
      </c>
      <c r="P76" s="170" t="str">
        <f t="shared" si="29"/>
        <v>SK120002</v>
      </c>
      <c r="Q76" s="186" t="str">
        <f t="shared" si="23"/>
        <v>2</v>
      </c>
      <c r="R76" s="197" t="str">
        <f t="shared" si="25"/>
        <v>093</v>
      </c>
      <c r="S76" s="193" t="str">
        <f t="shared" si="33"/>
        <v>Provizorní_stav</v>
      </c>
      <c r="T76" s="170" t="str">
        <f t="shared" si="30"/>
        <v>km_107.4-109.6</v>
      </c>
      <c r="U76" s="187" t="str">
        <f t="shared" si="31"/>
        <v>S621500627_PDPS_D2101_SK120002_XX_2_093_000</v>
      </c>
      <c r="V76" s="172" t="str">
        <f t="shared" si="34"/>
        <v>S</v>
      </c>
      <c r="W76" s="173" t="str">
        <f t="shared" si="35"/>
        <v>6</v>
      </c>
      <c r="X76" s="173" t="str">
        <f t="shared" si="36"/>
        <v>2</v>
      </c>
      <c r="Y76" s="173" t="str">
        <f t="shared" si="37"/>
        <v>1</v>
      </c>
      <c r="Z76" s="173" t="str">
        <f t="shared" si="38"/>
        <v>5</v>
      </c>
      <c r="AA76" s="173" t="str">
        <f t="shared" si="39"/>
        <v>0</v>
      </c>
      <c r="AB76" s="173" t="str">
        <f t="shared" si="40"/>
        <v>0</v>
      </c>
      <c r="AC76" s="173" t="str">
        <f t="shared" si="41"/>
        <v>6</v>
      </c>
      <c r="AD76" s="173" t="str">
        <f t="shared" si="42"/>
        <v>2</v>
      </c>
      <c r="AE76" s="173" t="str">
        <f t="shared" si="43"/>
        <v>7</v>
      </c>
      <c r="AF76" s="173" t="s">
        <v>813</v>
      </c>
      <c r="AG76" s="173" t="str">
        <f t="shared" si="44"/>
        <v>P</v>
      </c>
      <c r="AH76" s="173" t="str">
        <f t="shared" si="45"/>
        <v>D</v>
      </c>
      <c r="AI76" s="173" t="str">
        <f t="shared" si="46"/>
        <v>P</v>
      </c>
      <c r="AJ76" s="174" t="str">
        <f t="shared" si="47"/>
        <v>S</v>
      </c>
      <c r="AK76" s="174" t="str">
        <f>CONCATENATE("_",LOOKUP(Metadata_Příkladu_dokumentace!H76,'Struktura dokumentací'!$I$3:$I$119,'Struktura dokumentací'!$J$3:$J$119))</f>
        <v>_D2101</v>
      </c>
      <c r="AL76" s="174" t="str">
        <f t="shared" si="48"/>
        <v>_SK120002</v>
      </c>
      <c r="AM76" s="174" t="s">
        <v>636</v>
      </c>
      <c r="AN76" s="174" t="str">
        <f t="shared" si="49"/>
        <v>_2</v>
      </c>
      <c r="AO76" s="174" t="str">
        <f t="shared" si="50"/>
        <v>_093</v>
      </c>
      <c r="AP76" s="175" t="s">
        <v>644</v>
      </c>
    </row>
    <row r="77" spans="1:42" s="140" customFormat="1" ht="12" customHeight="1" x14ac:dyDescent="0.2">
      <c r="A77" s="142"/>
      <c r="B77" s="25"/>
      <c r="C77" s="25"/>
      <c r="D77" s="63"/>
      <c r="E77" s="70"/>
      <c r="F77" s="80" t="s">
        <v>591</v>
      </c>
      <c r="G77" s="94" t="s">
        <v>765</v>
      </c>
      <c r="H77" s="135" t="str">
        <f t="shared" si="27"/>
        <v>D211</v>
      </c>
      <c r="I77" s="135" t="s">
        <v>651</v>
      </c>
      <c r="J77" s="133" t="s">
        <v>645</v>
      </c>
      <c r="K77" s="28" t="s">
        <v>677</v>
      </c>
      <c r="L77" s="96" t="s">
        <v>682</v>
      </c>
      <c r="M77" s="185" t="str">
        <f t="shared" si="32"/>
        <v>D211</v>
      </c>
      <c r="N77" s="186" t="str">
        <f>LOOKUP(Metadata_Příkladu_dokumentace!H77,'Struktura dokumentací'!$I$3:$I$119,'Struktura dokumentací'!$E$3:$E$119)</f>
        <v>Železniční spodek a svršek</v>
      </c>
      <c r="O77" s="170" t="str">
        <f t="shared" si="28"/>
        <v>Přibyslav-Pohled_železniční_svršek_a_spodek</v>
      </c>
      <c r="P77" s="170" t="str">
        <f t="shared" si="29"/>
        <v>SK120002</v>
      </c>
      <c r="Q77" s="186" t="str">
        <f t="shared" si="23"/>
        <v>2</v>
      </c>
      <c r="R77" s="197" t="str">
        <f t="shared" si="25"/>
        <v>094</v>
      </c>
      <c r="S77" s="193" t="str">
        <f t="shared" si="33"/>
        <v>Provizorní_stav</v>
      </c>
      <c r="T77" s="170" t="str">
        <f t="shared" si="30"/>
        <v>km_109.6-110.4</v>
      </c>
      <c r="U77" s="187" t="str">
        <f t="shared" si="31"/>
        <v>S621500627_PDPS_D2101_SK120002_XX_2_094_000</v>
      </c>
      <c r="V77" s="172" t="str">
        <f t="shared" si="34"/>
        <v>S</v>
      </c>
      <c r="W77" s="173" t="str">
        <f t="shared" si="35"/>
        <v>6</v>
      </c>
      <c r="X77" s="173" t="str">
        <f t="shared" si="36"/>
        <v>2</v>
      </c>
      <c r="Y77" s="173" t="str">
        <f t="shared" si="37"/>
        <v>1</v>
      </c>
      <c r="Z77" s="173" t="str">
        <f t="shared" si="38"/>
        <v>5</v>
      </c>
      <c r="AA77" s="173" t="str">
        <f t="shared" si="39"/>
        <v>0</v>
      </c>
      <c r="AB77" s="173" t="str">
        <f t="shared" si="40"/>
        <v>0</v>
      </c>
      <c r="AC77" s="173" t="str">
        <f t="shared" si="41"/>
        <v>6</v>
      </c>
      <c r="AD77" s="173" t="str">
        <f t="shared" si="42"/>
        <v>2</v>
      </c>
      <c r="AE77" s="173" t="str">
        <f t="shared" si="43"/>
        <v>7</v>
      </c>
      <c r="AF77" s="173" t="s">
        <v>813</v>
      </c>
      <c r="AG77" s="173" t="str">
        <f t="shared" si="44"/>
        <v>P</v>
      </c>
      <c r="AH77" s="173" t="str">
        <f t="shared" si="45"/>
        <v>D</v>
      </c>
      <c r="AI77" s="173" t="str">
        <f t="shared" si="46"/>
        <v>P</v>
      </c>
      <c r="AJ77" s="174" t="str">
        <f t="shared" si="47"/>
        <v>S</v>
      </c>
      <c r="AK77" s="174" t="str">
        <f>CONCATENATE("_",LOOKUP(Metadata_Příkladu_dokumentace!H77,'Struktura dokumentací'!$I$3:$I$119,'Struktura dokumentací'!$J$3:$J$119))</f>
        <v>_D2101</v>
      </c>
      <c r="AL77" s="174" t="str">
        <f t="shared" si="48"/>
        <v>_SK120002</v>
      </c>
      <c r="AM77" s="174" t="s">
        <v>636</v>
      </c>
      <c r="AN77" s="174" t="str">
        <f t="shared" si="49"/>
        <v>_2</v>
      </c>
      <c r="AO77" s="174" t="str">
        <f t="shared" si="50"/>
        <v>_094</v>
      </c>
      <c r="AP77" s="175" t="s">
        <v>644</v>
      </c>
    </row>
    <row r="78" spans="1:42" s="140" customFormat="1" ht="12" customHeight="1" x14ac:dyDescent="0.2">
      <c r="A78" s="142"/>
      <c r="B78" s="25"/>
      <c r="C78" s="25"/>
      <c r="D78" s="63"/>
      <c r="E78" s="70"/>
      <c r="F78" s="80" t="s">
        <v>592</v>
      </c>
      <c r="G78" s="94" t="s">
        <v>765</v>
      </c>
      <c r="H78" s="135" t="str">
        <f t="shared" si="27"/>
        <v>D211</v>
      </c>
      <c r="I78" s="135" t="s">
        <v>651</v>
      </c>
      <c r="J78" s="133" t="s">
        <v>645</v>
      </c>
      <c r="K78" s="28" t="s">
        <v>678</v>
      </c>
      <c r="L78" s="96" t="s">
        <v>594</v>
      </c>
      <c r="M78" s="185" t="str">
        <f t="shared" si="32"/>
        <v>D211</v>
      </c>
      <c r="N78" s="186" t="str">
        <f>LOOKUP(Metadata_Příkladu_dokumentace!H78,'Struktura dokumentací'!$I$3:$I$119,'Struktura dokumentací'!$E$3:$E$119)</f>
        <v>Železniční spodek a svršek</v>
      </c>
      <c r="O78" s="170" t="str">
        <f t="shared" si="28"/>
        <v>Přibyslav-Pohled_železniční_svršek_a_spodek</v>
      </c>
      <c r="P78" s="170" t="str">
        <f t="shared" si="29"/>
        <v>SK120002</v>
      </c>
      <c r="Q78" s="186" t="str">
        <f t="shared" si="23"/>
        <v>4</v>
      </c>
      <c r="R78" s="197" t="str">
        <f t="shared" si="25"/>
        <v>001</v>
      </c>
      <c r="S78" s="193" t="str">
        <f t="shared" si="33"/>
        <v>Výkaz_výměr</v>
      </c>
      <c r="T78" s="170" t="str">
        <f t="shared" si="30"/>
        <v>SO121001</v>
      </c>
      <c r="U78" s="187" t="str">
        <f t="shared" si="31"/>
        <v>S621500627_PDPS_D2101_SK120002_XX_4_001_000</v>
      </c>
      <c r="V78" s="172" t="str">
        <f t="shared" si="34"/>
        <v>S</v>
      </c>
      <c r="W78" s="173" t="str">
        <f t="shared" si="35"/>
        <v>6</v>
      </c>
      <c r="X78" s="173" t="str">
        <f t="shared" si="36"/>
        <v>2</v>
      </c>
      <c r="Y78" s="173" t="str">
        <f t="shared" si="37"/>
        <v>1</v>
      </c>
      <c r="Z78" s="173" t="str">
        <f t="shared" si="38"/>
        <v>5</v>
      </c>
      <c r="AA78" s="173" t="str">
        <f t="shared" si="39"/>
        <v>0</v>
      </c>
      <c r="AB78" s="173" t="str">
        <f t="shared" si="40"/>
        <v>0</v>
      </c>
      <c r="AC78" s="173" t="str">
        <f t="shared" si="41"/>
        <v>6</v>
      </c>
      <c r="AD78" s="173" t="str">
        <f t="shared" si="42"/>
        <v>2</v>
      </c>
      <c r="AE78" s="173" t="str">
        <f t="shared" si="43"/>
        <v>7</v>
      </c>
      <c r="AF78" s="173" t="s">
        <v>813</v>
      </c>
      <c r="AG78" s="173" t="str">
        <f t="shared" si="44"/>
        <v>P</v>
      </c>
      <c r="AH78" s="173" t="str">
        <f t="shared" si="45"/>
        <v>D</v>
      </c>
      <c r="AI78" s="173" t="str">
        <f t="shared" si="46"/>
        <v>P</v>
      </c>
      <c r="AJ78" s="174" t="str">
        <f t="shared" si="47"/>
        <v>S</v>
      </c>
      <c r="AK78" s="174" t="str">
        <f>CONCATENATE("_",LOOKUP(Metadata_Příkladu_dokumentace!H78,'Struktura dokumentací'!$I$3:$I$119,'Struktura dokumentací'!$J$3:$J$119))</f>
        <v>_D2101</v>
      </c>
      <c r="AL78" s="174" t="str">
        <f t="shared" si="48"/>
        <v>_SK120002</v>
      </c>
      <c r="AM78" s="174" t="s">
        <v>636</v>
      </c>
      <c r="AN78" s="174" t="str">
        <f t="shared" si="49"/>
        <v>_4</v>
      </c>
      <c r="AO78" s="174" t="str">
        <f t="shared" si="50"/>
        <v>_001</v>
      </c>
      <c r="AP78" s="175" t="s">
        <v>644</v>
      </c>
    </row>
    <row r="79" spans="1:42" s="140" customFormat="1" ht="12" customHeight="1" x14ac:dyDescent="0.2">
      <c r="A79" s="142"/>
      <c r="B79" s="25"/>
      <c r="C79" s="25"/>
      <c r="D79" s="63"/>
      <c r="E79" s="71"/>
      <c r="F79" s="80" t="s">
        <v>593</v>
      </c>
      <c r="G79" s="94" t="s">
        <v>765</v>
      </c>
      <c r="H79" s="135" t="str">
        <f t="shared" si="27"/>
        <v>D211</v>
      </c>
      <c r="I79" s="135" t="s">
        <v>651</v>
      </c>
      <c r="J79" s="133" t="s">
        <v>645</v>
      </c>
      <c r="K79" s="28" t="s">
        <v>678</v>
      </c>
      <c r="L79" s="96" t="s">
        <v>595</v>
      </c>
      <c r="M79" s="185" t="str">
        <f t="shared" si="32"/>
        <v>D211</v>
      </c>
      <c r="N79" s="186" t="str">
        <f>LOOKUP(Metadata_Příkladu_dokumentace!H79,'Struktura dokumentací'!$I$3:$I$119,'Struktura dokumentací'!$E$3:$E$119)</f>
        <v>Železniční spodek a svršek</v>
      </c>
      <c r="O79" s="170" t="str">
        <f t="shared" si="28"/>
        <v>Přibyslav-Pohled_železniční_svršek_a_spodek</v>
      </c>
      <c r="P79" s="170" t="str">
        <f t="shared" si="29"/>
        <v>SK120002</v>
      </c>
      <c r="Q79" s="186" t="str">
        <f t="shared" si="23"/>
        <v>4</v>
      </c>
      <c r="R79" s="197" t="str">
        <f t="shared" si="25"/>
        <v>002</v>
      </c>
      <c r="S79" s="193" t="str">
        <f t="shared" si="33"/>
        <v>Výkaz_výměr</v>
      </c>
      <c r="T79" s="170" t="str">
        <f t="shared" si="30"/>
        <v>SO121101</v>
      </c>
      <c r="U79" s="187" t="str">
        <f t="shared" si="31"/>
        <v>S621500627_PDPS_D2101_SK120002_XX_4_002_000</v>
      </c>
      <c r="V79" s="172" t="str">
        <f t="shared" si="34"/>
        <v>S</v>
      </c>
      <c r="W79" s="173" t="str">
        <f t="shared" si="35"/>
        <v>6</v>
      </c>
      <c r="X79" s="173" t="str">
        <f t="shared" si="36"/>
        <v>2</v>
      </c>
      <c r="Y79" s="173" t="str">
        <f t="shared" si="37"/>
        <v>1</v>
      </c>
      <c r="Z79" s="173" t="str">
        <f t="shared" si="38"/>
        <v>5</v>
      </c>
      <c r="AA79" s="173" t="str">
        <f t="shared" si="39"/>
        <v>0</v>
      </c>
      <c r="AB79" s="173" t="str">
        <f t="shared" si="40"/>
        <v>0</v>
      </c>
      <c r="AC79" s="173" t="str">
        <f t="shared" si="41"/>
        <v>6</v>
      </c>
      <c r="AD79" s="173" t="str">
        <f t="shared" si="42"/>
        <v>2</v>
      </c>
      <c r="AE79" s="173" t="str">
        <f t="shared" si="43"/>
        <v>7</v>
      </c>
      <c r="AF79" s="173" t="s">
        <v>813</v>
      </c>
      <c r="AG79" s="173" t="str">
        <f t="shared" si="44"/>
        <v>P</v>
      </c>
      <c r="AH79" s="173" t="str">
        <f t="shared" si="45"/>
        <v>D</v>
      </c>
      <c r="AI79" s="173" t="str">
        <f t="shared" si="46"/>
        <v>P</v>
      </c>
      <c r="AJ79" s="174" t="str">
        <f t="shared" si="47"/>
        <v>S</v>
      </c>
      <c r="AK79" s="174" t="str">
        <f>CONCATENATE("_",LOOKUP(Metadata_Příkladu_dokumentace!H79,'Struktura dokumentací'!$I$3:$I$119,'Struktura dokumentací'!$J$3:$J$119))</f>
        <v>_D2101</v>
      </c>
      <c r="AL79" s="174" t="str">
        <f t="shared" si="48"/>
        <v>_SK120002</v>
      </c>
      <c r="AM79" s="174" t="s">
        <v>636</v>
      </c>
      <c r="AN79" s="174" t="str">
        <f t="shared" si="49"/>
        <v>_4</v>
      </c>
      <c r="AO79" s="174" t="str">
        <f t="shared" si="50"/>
        <v>_002</v>
      </c>
      <c r="AP79" s="175" t="s">
        <v>644</v>
      </c>
    </row>
    <row r="80" spans="1:42" s="140" customFormat="1" ht="12" customHeight="1" x14ac:dyDescent="0.2">
      <c r="A80" s="142"/>
      <c r="B80" s="25"/>
      <c r="C80" s="25"/>
      <c r="D80" s="63"/>
      <c r="E80" s="74" t="s">
        <v>409</v>
      </c>
      <c r="F80" s="85"/>
      <c r="G80" s="89" t="s">
        <v>759</v>
      </c>
      <c r="H80" s="137" t="str">
        <f t="shared" si="27"/>
        <v>D211</v>
      </c>
      <c r="I80" s="137" t="s">
        <v>651</v>
      </c>
      <c r="J80" s="131" t="s">
        <v>688</v>
      </c>
      <c r="K80" s="43" t="s">
        <v>773</v>
      </c>
      <c r="L80" s="93" t="s">
        <v>632</v>
      </c>
      <c r="M80" s="185" t="str">
        <f t="shared" si="32"/>
        <v>D211</v>
      </c>
      <c r="N80" s="186" t="str">
        <f>LOOKUP(Metadata_Příkladu_dokumentace!H80,'Struktura dokumentací'!$I$3:$I$119,'Struktura dokumentací'!$E$3:$E$119)</f>
        <v>Železniční spodek a svršek</v>
      </c>
      <c r="O80" s="170" t="str">
        <f t="shared" si="28"/>
        <v>ŽST_Pohled,_železniční_svršek_a_spodek</v>
      </c>
      <c r="P80" s="170" t="str">
        <f t="shared" si="29"/>
        <v>SK130002</v>
      </c>
      <c r="Q80" s="186" t="str">
        <f t="shared" si="23"/>
        <v>-</v>
      </c>
      <c r="R80" s="197" t="str">
        <f t="shared" si="25"/>
        <v>-</v>
      </c>
      <c r="S80" s="193" t="str">
        <f t="shared" si="33"/>
        <v>-</v>
      </c>
      <c r="T80" s="170" t="str">
        <f t="shared" si="30"/>
        <v>-</v>
      </c>
      <c r="U80" s="187" t="str">
        <f t="shared" si="31"/>
        <v>S621500627_PDPS_D2101_SK130002_XX_X_XXX_000</v>
      </c>
      <c r="V80" s="172" t="str">
        <f t="shared" si="34"/>
        <v>S</v>
      </c>
      <c r="W80" s="173" t="str">
        <f t="shared" si="35"/>
        <v>6</v>
      </c>
      <c r="X80" s="173" t="str">
        <f t="shared" si="36"/>
        <v>2</v>
      </c>
      <c r="Y80" s="173" t="str">
        <f t="shared" si="37"/>
        <v>1</v>
      </c>
      <c r="Z80" s="173" t="str">
        <f t="shared" si="38"/>
        <v>5</v>
      </c>
      <c r="AA80" s="173" t="str">
        <f t="shared" si="39"/>
        <v>0</v>
      </c>
      <c r="AB80" s="173" t="str">
        <f t="shared" si="40"/>
        <v>0</v>
      </c>
      <c r="AC80" s="173" t="str">
        <f t="shared" si="41"/>
        <v>6</v>
      </c>
      <c r="AD80" s="173" t="str">
        <f t="shared" si="42"/>
        <v>2</v>
      </c>
      <c r="AE80" s="173" t="str">
        <f t="shared" si="43"/>
        <v>7</v>
      </c>
      <c r="AF80" s="173" t="s">
        <v>813</v>
      </c>
      <c r="AG80" s="173" t="str">
        <f t="shared" si="44"/>
        <v>P</v>
      </c>
      <c r="AH80" s="173" t="str">
        <f t="shared" si="45"/>
        <v>D</v>
      </c>
      <c r="AI80" s="173" t="str">
        <f t="shared" si="46"/>
        <v>P</v>
      </c>
      <c r="AJ80" s="174" t="str">
        <f t="shared" si="47"/>
        <v>S</v>
      </c>
      <c r="AK80" s="174" t="str">
        <f>CONCATENATE("_",LOOKUP(Metadata_Příkladu_dokumentace!H80,'Struktura dokumentací'!$I$3:$I$119,'Struktura dokumentací'!$J$3:$J$119))</f>
        <v>_D2101</v>
      </c>
      <c r="AL80" s="174" t="str">
        <f t="shared" si="48"/>
        <v>_SK130002</v>
      </c>
      <c r="AM80" s="174" t="s">
        <v>636</v>
      </c>
      <c r="AN80" s="174" t="str">
        <f t="shared" si="49"/>
        <v>_X</v>
      </c>
      <c r="AO80" s="174" t="str">
        <f t="shared" si="50"/>
        <v>_XXX</v>
      </c>
      <c r="AP80" s="175" t="s">
        <v>644</v>
      </c>
    </row>
    <row r="81" spans="1:42" s="140" customFormat="1" ht="12" customHeight="1" x14ac:dyDescent="0.2">
      <c r="A81" s="142"/>
      <c r="B81" s="25"/>
      <c r="C81" s="25"/>
      <c r="D81" s="63"/>
      <c r="E81" s="69"/>
      <c r="F81" s="80" t="s">
        <v>542</v>
      </c>
      <c r="G81" s="94" t="s">
        <v>765</v>
      </c>
      <c r="H81" s="135" t="str">
        <f t="shared" si="27"/>
        <v>D211</v>
      </c>
      <c r="I81" s="135" t="s">
        <v>651</v>
      </c>
      <c r="J81" s="133" t="s">
        <v>688</v>
      </c>
      <c r="K81" s="28" t="s">
        <v>418</v>
      </c>
      <c r="L81" s="96" t="s">
        <v>632</v>
      </c>
      <c r="M81" s="185" t="str">
        <f t="shared" si="32"/>
        <v>D211</v>
      </c>
      <c r="N81" s="186" t="str">
        <f>LOOKUP(Metadata_Příkladu_dokumentace!H81,'Struktura dokumentací'!$I$3:$I$119,'Struktura dokumentací'!$E$3:$E$119)</f>
        <v>Železniční spodek a svršek</v>
      </c>
      <c r="O81" s="170" t="str">
        <f t="shared" si="28"/>
        <v>ŽST_Pohled,_železniční_svršek_a_spodek</v>
      </c>
      <c r="P81" s="170" t="str">
        <f t="shared" si="29"/>
        <v>SK130002</v>
      </c>
      <c r="Q81" s="186" t="str">
        <f t="shared" si="23"/>
        <v>0</v>
      </c>
      <c r="R81" s="197" t="str">
        <f t="shared" si="25"/>
        <v>000</v>
      </c>
      <c r="S81" s="193" t="str">
        <f t="shared" si="33"/>
        <v>Rozpiska</v>
      </c>
      <c r="T81" s="170" t="str">
        <f t="shared" si="30"/>
        <v>-</v>
      </c>
      <c r="U81" s="187" t="str">
        <f t="shared" si="31"/>
        <v>S621500627_PDPS_D2101_SK130002_XX_0_000_000</v>
      </c>
      <c r="V81" s="172" t="str">
        <f t="shared" si="34"/>
        <v>S</v>
      </c>
      <c r="W81" s="173" t="str">
        <f t="shared" si="35"/>
        <v>6</v>
      </c>
      <c r="X81" s="173" t="str">
        <f t="shared" si="36"/>
        <v>2</v>
      </c>
      <c r="Y81" s="173" t="str">
        <f t="shared" si="37"/>
        <v>1</v>
      </c>
      <c r="Z81" s="173" t="str">
        <f t="shared" si="38"/>
        <v>5</v>
      </c>
      <c r="AA81" s="173" t="str">
        <f t="shared" si="39"/>
        <v>0</v>
      </c>
      <c r="AB81" s="173" t="str">
        <f t="shared" si="40"/>
        <v>0</v>
      </c>
      <c r="AC81" s="173" t="str">
        <f t="shared" si="41"/>
        <v>6</v>
      </c>
      <c r="AD81" s="173" t="str">
        <f t="shared" si="42"/>
        <v>2</v>
      </c>
      <c r="AE81" s="173" t="str">
        <f t="shared" si="43"/>
        <v>7</v>
      </c>
      <c r="AF81" s="173" t="s">
        <v>813</v>
      </c>
      <c r="AG81" s="173" t="str">
        <f t="shared" si="44"/>
        <v>P</v>
      </c>
      <c r="AH81" s="173" t="str">
        <f t="shared" si="45"/>
        <v>D</v>
      </c>
      <c r="AI81" s="173" t="str">
        <f t="shared" si="46"/>
        <v>P</v>
      </c>
      <c r="AJ81" s="174" t="str">
        <f t="shared" si="47"/>
        <v>S</v>
      </c>
      <c r="AK81" s="174" t="str">
        <f>CONCATENATE("_",LOOKUP(Metadata_Příkladu_dokumentace!H81,'Struktura dokumentací'!$I$3:$I$119,'Struktura dokumentací'!$J$3:$J$119))</f>
        <v>_D2101</v>
      </c>
      <c r="AL81" s="174" t="str">
        <f t="shared" si="48"/>
        <v>_SK130002</v>
      </c>
      <c r="AM81" s="174" t="s">
        <v>636</v>
      </c>
      <c r="AN81" s="174" t="str">
        <f t="shared" si="49"/>
        <v>_0</v>
      </c>
      <c r="AO81" s="174" t="str">
        <f t="shared" si="50"/>
        <v>_000</v>
      </c>
      <c r="AP81" s="175" t="s">
        <v>644</v>
      </c>
    </row>
    <row r="82" spans="1:42" s="140" customFormat="1" ht="12" customHeight="1" x14ac:dyDescent="0.2">
      <c r="A82" s="142"/>
      <c r="B82" s="25"/>
      <c r="C82" s="25"/>
      <c r="D82" s="63"/>
      <c r="E82" s="70"/>
      <c r="F82" s="80" t="s">
        <v>543</v>
      </c>
      <c r="G82" s="94" t="s">
        <v>765</v>
      </c>
      <c r="H82" s="135" t="str">
        <f t="shared" si="27"/>
        <v>D211</v>
      </c>
      <c r="I82" s="135" t="s">
        <v>651</v>
      </c>
      <c r="J82" s="133" t="s">
        <v>688</v>
      </c>
      <c r="K82" s="28" t="s">
        <v>652</v>
      </c>
      <c r="L82" s="96" t="s">
        <v>632</v>
      </c>
      <c r="M82" s="185" t="str">
        <f t="shared" si="32"/>
        <v>D211</v>
      </c>
      <c r="N82" s="186" t="str">
        <f>LOOKUP(Metadata_Příkladu_dokumentace!H82,'Struktura dokumentací'!$I$3:$I$119,'Struktura dokumentací'!$E$3:$E$119)</f>
        <v>Železniční spodek a svršek</v>
      </c>
      <c r="O82" s="170" t="str">
        <f t="shared" si="28"/>
        <v>ŽST_Pohled,_železniční_svršek_a_spodek</v>
      </c>
      <c r="P82" s="170" t="str">
        <f t="shared" si="29"/>
        <v>SK130002</v>
      </c>
      <c r="Q82" s="186" t="str">
        <f t="shared" si="23"/>
        <v>0</v>
      </c>
      <c r="R82" s="197" t="str">
        <f t="shared" si="25"/>
        <v>001</v>
      </c>
      <c r="S82" s="193" t="str">
        <f t="shared" si="33"/>
        <v>Seznam_příloh</v>
      </c>
      <c r="T82" s="170" t="str">
        <f t="shared" si="30"/>
        <v>-</v>
      </c>
      <c r="U82" s="187" t="str">
        <f t="shared" si="31"/>
        <v>S621500627_PDPS_D2101_SK130002_XX_0_001_000</v>
      </c>
      <c r="V82" s="172" t="str">
        <f t="shared" si="34"/>
        <v>S</v>
      </c>
      <c r="W82" s="173" t="str">
        <f t="shared" si="35"/>
        <v>6</v>
      </c>
      <c r="X82" s="173" t="str">
        <f t="shared" si="36"/>
        <v>2</v>
      </c>
      <c r="Y82" s="173" t="str">
        <f t="shared" si="37"/>
        <v>1</v>
      </c>
      <c r="Z82" s="173" t="str">
        <f t="shared" si="38"/>
        <v>5</v>
      </c>
      <c r="AA82" s="173" t="str">
        <f t="shared" si="39"/>
        <v>0</v>
      </c>
      <c r="AB82" s="173" t="str">
        <f t="shared" si="40"/>
        <v>0</v>
      </c>
      <c r="AC82" s="173" t="str">
        <f t="shared" si="41"/>
        <v>6</v>
      </c>
      <c r="AD82" s="173" t="str">
        <f t="shared" si="42"/>
        <v>2</v>
      </c>
      <c r="AE82" s="173" t="str">
        <f t="shared" si="43"/>
        <v>7</v>
      </c>
      <c r="AF82" s="173" t="s">
        <v>813</v>
      </c>
      <c r="AG82" s="173" t="str">
        <f t="shared" si="44"/>
        <v>P</v>
      </c>
      <c r="AH82" s="173" t="str">
        <f t="shared" si="45"/>
        <v>D</v>
      </c>
      <c r="AI82" s="173" t="str">
        <f t="shared" si="46"/>
        <v>P</v>
      </c>
      <c r="AJ82" s="174" t="str">
        <f t="shared" si="47"/>
        <v>S</v>
      </c>
      <c r="AK82" s="174" t="str">
        <f>CONCATENATE("_",LOOKUP(Metadata_Příkladu_dokumentace!H82,'Struktura dokumentací'!$I$3:$I$119,'Struktura dokumentací'!$J$3:$J$119))</f>
        <v>_D2101</v>
      </c>
      <c r="AL82" s="174" t="str">
        <f t="shared" si="48"/>
        <v>_SK130002</v>
      </c>
      <c r="AM82" s="174" t="s">
        <v>636</v>
      </c>
      <c r="AN82" s="174" t="str">
        <f t="shared" si="49"/>
        <v>_0</v>
      </c>
      <c r="AO82" s="174" t="str">
        <f t="shared" si="50"/>
        <v>_001</v>
      </c>
      <c r="AP82" s="175" t="s">
        <v>644</v>
      </c>
    </row>
    <row r="83" spans="1:42" s="140" customFormat="1" ht="12" customHeight="1" x14ac:dyDescent="0.2">
      <c r="A83" s="142"/>
      <c r="B83" s="25"/>
      <c r="C83" s="25"/>
      <c r="D83" s="63"/>
      <c r="E83" s="70"/>
      <c r="F83" s="80" t="s">
        <v>544</v>
      </c>
      <c r="G83" s="94" t="s">
        <v>765</v>
      </c>
      <c r="H83" s="135" t="str">
        <f t="shared" si="27"/>
        <v>D211</v>
      </c>
      <c r="I83" s="135" t="s">
        <v>651</v>
      </c>
      <c r="J83" s="133" t="s">
        <v>688</v>
      </c>
      <c r="K83" s="28" t="s">
        <v>653</v>
      </c>
      <c r="L83" s="96" t="s">
        <v>632</v>
      </c>
      <c r="M83" s="185" t="str">
        <f t="shared" si="32"/>
        <v>D211</v>
      </c>
      <c r="N83" s="186" t="str">
        <f>LOOKUP(Metadata_Příkladu_dokumentace!H83,'Struktura dokumentací'!$I$3:$I$119,'Struktura dokumentací'!$E$3:$E$119)</f>
        <v>Železniční spodek a svršek</v>
      </c>
      <c r="O83" s="170" t="str">
        <f t="shared" si="28"/>
        <v>ŽST_Pohled,_železniční_svršek_a_spodek</v>
      </c>
      <c r="P83" s="170" t="str">
        <f t="shared" si="29"/>
        <v>SK130002</v>
      </c>
      <c r="Q83" s="186" t="str">
        <f t="shared" si="23"/>
        <v>1</v>
      </c>
      <c r="R83" s="197" t="str">
        <f t="shared" si="25"/>
        <v>001</v>
      </c>
      <c r="S83" s="193" t="str">
        <f t="shared" si="33"/>
        <v>Technická_zpráva</v>
      </c>
      <c r="T83" s="170" t="str">
        <f t="shared" si="30"/>
        <v>-</v>
      </c>
      <c r="U83" s="187" t="str">
        <f t="shared" si="31"/>
        <v>S621500627_PDPS_D2101_SK130002_XX_1_001_000</v>
      </c>
      <c r="V83" s="172" t="str">
        <f t="shared" si="34"/>
        <v>S</v>
      </c>
      <c r="W83" s="173" t="str">
        <f t="shared" si="35"/>
        <v>6</v>
      </c>
      <c r="X83" s="173" t="str">
        <f t="shared" si="36"/>
        <v>2</v>
      </c>
      <c r="Y83" s="173" t="str">
        <f t="shared" si="37"/>
        <v>1</v>
      </c>
      <c r="Z83" s="173" t="str">
        <f t="shared" si="38"/>
        <v>5</v>
      </c>
      <c r="AA83" s="173" t="str">
        <f t="shared" si="39"/>
        <v>0</v>
      </c>
      <c r="AB83" s="173" t="str">
        <f t="shared" si="40"/>
        <v>0</v>
      </c>
      <c r="AC83" s="173" t="str">
        <f t="shared" si="41"/>
        <v>6</v>
      </c>
      <c r="AD83" s="173" t="str">
        <f t="shared" si="42"/>
        <v>2</v>
      </c>
      <c r="AE83" s="173" t="str">
        <f t="shared" si="43"/>
        <v>7</v>
      </c>
      <c r="AF83" s="173" t="s">
        <v>813</v>
      </c>
      <c r="AG83" s="173" t="str">
        <f t="shared" si="44"/>
        <v>P</v>
      </c>
      <c r="AH83" s="173" t="str">
        <f t="shared" si="45"/>
        <v>D</v>
      </c>
      <c r="AI83" s="173" t="str">
        <f t="shared" si="46"/>
        <v>P</v>
      </c>
      <c r="AJ83" s="174" t="str">
        <f t="shared" si="47"/>
        <v>S</v>
      </c>
      <c r="AK83" s="174" t="str">
        <f>CONCATENATE("_",LOOKUP(Metadata_Příkladu_dokumentace!H83,'Struktura dokumentací'!$I$3:$I$119,'Struktura dokumentací'!$J$3:$J$119))</f>
        <v>_D2101</v>
      </c>
      <c r="AL83" s="174" t="str">
        <f t="shared" si="48"/>
        <v>_SK130002</v>
      </c>
      <c r="AM83" s="174" t="s">
        <v>636</v>
      </c>
      <c r="AN83" s="174" t="str">
        <f t="shared" si="49"/>
        <v>_1</v>
      </c>
      <c r="AO83" s="174" t="str">
        <f t="shared" si="50"/>
        <v>_001</v>
      </c>
      <c r="AP83" s="175" t="s">
        <v>644</v>
      </c>
    </row>
    <row r="84" spans="1:42" s="140" customFormat="1" ht="12" customHeight="1" x14ac:dyDescent="0.2">
      <c r="A84" s="142"/>
      <c r="B84" s="25"/>
      <c r="C84" s="25"/>
      <c r="D84" s="63"/>
      <c r="E84" s="70"/>
      <c r="F84" s="80" t="s">
        <v>545</v>
      </c>
      <c r="G84" s="94" t="s">
        <v>765</v>
      </c>
      <c r="H84" s="135" t="str">
        <f t="shared" si="27"/>
        <v>D211</v>
      </c>
      <c r="I84" s="135" t="s">
        <v>651</v>
      </c>
      <c r="J84" s="133" t="s">
        <v>688</v>
      </c>
      <c r="K84" s="28" t="s">
        <v>419</v>
      </c>
      <c r="L84" s="96" t="s">
        <v>689</v>
      </c>
      <c r="M84" s="185" t="str">
        <f t="shared" si="32"/>
        <v>D211</v>
      </c>
      <c r="N84" s="186" t="str">
        <f>LOOKUP(Metadata_Příkladu_dokumentace!H84,'Struktura dokumentací'!$I$3:$I$119,'Struktura dokumentací'!$E$3:$E$119)</f>
        <v>Železniční spodek a svršek</v>
      </c>
      <c r="O84" s="170" t="str">
        <f t="shared" si="28"/>
        <v>ŽST_Pohled,_železniční_svršek_a_spodek</v>
      </c>
      <c r="P84" s="170" t="str">
        <f t="shared" si="29"/>
        <v>SK130002</v>
      </c>
      <c r="Q84" s="186" t="str">
        <f t="shared" si="23"/>
        <v>2</v>
      </c>
      <c r="R84" s="197" t="str">
        <f t="shared" si="25"/>
        <v>011</v>
      </c>
      <c r="S84" s="193" t="str">
        <f t="shared" si="33"/>
        <v>Situace</v>
      </c>
      <c r="T84" s="170" t="str">
        <f t="shared" si="30"/>
        <v>km_110.345-111.500</v>
      </c>
      <c r="U84" s="187" t="str">
        <f t="shared" si="31"/>
        <v>S621500627_PDPS_D2101_SK130002_XX_2_011_000</v>
      </c>
      <c r="V84" s="172" t="str">
        <f t="shared" si="34"/>
        <v>S</v>
      </c>
      <c r="W84" s="173" t="str">
        <f t="shared" si="35"/>
        <v>6</v>
      </c>
      <c r="X84" s="173" t="str">
        <f t="shared" si="36"/>
        <v>2</v>
      </c>
      <c r="Y84" s="173" t="str">
        <f t="shared" si="37"/>
        <v>1</v>
      </c>
      <c r="Z84" s="173" t="str">
        <f t="shared" si="38"/>
        <v>5</v>
      </c>
      <c r="AA84" s="173" t="str">
        <f t="shared" si="39"/>
        <v>0</v>
      </c>
      <c r="AB84" s="173" t="str">
        <f t="shared" si="40"/>
        <v>0</v>
      </c>
      <c r="AC84" s="173" t="str">
        <f t="shared" si="41"/>
        <v>6</v>
      </c>
      <c r="AD84" s="173" t="str">
        <f t="shared" si="42"/>
        <v>2</v>
      </c>
      <c r="AE84" s="173" t="str">
        <f t="shared" si="43"/>
        <v>7</v>
      </c>
      <c r="AF84" s="173" t="s">
        <v>813</v>
      </c>
      <c r="AG84" s="173" t="str">
        <f t="shared" si="44"/>
        <v>P</v>
      </c>
      <c r="AH84" s="173" t="str">
        <f t="shared" si="45"/>
        <v>D</v>
      </c>
      <c r="AI84" s="173" t="str">
        <f t="shared" si="46"/>
        <v>P</v>
      </c>
      <c r="AJ84" s="174" t="str">
        <f t="shared" si="47"/>
        <v>S</v>
      </c>
      <c r="AK84" s="174" t="str">
        <f>CONCATENATE("_",LOOKUP(Metadata_Příkladu_dokumentace!H84,'Struktura dokumentací'!$I$3:$I$119,'Struktura dokumentací'!$J$3:$J$119))</f>
        <v>_D2101</v>
      </c>
      <c r="AL84" s="174" t="str">
        <f t="shared" si="48"/>
        <v>_SK130002</v>
      </c>
      <c r="AM84" s="174" t="s">
        <v>636</v>
      </c>
      <c r="AN84" s="174" t="str">
        <f t="shared" si="49"/>
        <v>_2</v>
      </c>
      <c r="AO84" s="174" t="str">
        <f t="shared" si="50"/>
        <v>_011</v>
      </c>
      <c r="AP84" s="175" t="s">
        <v>644</v>
      </c>
    </row>
    <row r="85" spans="1:42" s="140" customFormat="1" ht="12" customHeight="1" x14ac:dyDescent="0.2">
      <c r="A85" s="142"/>
      <c r="B85" s="25"/>
      <c r="C85" s="25"/>
      <c r="D85" s="63"/>
      <c r="E85" s="70"/>
      <c r="F85" s="80" t="s">
        <v>546</v>
      </c>
      <c r="G85" s="94" t="s">
        <v>765</v>
      </c>
      <c r="H85" s="135" t="str">
        <f t="shared" si="27"/>
        <v>D211</v>
      </c>
      <c r="I85" s="135" t="s">
        <v>651</v>
      </c>
      <c r="J85" s="133" t="s">
        <v>688</v>
      </c>
      <c r="K85" s="28" t="s">
        <v>419</v>
      </c>
      <c r="L85" s="96" t="s">
        <v>690</v>
      </c>
      <c r="M85" s="185" t="str">
        <f t="shared" si="32"/>
        <v>D211</v>
      </c>
      <c r="N85" s="186" t="str">
        <f>LOOKUP(Metadata_Příkladu_dokumentace!H85,'Struktura dokumentací'!$I$3:$I$119,'Struktura dokumentací'!$E$3:$E$119)</f>
        <v>Železniční spodek a svršek</v>
      </c>
      <c r="O85" s="170" t="str">
        <f t="shared" si="28"/>
        <v>ŽST_Pohled,_železniční_svršek_a_spodek</v>
      </c>
      <c r="P85" s="170" t="str">
        <f t="shared" si="29"/>
        <v>SK130002</v>
      </c>
      <c r="Q85" s="186" t="str">
        <f t="shared" si="23"/>
        <v>2</v>
      </c>
      <c r="R85" s="197" t="str">
        <f t="shared" si="25"/>
        <v>012</v>
      </c>
      <c r="S85" s="193" t="str">
        <f t="shared" si="33"/>
        <v>Situace</v>
      </c>
      <c r="T85" s="170" t="str">
        <f t="shared" si="30"/>
        <v>km_111.500-112.119</v>
      </c>
      <c r="U85" s="187" t="str">
        <f t="shared" si="31"/>
        <v>S621500627_PDPS_D2101_SK130002_XX_2_012_000</v>
      </c>
      <c r="V85" s="172" t="str">
        <f t="shared" si="34"/>
        <v>S</v>
      </c>
      <c r="W85" s="173" t="str">
        <f t="shared" si="35"/>
        <v>6</v>
      </c>
      <c r="X85" s="173" t="str">
        <f t="shared" si="36"/>
        <v>2</v>
      </c>
      <c r="Y85" s="173" t="str">
        <f t="shared" si="37"/>
        <v>1</v>
      </c>
      <c r="Z85" s="173" t="str">
        <f t="shared" si="38"/>
        <v>5</v>
      </c>
      <c r="AA85" s="173" t="str">
        <f t="shared" si="39"/>
        <v>0</v>
      </c>
      <c r="AB85" s="173" t="str">
        <f t="shared" si="40"/>
        <v>0</v>
      </c>
      <c r="AC85" s="173" t="str">
        <f t="shared" si="41"/>
        <v>6</v>
      </c>
      <c r="AD85" s="173" t="str">
        <f t="shared" si="42"/>
        <v>2</v>
      </c>
      <c r="AE85" s="173" t="str">
        <f t="shared" si="43"/>
        <v>7</v>
      </c>
      <c r="AF85" s="173" t="s">
        <v>813</v>
      </c>
      <c r="AG85" s="173" t="str">
        <f t="shared" si="44"/>
        <v>P</v>
      </c>
      <c r="AH85" s="173" t="str">
        <f t="shared" si="45"/>
        <v>D</v>
      </c>
      <c r="AI85" s="173" t="str">
        <f t="shared" si="46"/>
        <v>P</v>
      </c>
      <c r="AJ85" s="174" t="str">
        <f t="shared" si="47"/>
        <v>S</v>
      </c>
      <c r="AK85" s="174" t="str">
        <f>CONCATENATE("_",LOOKUP(Metadata_Příkladu_dokumentace!H85,'Struktura dokumentací'!$I$3:$I$119,'Struktura dokumentací'!$J$3:$J$119))</f>
        <v>_D2101</v>
      </c>
      <c r="AL85" s="174" t="str">
        <f t="shared" si="48"/>
        <v>_SK130002</v>
      </c>
      <c r="AM85" s="174" t="s">
        <v>636</v>
      </c>
      <c r="AN85" s="174" t="str">
        <f t="shared" si="49"/>
        <v>_2</v>
      </c>
      <c r="AO85" s="174" t="str">
        <f t="shared" si="50"/>
        <v>_012</v>
      </c>
      <c r="AP85" s="175" t="s">
        <v>644</v>
      </c>
    </row>
    <row r="86" spans="1:42" s="140" customFormat="1" ht="12" customHeight="1" x14ac:dyDescent="0.2">
      <c r="A86" s="142"/>
      <c r="B86" s="25"/>
      <c r="C86" s="25"/>
      <c r="D86" s="63"/>
      <c r="E86" s="70"/>
      <c r="F86" s="80" t="s">
        <v>547</v>
      </c>
      <c r="G86" s="94" t="s">
        <v>765</v>
      </c>
      <c r="H86" s="135" t="str">
        <f t="shared" si="27"/>
        <v>D211</v>
      </c>
      <c r="I86" s="135" t="s">
        <v>651</v>
      </c>
      <c r="J86" s="133" t="s">
        <v>688</v>
      </c>
      <c r="K86" s="28" t="s">
        <v>655</v>
      </c>
      <c r="L86" s="96" t="s">
        <v>691</v>
      </c>
      <c r="M86" s="185" t="str">
        <f t="shared" si="32"/>
        <v>D211</v>
      </c>
      <c r="N86" s="186" t="str">
        <f>LOOKUP(Metadata_Příkladu_dokumentace!H86,'Struktura dokumentací'!$I$3:$I$119,'Struktura dokumentací'!$E$3:$E$119)</f>
        <v>Železniční spodek a svršek</v>
      </c>
      <c r="O86" s="170" t="str">
        <f t="shared" si="28"/>
        <v>ŽST_Pohled,_železniční_svršek_a_spodek</v>
      </c>
      <c r="P86" s="170" t="str">
        <f t="shared" si="29"/>
        <v>SK130002</v>
      </c>
      <c r="Q86" s="186" t="str">
        <f t="shared" ref="Q86:Q149" si="51">IF((MID(F86,1,8))="","-",IF((MID(H86,1,1))="D",MID(F86,10,1),""))</f>
        <v>2</v>
      </c>
      <c r="R86" s="197" t="str">
        <f t="shared" si="25"/>
        <v>021</v>
      </c>
      <c r="S86" s="193" t="str">
        <f t="shared" si="33"/>
        <v>Podélný_profil</v>
      </c>
      <c r="T86" s="170" t="str">
        <f t="shared" si="30"/>
        <v>kolej_1</v>
      </c>
      <c r="U86" s="187" t="str">
        <f t="shared" si="31"/>
        <v>S621500627_PDPS_D2101_SK130002_XX_2_021_000</v>
      </c>
      <c r="V86" s="172" t="str">
        <f t="shared" si="34"/>
        <v>S</v>
      </c>
      <c r="W86" s="173" t="str">
        <f t="shared" si="35"/>
        <v>6</v>
      </c>
      <c r="X86" s="173" t="str">
        <f t="shared" si="36"/>
        <v>2</v>
      </c>
      <c r="Y86" s="173" t="str">
        <f t="shared" si="37"/>
        <v>1</v>
      </c>
      <c r="Z86" s="173" t="str">
        <f t="shared" si="38"/>
        <v>5</v>
      </c>
      <c r="AA86" s="173" t="str">
        <f t="shared" si="39"/>
        <v>0</v>
      </c>
      <c r="AB86" s="173" t="str">
        <f t="shared" si="40"/>
        <v>0</v>
      </c>
      <c r="AC86" s="173" t="str">
        <f t="shared" si="41"/>
        <v>6</v>
      </c>
      <c r="AD86" s="173" t="str">
        <f t="shared" si="42"/>
        <v>2</v>
      </c>
      <c r="AE86" s="173" t="str">
        <f t="shared" si="43"/>
        <v>7</v>
      </c>
      <c r="AF86" s="173" t="s">
        <v>813</v>
      </c>
      <c r="AG86" s="173" t="str">
        <f t="shared" si="44"/>
        <v>P</v>
      </c>
      <c r="AH86" s="173" t="str">
        <f t="shared" si="45"/>
        <v>D</v>
      </c>
      <c r="AI86" s="173" t="str">
        <f t="shared" si="46"/>
        <v>P</v>
      </c>
      <c r="AJ86" s="174" t="str">
        <f t="shared" si="47"/>
        <v>S</v>
      </c>
      <c r="AK86" s="174" t="str">
        <f>CONCATENATE("_",LOOKUP(Metadata_Příkladu_dokumentace!H86,'Struktura dokumentací'!$I$3:$I$119,'Struktura dokumentací'!$J$3:$J$119))</f>
        <v>_D2101</v>
      </c>
      <c r="AL86" s="174" t="str">
        <f t="shared" si="48"/>
        <v>_SK130002</v>
      </c>
      <c r="AM86" s="174" t="s">
        <v>636</v>
      </c>
      <c r="AN86" s="174" t="str">
        <f t="shared" si="49"/>
        <v>_2</v>
      </c>
      <c r="AO86" s="174" t="str">
        <f t="shared" si="50"/>
        <v>_021</v>
      </c>
      <c r="AP86" s="175" t="s">
        <v>644</v>
      </c>
    </row>
    <row r="87" spans="1:42" s="140" customFormat="1" ht="12" customHeight="1" x14ac:dyDescent="0.2">
      <c r="A87" s="142"/>
      <c r="B87" s="25"/>
      <c r="C87" s="25"/>
      <c r="D87" s="63"/>
      <c r="E87" s="70"/>
      <c r="F87" s="80" t="s">
        <v>548</v>
      </c>
      <c r="G87" s="94" t="s">
        <v>765</v>
      </c>
      <c r="H87" s="135" t="str">
        <f t="shared" si="27"/>
        <v>D211</v>
      </c>
      <c r="I87" s="135" t="s">
        <v>651</v>
      </c>
      <c r="J87" s="133" t="s">
        <v>688</v>
      </c>
      <c r="K87" s="28" t="s">
        <v>655</v>
      </c>
      <c r="L87" s="96" t="s">
        <v>692</v>
      </c>
      <c r="M87" s="185" t="str">
        <f t="shared" si="32"/>
        <v>D211</v>
      </c>
      <c r="N87" s="186" t="str">
        <f>LOOKUP(Metadata_Příkladu_dokumentace!H87,'Struktura dokumentací'!$I$3:$I$119,'Struktura dokumentací'!$E$3:$E$119)</f>
        <v>Železniční spodek a svršek</v>
      </c>
      <c r="O87" s="170" t="str">
        <f t="shared" si="28"/>
        <v>ŽST_Pohled,_železniční_svršek_a_spodek</v>
      </c>
      <c r="P87" s="170" t="str">
        <f t="shared" si="29"/>
        <v>SK130002</v>
      </c>
      <c r="Q87" s="186" t="str">
        <f t="shared" si="51"/>
        <v>2</v>
      </c>
      <c r="R87" s="197" t="str">
        <f t="shared" si="25"/>
        <v>022</v>
      </c>
      <c r="S87" s="193" t="str">
        <f t="shared" si="33"/>
        <v>Podélný_profil</v>
      </c>
      <c r="T87" s="170" t="str">
        <f t="shared" si="30"/>
        <v>kolej_2</v>
      </c>
      <c r="U87" s="187" t="str">
        <f t="shared" si="31"/>
        <v>S621500627_PDPS_D2101_SK130002_XX_2_022_000</v>
      </c>
      <c r="V87" s="172" t="str">
        <f t="shared" si="34"/>
        <v>S</v>
      </c>
      <c r="W87" s="173" t="str">
        <f t="shared" si="35"/>
        <v>6</v>
      </c>
      <c r="X87" s="173" t="str">
        <f t="shared" si="36"/>
        <v>2</v>
      </c>
      <c r="Y87" s="173" t="str">
        <f t="shared" si="37"/>
        <v>1</v>
      </c>
      <c r="Z87" s="173" t="str">
        <f t="shared" si="38"/>
        <v>5</v>
      </c>
      <c r="AA87" s="173" t="str">
        <f t="shared" si="39"/>
        <v>0</v>
      </c>
      <c r="AB87" s="173" t="str">
        <f t="shared" si="40"/>
        <v>0</v>
      </c>
      <c r="AC87" s="173" t="str">
        <f t="shared" si="41"/>
        <v>6</v>
      </c>
      <c r="AD87" s="173" t="str">
        <f t="shared" si="42"/>
        <v>2</v>
      </c>
      <c r="AE87" s="173" t="str">
        <f t="shared" si="43"/>
        <v>7</v>
      </c>
      <c r="AF87" s="173" t="s">
        <v>813</v>
      </c>
      <c r="AG87" s="173" t="str">
        <f t="shared" si="44"/>
        <v>P</v>
      </c>
      <c r="AH87" s="173" t="str">
        <f t="shared" si="45"/>
        <v>D</v>
      </c>
      <c r="AI87" s="173" t="str">
        <f t="shared" si="46"/>
        <v>P</v>
      </c>
      <c r="AJ87" s="174" t="str">
        <f t="shared" si="47"/>
        <v>S</v>
      </c>
      <c r="AK87" s="174" t="str">
        <f>CONCATENATE("_",LOOKUP(Metadata_Příkladu_dokumentace!H87,'Struktura dokumentací'!$I$3:$I$119,'Struktura dokumentací'!$J$3:$J$119))</f>
        <v>_D2101</v>
      </c>
      <c r="AL87" s="174" t="str">
        <f t="shared" si="48"/>
        <v>_SK130002</v>
      </c>
      <c r="AM87" s="174" t="s">
        <v>636</v>
      </c>
      <c r="AN87" s="174" t="str">
        <f t="shared" si="49"/>
        <v>_2</v>
      </c>
      <c r="AO87" s="174" t="str">
        <f t="shared" si="50"/>
        <v>_022</v>
      </c>
      <c r="AP87" s="175" t="s">
        <v>644</v>
      </c>
    </row>
    <row r="88" spans="1:42" s="140" customFormat="1" ht="12" customHeight="1" x14ac:dyDescent="0.2">
      <c r="A88" s="142"/>
      <c r="B88" s="25"/>
      <c r="C88" s="25"/>
      <c r="D88" s="63"/>
      <c r="E88" s="70"/>
      <c r="F88" s="80" t="s">
        <v>549</v>
      </c>
      <c r="G88" s="94" t="s">
        <v>765</v>
      </c>
      <c r="H88" s="135" t="str">
        <f t="shared" si="27"/>
        <v>D211</v>
      </c>
      <c r="I88" s="135" t="s">
        <v>651</v>
      </c>
      <c r="J88" s="133" t="s">
        <v>688</v>
      </c>
      <c r="K88" s="28" t="s">
        <v>655</v>
      </c>
      <c r="L88" s="96" t="s">
        <v>693</v>
      </c>
      <c r="M88" s="185" t="str">
        <f t="shared" si="32"/>
        <v>D211</v>
      </c>
      <c r="N88" s="186" t="str">
        <f>LOOKUP(Metadata_Příkladu_dokumentace!H88,'Struktura dokumentací'!$I$3:$I$119,'Struktura dokumentací'!$E$3:$E$119)</f>
        <v>Železniční spodek a svršek</v>
      </c>
      <c r="O88" s="170" t="str">
        <f t="shared" si="28"/>
        <v>ŽST_Pohled,_železniční_svršek_a_spodek</v>
      </c>
      <c r="P88" s="170" t="str">
        <f t="shared" si="29"/>
        <v>SK130002</v>
      </c>
      <c r="Q88" s="186" t="str">
        <f t="shared" si="51"/>
        <v>2</v>
      </c>
      <c r="R88" s="197" t="str">
        <f t="shared" si="25"/>
        <v>023</v>
      </c>
      <c r="S88" s="193" t="str">
        <f t="shared" si="33"/>
        <v>Podélný_profil</v>
      </c>
      <c r="T88" s="170" t="str">
        <f t="shared" si="30"/>
        <v>kolej_3_a_4</v>
      </c>
      <c r="U88" s="187" t="str">
        <f t="shared" si="31"/>
        <v>S621500627_PDPS_D2101_SK130002_XX_2_023_000</v>
      </c>
      <c r="V88" s="172" t="str">
        <f t="shared" si="34"/>
        <v>S</v>
      </c>
      <c r="W88" s="173" t="str">
        <f t="shared" si="35"/>
        <v>6</v>
      </c>
      <c r="X88" s="173" t="str">
        <f t="shared" si="36"/>
        <v>2</v>
      </c>
      <c r="Y88" s="173" t="str">
        <f t="shared" si="37"/>
        <v>1</v>
      </c>
      <c r="Z88" s="173" t="str">
        <f t="shared" si="38"/>
        <v>5</v>
      </c>
      <c r="AA88" s="173" t="str">
        <f t="shared" si="39"/>
        <v>0</v>
      </c>
      <c r="AB88" s="173" t="str">
        <f t="shared" si="40"/>
        <v>0</v>
      </c>
      <c r="AC88" s="173" t="str">
        <f t="shared" si="41"/>
        <v>6</v>
      </c>
      <c r="AD88" s="173" t="str">
        <f t="shared" si="42"/>
        <v>2</v>
      </c>
      <c r="AE88" s="173" t="str">
        <f t="shared" si="43"/>
        <v>7</v>
      </c>
      <c r="AF88" s="173" t="s">
        <v>813</v>
      </c>
      <c r="AG88" s="173" t="str">
        <f t="shared" si="44"/>
        <v>P</v>
      </c>
      <c r="AH88" s="173" t="str">
        <f t="shared" si="45"/>
        <v>D</v>
      </c>
      <c r="AI88" s="173" t="str">
        <f t="shared" si="46"/>
        <v>P</v>
      </c>
      <c r="AJ88" s="174" t="str">
        <f t="shared" si="47"/>
        <v>S</v>
      </c>
      <c r="AK88" s="174" t="str">
        <f>CONCATENATE("_",LOOKUP(Metadata_Příkladu_dokumentace!H88,'Struktura dokumentací'!$I$3:$I$119,'Struktura dokumentací'!$J$3:$J$119))</f>
        <v>_D2101</v>
      </c>
      <c r="AL88" s="174" t="str">
        <f t="shared" si="48"/>
        <v>_SK130002</v>
      </c>
      <c r="AM88" s="174" t="s">
        <v>636</v>
      </c>
      <c r="AN88" s="174" t="str">
        <f t="shared" si="49"/>
        <v>_2</v>
      </c>
      <c r="AO88" s="174" t="str">
        <f t="shared" si="50"/>
        <v>_023</v>
      </c>
      <c r="AP88" s="175" t="s">
        <v>644</v>
      </c>
    </row>
    <row r="89" spans="1:42" s="140" customFormat="1" ht="12" customHeight="1" x14ac:dyDescent="0.2">
      <c r="A89" s="142"/>
      <c r="B89" s="25"/>
      <c r="C89" s="25"/>
      <c r="D89" s="63"/>
      <c r="E89" s="70"/>
      <c r="F89" s="80" t="s">
        <v>550</v>
      </c>
      <c r="G89" s="94" t="s">
        <v>765</v>
      </c>
      <c r="H89" s="135" t="str">
        <f t="shared" si="27"/>
        <v>D211</v>
      </c>
      <c r="I89" s="135" t="s">
        <v>651</v>
      </c>
      <c r="J89" s="133" t="s">
        <v>688</v>
      </c>
      <c r="K89" s="28" t="s">
        <v>655</v>
      </c>
      <c r="L89" s="96" t="s">
        <v>694</v>
      </c>
      <c r="M89" s="185" t="str">
        <f t="shared" si="32"/>
        <v>D211</v>
      </c>
      <c r="N89" s="186" t="str">
        <f>LOOKUP(Metadata_Příkladu_dokumentace!H89,'Struktura dokumentací'!$I$3:$I$119,'Struktura dokumentací'!$E$3:$E$119)</f>
        <v>Železniční spodek a svršek</v>
      </c>
      <c r="O89" s="170" t="str">
        <f t="shared" si="28"/>
        <v>ŽST_Pohled,_železniční_svršek_a_spodek</v>
      </c>
      <c r="P89" s="170" t="str">
        <f t="shared" si="29"/>
        <v>SK130002</v>
      </c>
      <c r="Q89" s="186" t="str">
        <f t="shared" si="51"/>
        <v>2</v>
      </c>
      <c r="R89" s="197" t="str">
        <f t="shared" si="25"/>
        <v>024</v>
      </c>
      <c r="S89" s="193" t="str">
        <f t="shared" si="33"/>
        <v>Podélný_profil</v>
      </c>
      <c r="T89" s="170" t="str">
        <f t="shared" si="30"/>
        <v>kolej_4a,_6,_6a_a_vlečka</v>
      </c>
      <c r="U89" s="187" t="str">
        <f t="shared" si="31"/>
        <v>S621500627_PDPS_D2101_SK130002_XX_2_024_000</v>
      </c>
      <c r="V89" s="172" t="str">
        <f t="shared" si="34"/>
        <v>S</v>
      </c>
      <c r="W89" s="173" t="str">
        <f t="shared" si="35"/>
        <v>6</v>
      </c>
      <c r="X89" s="173" t="str">
        <f t="shared" si="36"/>
        <v>2</v>
      </c>
      <c r="Y89" s="173" t="str">
        <f t="shared" si="37"/>
        <v>1</v>
      </c>
      <c r="Z89" s="173" t="str">
        <f t="shared" si="38"/>
        <v>5</v>
      </c>
      <c r="AA89" s="173" t="str">
        <f t="shared" si="39"/>
        <v>0</v>
      </c>
      <c r="AB89" s="173" t="str">
        <f t="shared" si="40"/>
        <v>0</v>
      </c>
      <c r="AC89" s="173" t="str">
        <f t="shared" si="41"/>
        <v>6</v>
      </c>
      <c r="AD89" s="173" t="str">
        <f t="shared" si="42"/>
        <v>2</v>
      </c>
      <c r="AE89" s="173" t="str">
        <f t="shared" si="43"/>
        <v>7</v>
      </c>
      <c r="AF89" s="173" t="s">
        <v>813</v>
      </c>
      <c r="AG89" s="173" t="str">
        <f t="shared" si="44"/>
        <v>P</v>
      </c>
      <c r="AH89" s="173" t="str">
        <f t="shared" si="45"/>
        <v>D</v>
      </c>
      <c r="AI89" s="173" t="str">
        <f t="shared" si="46"/>
        <v>P</v>
      </c>
      <c r="AJ89" s="174" t="str">
        <f t="shared" si="47"/>
        <v>S</v>
      </c>
      <c r="AK89" s="174" t="str">
        <f>CONCATENATE("_",LOOKUP(Metadata_Příkladu_dokumentace!H89,'Struktura dokumentací'!$I$3:$I$119,'Struktura dokumentací'!$J$3:$J$119))</f>
        <v>_D2101</v>
      </c>
      <c r="AL89" s="174" t="str">
        <f t="shared" si="48"/>
        <v>_SK130002</v>
      </c>
      <c r="AM89" s="174" t="s">
        <v>636</v>
      </c>
      <c r="AN89" s="174" t="str">
        <f t="shared" si="49"/>
        <v>_2</v>
      </c>
      <c r="AO89" s="174" t="str">
        <f t="shared" si="50"/>
        <v>_024</v>
      </c>
      <c r="AP89" s="175" t="s">
        <v>644</v>
      </c>
    </row>
    <row r="90" spans="1:42" s="140" customFormat="1" ht="12" customHeight="1" x14ac:dyDescent="0.2">
      <c r="A90" s="142"/>
      <c r="B90" s="25"/>
      <c r="C90" s="25"/>
      <c r="D90" s="63"/>
      <c r="E90" s="70"/>
      <c r="F90" s="80" t="s">
        <v>551</v>
      </c>
      <c r="G90" s="94" t="s">
        <v>765</v>
      </c>
      <c r="H90" s="135" t="str">
        <f t="shared" ref="H90:H104" si="52">IF(D90="",H89,D90)</f>
        <v>D211</v>
      </c>
      <c r="I90" s="135" t="s">
        <v>651</v>
      </c>
      <c r="J90" s="133" t="s">
        <v>688</v>
      </c>
      <c r="K90" s="28" t="s">
        <v>660</v>
      </c>
      <c r="L90" s="96" t="s">
        <v>566</v>
      </c>
      <c r="M90" s="185" t="str">
        <f t="shared" si="32"/>
        <v>D211</v>
      </c>
      <c r="N90" s="186" t="str">
        <f>LOOKUP(Metadata_Příkladu_dokumentace!H90,'Struktura dokumentací'!$I$3:$I$119,'Struktura dokumentací'!$E$3:$E$119)</f>
        <v>Železniční spodek a svršek</v>
      </c>
      <c r="O90" s="170" t="str">
        <f t="shared" si="28"/>
        <v>ŽST_Pohled,_železniční_svršek_a_spodek</v>
      </c>
      <c r="P90" s="170" t="str">
        <f t="shared" si="29"/>
        <v>SK130002</v>
      </c>
      <c r="Q90" s="186" t="str">
        <f t="shared" si="51"/>
        <v>2</v>
      </c>
      <c r="R90" s="197" t="str">
        <f t="shared" si="25"/>
        <v>031</v>
      </c>
      <c r="S90" s="193" t="str">
        <f t="shared" si="33"/>
        <v>Vzorové_příčné_řezy</v>
      </c>
      <c r="T90" s="170" t="str">
        <f t="shared" si="30"/>
        <v>1-2</v>
      </c>
      <c r="U90" s="187" t="str">
        <f t="shared" si="31"/>
        <v>S621500627_PDPS_D2101_SK130002_XX_2_031_000</v>
      </c>
      <c r="V90" s="172" t="str">
        <f t="shared" si="34"/>
        <v>S</v>
      </c>
      <c r="W90" s="173" t="str">
        <f t="shared" si="35"/>
        <v>6</v>
      </c>
      <c r="X90" s="173" t="str">
        <f t="shared" si="36"/>
        <v>2</v>
      </c>
      <c r="Y90" s="173" t="str">
        <f t="shared" si="37"/>
        <v>1</v>
      </c>
      <c r="Z90" s="173" t="str">
        <f t="shared" si="38"/>
        <v>5</v>
      </c>
      <c r="AA90" s="173" t="str">
        <f t="shared" si="39"/>
        <v>0</v>
      </c>
      <c r="AB90" s="173" t="str">
        <f t="shared" si="40"/>
        <v>0</v>
      </c>
      <c r="AC90" s="173" t="str">
        <f t="shared" si="41"/>
        <v>6</v>
      </c>
      <c r="AD90" s="173" t="str">
        <f t="shared" si="42"/>
        <v>2</v>
      </c>
      <c r="AE90" s="173" t="str">
        <f t="shared" si="43"/>
        <v>7</v>
      </c>
      <c r="AF90" s="173" t="s">
        <v>813</v>
      </c>
      <c r="AG90" s="173" t="str">
        <f t="shared" si="44"/>
        <v>P</v>
      </c>
      <c r="AH90" s="173" t="str">
        <f t="shared" si="45"/>
        <v>D</v>
      </c>
      <c r="AI90" s="173" t="str">
        <f t="shared" si="46"/>
        <v>P</v>
      </c>
      <c r="AJ90" s="174" t="str">
        <f t="shared" si="47"/>
        <v>S</v>
      </c>
      <c r="AK90" s="174" t="str">
        <f>CONCATENATE("_",LOOKUP(Metadata_Příkladu_dokumentace!H90,'Struktura dokumentací'!$I$3:$I$119,'Struktura dokumentací'!$J$3:$J$119))</f>
        <v>_D2101</v>
      </c>
      <c r="AL90" s="174" t="str">
        <f t="shared" si="48"/>
        <v>_SK130002</v>
      </c>
      <c r="AM90" s="174" t="s">
        <v>636</v>
      </c>
      <c r="AN90" s="174" t="str">
        <f t="shared" si="49"/>
        <v>_2</v>
      </c>
      <c r="AO90" s="174" t="str">
        <f t="shared" si="50"/>
        <v>_031</v>
      </c>
      <c r="AP90" s="175" t="s">
        <v>644</v>
      </c>
    </row>
    <row r="91" spans="1:42" s="140" customFormat="1" ht="12" customHeight="1" x14ac:dyDescent="0.2">
      <c r="A91" s="142"/>
      <c r="B91" s="25"/>
      <c r="C91" s="25"/>
      <c r="D91" s="63"/>
      <c r="E91" s="70"/>
      <c r="F91" s="80" t="s">
        <v>552</v>
      </c>
      <c r="G91" s="94" t="s">
        <v>765</v>
      </c>
      <c r="H91" s="135" t="str">
        <f t="shared" si="52"/>
        <v>D211</v>
      </c>
      <c r="I91" s="135" t="s">
        <v>651</v>
      </c>
      <c r="J91" s="133" t="s">
        <v>688</v>
      </c>
      <c r="K91" s="28" t="s">
        <v>660</v>
      </c>
      <c r="L91" s="96" t="s">
        <v>567</v>
      </c>
      <c r="M91" s="185" t="str">
        <f t="shared" si="32"/>
        <v>D211</v>
      </c>
      <c r="N91" s="186" t="str">
        <f>LOOKUP(Metadata_Příkladu_dokumentace!H91,'Struktura dokumentací'!$I$3:$I$119,'Struktura dokumentací'!$E$3:$E$119)</f>
        <v>Železniční spodek a svršek</v>
      </c>
      <c r="O91" s="170" t="str">
        <f t="shared" si="28"/>
        <v>ŽST_Pohled,_železniční_svršek_a_spodek</v>
      </c>
      <c r="P91" s="170" t="str">
        <f t="shared" si="29"/>
        <v>SK130002</v>
      </c>
      <c r="Q91" s="186" t="str">
        <f t="shared" si="51"/>
        <v>2</v>
      </c>
      <c r="R91" s="197" t="str">
        <f t="shared" si="25"/>
        <v>032</v>
      </c>
      <c r="S91" s="193" t="str">
        <f t="shared" si="33"/>
        <v>Vzorové_příčné_řezy</v>
      </c>
      <c r="T91" s="170" t="str">
        <f t="shared" si="30"/>
        <v>3-5</v>
      </c>
      <c r="U91" s="187" t="str">
        <f t="shared" si="31"/>
        <v>S621500627_PDPS_D2101_SK130002_XX_2_032_000</v>
      </c>
      <c r="V91" s="172" t="str">
        <f t="shared" si="34"/>
        <v>S</v>
      </c>
      <c r="W91" s="173" t="str">
        <f t="shared" si="35"/>
        <v>6</v>
      </c>
      <c r="X91" s="173" t="str">
        <f t="shared" si="36"/>
        <v>2</v>
      </c>
      <c r="Y91" s="173" t="str">
        <f t="shared" si="37"/>
        <v>1</v>
      </c>
      <c r="Z91" s="173" t="str">
        <f t="shared" si="38"/>
        <v>5</v>
      </c>
      <c r="AA91" s="173" t="str">
        <f t="shared" si="39"/>
        <v>0</v>
      </c>
      <c r="AB91" s="173" t="str">
        <f t="shared" si="40"/>
        <v>0</v>
      </c>
      <c r="AC91" s="173" t="str">
        <f t="shared" si="41"/>
        <v>6</v>
      </c>
      <c r="AD91" s="173" t="str">
        <f t="shared" si="42"/>
        <v>2</v>
      </c>
      <c r="AE91" s="173" t="str">
        <f t="shared" si="43"/>
        <v>7</v>
      </c>
      <c r="AF91" s="173" t="s">
        <v>813</v>
      </c>
      <c r="AG91" s="173" t="str">
        <f t="shared" si="44"/>
        <v>P</v>
      </c>
      <c r="AH91" s="173" t="str">
        <f t="shared" si="45"/>
        <v>D</v>
      </c>
      <c r="AI91" s="173" t="str">
        <f t="shared" si="46"/>
        <v>P</v>
      </c>
      <c r="AJ91" s="174" t="str">
        <f t="shared" si="47"/>
        <v>S</v>
      </c>
      <c r="AK91" s="174" t="str">
        <f>CONCATENATE("_",LOOKUP(Metadata_Příkladu_dokumentace!H91,'Struktura dokumentací'!$I$3:$I$119,'Struktura dokumentací'!$J$3:$J$119))</f>
        <v>_D2101</v>
      </c>
      <c r="AL91" s="174" t="str">
        <f t="shared" si="48"/>
        <v>_SK130002</v>
      </c>
      <c r="AM91" s="174" t="s">
        <v>636</v>
      </c>
      <c r="AN91" s="174" t="str">
        <f t="shared" si="49"/>
        <v>_2</v>
      </c>
      <c r="AO91" s="174" t="str">
        <f t="shared" si="50"/>
        <v>_032</v>
      </c>
      <c r="AP91" s="175" t="s">
        <v>644</v>
      </c>
    </row>
    <row r="92" spans="1:42" s="140" customFormat="1" ht="12" customHeight="1" x14ac:dyDescent="0.2">
      <c r="A92" s="142"/>
      <c r="B92" s="25"/>
      <c r="C92" s="25"/>
      <c r="D92" s="63"/>
      <c r="E92" s="70"/>
      <c r="F92" s="80" t="s">
        <v>553</v>
      </c>
      <c r="G92" s="94" t="s">
        <v>765</v>
      </c>
      <c r="H92" s="135" t="str">
        <f t="shared" si="52"/>
        <v>D211</v>
      </c>
      <c r="I92" s="135" t="s">
        <v>651</v>
      </c>
      <c r="J92" s="133" t="s">
        <v>688</v>
      </c>
      <c r="K92" s="28" t="s">
        <v>664</v>
      </c>
      <c r="L92" s="96" t="s">
        <v>695</v>
      </c>
      <c r="M92" s="185" t="str">
        <f t="shared" si="32"/>
        <v>D211</v>
      </c>
      <c r="N92" s="186" t="str">
        <f>LOOKUP(Metadata_Příkladu_dokumentace!H92,'Struktura dokumentací'!$I$3:$I$119,'Struktura dokumentací'!$E$3:$E$119)</f>
        <v>Železniční spodek a svršek</v>
      </c>
      <c r="O92" s="170" t="str">
        <f t="shared" si="28"/>
        <v>ŽST_Pohled,_železniční_svršek_a_spodek</v>
      </c>
      <c r="P92" s="170" t="str">
        <f t="shared" si="29"/>
        <v>SK130002</v>
      </c>
      <c r="Q92" s="186" t="str">
        <f t="shared" si="51"/>
        <v>2</v>
      </c>
      <c r="R92" s="197" t="str">
        <f t="shared" ref="R92:R155" si="53">IF((MID(F92,12,3))="","-",(MID(F92,12,3)))</f>
        <v>041</v>
      </c>
      <c r="S92" s="193" t="str">
        <f t="shared" si="33"/>
        <v>Příčné_řezy</v>
      </c>
      <c r="T92" s="170" t="str">
        <f t="shared" si="30"/>
        <v>km_110.345-110.575</v>
      </c>
      <c r="U92" s="187" t="str">
        <f t="shared" si="31"/>
        <v>S621500627_PDPS_D2101_SK130002_XX_2_041_000</v>
      </c>
      <c r="V92" s="172" t="str">
        <f t="shared" si="34"/>
        <v>S</v>
      </c>
      <c r="W92" s="173" t="str">
        <f t="shared" si="35"/>
        <v>6</v>
      </c>
      <c r="X92" s="173" t="str">
        <f t="shared" si="36"/>
        <v>2</v>
      </c>
      <c r="Y92" s="173" t="str">
        <f t="shared" si="37"/>
        <v>1</v>
      </c>
      <c r="Z92" s="173" t="str">
        <f t="shared" si="38"/>
        <v>5</v>
      </c>
      <c r="AA92" s="173" t="str">
        <f t="shared" si="39"/>
        <v>0</v>
      </c>
      <c r="AB92" s="173" t="str">
        <f t="shared" si="40"/>
        <v>0</v>
      </c>
      <c r="AC92" s="173" t="str">
        <f t="shared" si="41"/>
        <v>6</v>
      </c>
      <c r="AD92" s="173" t="str">
        <f t="shared" si="42"/>
        <v>2</v>
      </c>
      <c r="AE92" s="173" t="str">
        <f t="shared" si="43"/>
        <v>7</v>
      </c>
      <c r="AF92" s="173" t="s">
        <v>813</v>
      </c>
      <c r="AG92" s="173" t="str">
        <f t="shared" si="44"/>
        <v>P</v>
      </c>
      <c r="AH92" s="173" t="str">
        <f t="shared" si="45"/>
        <v>D</v>
      </c>
      <c r="AI92" s="173" t="str">
        <f t="shared" si="46"/>
        <v>P</v>
      </c>
      <c r="AJ92" s="174" t="str">
        <f t="shared" si="47"/>
        <v>S</v>
      </c>
      <c r="AK92" s="174" t="str">
        <f>CONCATENATE("_",LOOKUP(Metadata_Příkladu_dokumentace!H92,'Struktura dokumentací'!$I$3:$I$119,'Struktura dokumentací'!$J$3:$J$119))</f>
        <v>_D2101</v>
      </c>
      <c r="AL92" s="174" t="str">
        <f t="shared" si="48"/>
        <v>_SK130002</v>
      </c>
      <c r="AM92" s="174" t="s">
        <v>636</v>
      </c>
      <c r="AN92" s="174" t="str">
        <f t="shared" si="49"/>
        <v>_2</v>
      </c>
      <c r="AO92" s="174" t="str">
        <f t="shared" si="50"/>
        <v>_041</v>
      </c>
      <c r="AP92" s="175" t="s">
        <v>644</v>
      </c>
    </row>
    <row r="93" spans="1:42" s="140" customFormat="1" ht="12" customHeight="1" x14ac:dyDescent="0.2">
      <c r="A93" s="142"/>
      <c r="B93" s="25"/>
      <c r="C93" s="25"/>
      <c r="D93" s="63"/>
      <c r="E93" s="70"/>
      <c r="F93" s="80" t="s">
        <v>554</v>
      </c>
      <c r="G93" s="94" t="s">
        <v>765</v>
      </c>
      <c r="H93" s="135" t="str">
        <f t="shared" si="52"/>
        <v>D211</v>
      </c>
      <c r="I93" s="135" t="s">
        <v>651</v>
      </c>
      <c r="J93" s="133" t="s">
        <v>688</v>
      </c>
      <c r="K93" s="28" t="s">
        <v>664</v>
      </c>
      <c r="L93" s="96" t="s">
        <v>696</v>
      </c>
      <c r="M93" s="185" t="str">
        <f t="shared" si="32"/>
        <v>D211</v>
      </c>
      <c r="N93" s="186" t="str">
        <f>LOOKUP(Metadata_Příkladu_dokumentace!H93,'Struktura dokumentací'!$I$3:$I$119,'Struktura dokumentací'!$E$3:$E$119)</f>
        <v>Železniční spodek a svršek</v>
      </c>
      <c r="O93" s="170" t="str">
        <f t="shared" si="28"/>
        <v>ŽST_Pohled,_železniční_svršek_a_spodek</v>
      </c>
      <c r="P93" s="170" t="str">
        <f t="shared" si="29"/>
        <v>SK130002</v>
      </c>
      <c r="Q93" s="186" t="str">
        <f t="shared" si="51"/>
        <v>2</v>
      </c>
      <c r="R93" s="197" t="str">
        <f t="shared" si="53"/>
        <v>042</v>
      </c>
      <c r="S93" s="193" t="str">
        <f t="shared" si="33"/>
        <v>Příčné_řezy</v>
      </c>
      <c r="T93" s="170" t="str">
        <f t="shared" si="30"/>
        <v>km_110.600-110.850</v>
      </c>
      <c r="U93" s="187" t="str">
        <f t="shared" si="31"/>
        <v>S621500627_PDPS_D2101_SK130002_XX_2_042_000</v>
      </c>
      <c r="V93" s="172" t="str">
        <f t="shared" si="34"/>
        <v>S</v>
      </c>
      <c r="W93" s="173" t="str">
        <f t="shared" si="35"/>
        <v>6</v>
      </c>
      <c r="X93" s="173" t="str">
        <f t="shared" si="36"/>
        <v>2</v>
      </c>
      <c r="Y93" s="173" t="str">
        <f t="shared" si="37"/>
        <v>1</v>
      </c>
      <c r="Z93" s="173" t="str">
        <f t="shared" si="38"/>
        <v>5</v>
      </c>
      <c r="AA93" s="173" t="str">
        <f t="shared" si="39"/>
        <v>0</v>
      </c>
      <c r="AB93" s="173" t="str">
        <f t="shared" si="40"/>
        <v>0</v>
      </c>
      <c r="AC93" s="173" t="str">
        <f t="shared" si="41"/>
        <v>6</v>
      </c>
      <c r="AD93" s="173" t="str">
        <f t="shared" si="42"/>
        <v>2</v>
      </c>
      <c r="AE93" s="173" t="str">
        <f t="shared" si="43"/>
        <v>7</v>
      </c>
      <c r="AF93" s="173" t="s">
        <v>813</v>
      </c>
      <c r="AG93" s="173" t="str">
        <f t="shared" si="44"/>
        <v>P</v>
      </c>
      <c r="AH93" s="173" t="str">
        <f t="shared" si="45"/>
        <v>D</v>
      </c>
      <c r="AI93" s="173" t="str">
        <f t="shared" si="46"/>
        <v>P</v>
      </c>
      <c r="AJ93" s="174" t="str">
        <f t="shared" si="47"/>
        <v>S</v>
      </c>
      <c r="AK93" s="174" t="str">
        <f>CONCATENATE("_",LOOKUP(Metadata_Příkladu_dokumentace!H93,'Struktura dokumentací'!$I$3:$I$119,'Struktura dokumentací'!$J$3:$J$119))</f>
        <v>_D2101</v>
      </c>
      <c r="AL93" s="174" t="str">
        <f t="shared" si="48"/>
        <v>_SK130002</v>
      </c>
      <c r="AM93" s="174" t="s">
        <v>636</v>
      </c>
      <c r="AN93" s="174" t="str">
        <f t="shared" si="49"/>
        <v>_2</v>
      </c>
      <c r="AO93" s="174" t="str">
        <f t="shared" si="50"/>
        <v>_042</v>
      </c>
      <c r="AP93" s="175" t="s">
        <v>644</v>
      </c>
    </row>
    <row r="94" spans="1:42" s="140" customFormat="1" ht="12" customHeight="1" x14ac:dyDescent="0.2">
      <c r="A94" s="142"/>
      <c r="B94" s="25"/>
      <c r="C94" s="25"/>
      <c r="D94" s="63"/>
      <c r="E94" s="70"/>
      <c r="F94" s="80" t="s">
        <v>555</v>
      </c>
      <c r="G94" s="94" t="s">
        <v>765</v>
      </c>
      <c r="H94" s="135" t="str">
        <f t="shared" si="52"/>
        <v>D211</v>
      </c>
      <c r="I94" s="135" t="s">
        <v>651</v>
      </c>
      <c r="J94" s="133" t="s">
        <v>688</v>
      </c>
      <c r="K94" s="28" t="s">
        <v>664</v>
      </c>
      <c r="L94" s="96" t="s">
        <v>697</v>
      </c>
      <c r="M94" s="185" t="str">
        <f t="shared" si="32"/>
        <v>D211</v>
      </c>
      <c r="N94" s="186" t="str">
        <f>LOOKUP(Metadata_Příkladu_dokumentace!H94,'Struktura dokumentací'!$I$3:$I$119,'Struktura dokumentací'!$E$3:$E$119)</f>
        <v>Železniční spodek a svršek</v>
      </c>
      <c r="O94" s="170" t="str">
        <f t="shared" si="28"/>
        <v>ŽST_Pohled,_železniční_svršek_a_spodek</v>
      </c>
      <c r="P94" s="170" t="str">
        <f t="shared" si="29"/>
        <v>SK130002</v>
      </c>
      <c r="Q94" s="186" t="str">
        <f t="shared" si="51"/>
        <v>2</v>
      </c>
      <c r="R94" s="197" t="str">
        <f t="shared" si="53"/>
        <v>043</v>
      </c>
      <c r="S94" s="193" t="str">
        <f t="shared" si="33"/>
        <v>Příčné_řezy</v>
      </c>
      <c r="T94" s="170" t="str">
        <f t="shared" si="30"/>
        <v>km_110.875-111.100</v>
      </c>
      <c r="U94" s="187" t="str">
        <f t="shared" si="31"/>
        <v>S621500627_PDPS_D2101_SK130002_XX_2_043_000</v>
      </c>
      <c r="V94" s="172" t="str">
        <f t="shared" si="34"/>
        <v>S</v>
      </c>
      <c r="W94" s="173" t="str">
        <f t="shared" si="35"/>
        <v>6</v>
      </c>
      <c r="X94" s="173" t="str">
        <f t="shared" si="36"/>
        <v>2</v>
      </c>
      <c r="Y94" s="173" t="str">
        <f t="shared" si="37"/>
        <v>1</v>
      </c>
      <c r="Z94" s="173" t="str">
        <f t="shared" si="38"/>
        <v>5</v>
      </c>
      <c r="AA94" s="173" t="str">
        <f t="shared" si="39"/>
        <v>0</v>
      </c>
      <c r="AB94" s="173" t="str">
        <f t="shared" si="40"/>
        <v>0</v>
      </c>
      <c r="AC94" s="173" t="str">
        <f t="shared" si="41"/>
        <v>6</v>
      </c>
      <c r="AD94" s="173" t="str">
        <f t="shared" si="42"/>
        <v>2</v>
      </c>
      <c r="AE94" s="173" t="str">
        <f t="shared" si="43"/>
        <v>7</v>
      </c>
      <c r="AF94" s="173" t="s">
        <v>813</v>
      </c>
      <c r="AG94" s="173" t="str">
        <f t="shared" si="44"/>
        <v>P</v>
      </c>
      <c r="AH94" s="173" t="str">
        <f t="shared" si="45"/>
        <v>D</v>
      </c>
      <c r="AI94" s="173" t="str">
        <f t="shared" si="46"/>
        <v>P</v>
      </c>
      <c r="AJ94" s="174" t="str">
        <f t="shared" si="47"/>
        <v>S</v>
      </c>
      <c r="AK94" s="174" t="str">
        <f>CONCATENATE("_",LOOKUP(Metadata_Příkladu_dokumentace!H94,'Struktura dokumentací'!$I$3:$I$119,'Struktura dokumentací'!$J$3:$J$119))</f>
        <v>_D2101</v>
      </c>
      <c r="AL94" s="174" t="str">
        <f t="shared" si="48"/>
        <v>_SK130002</v>
      </c>
      <c r="AM94" s="174" t="s">
        <v>636</v>
      </c>
      <c r="AN94" s="174" t="str">
        <f t="shared" si="49"/>
        <v>_2</v>
      </c>
      <c r="AO94" s="174" t="str">
        <f t="shared" si="50"/>
        <v>_043</v>
      </c>
      <c r="AP94" s="175" t="s">
        <v>644</v>
      </c>
    </row>
    <row r="95" spans="1:42" s="140" customFormat="1" ht="12" customHeight="1" x14ac:dyDescent="0.2">
      <c r="A95" s="142"/>
      <c r="B95" s="25"/>
      <c r="C95" s="25"/>
      <c r="D95" s="63"/>
      <c r="E95" s="70"/>
      <c r="F95" s="80" t="s">
        <v>556</v>
      </c>
      <c r="G95" s="94" t="s">
        <v>765</v>
      </c>
      <c r="H95" s="135" t="str">
        <f t="shared" si="52"/>
        <v>D211</v>
      </c>
      <c r="I95" s="135" t="s">
        <v>651</v>
      </c>
      <c r="J95" s="133" t="s">
        <v>688</v>
      </c>
      <c r="K95" s="28" t="s">
        <v>664</v>
      </c>
      <c r="L95" s="96" t="s">
        <v>698</v>
      </c>
      <c r="M95" s="185" t="str">
        <f t="shared" si="32"/>
        <v>D211</v>
      </c>
      <c r="N95" s="186" t="str">
        <f>LOOKUP(Metadata_Příkladu_dokumentace!H95,'Struktura dokumentací'!$I$3:$I$119,'Struktura dokumentací'!$E$3:$E$119)</f>
        <v>Železniční spodek a svršek</v>
      </c>
      <c r="O95" s="170" t="str">
        <f t="shared" si="28"/>
        <v>ŽST_Pohled,_železniční_svršek_a_spodek</v>
      </c>
      <c r="P95" s="170" t="str">
        <f t="shared" si="29"/>
        <v>SK130002</v>
      </c>
      <c r="Q95" s="186" t="str">
        <f t="shared" si="51"/>
        <v>2</v>
      </c>
      <c r="R95" s="197" t="str">
        <f t="shared" si="53"/>
        <v>044</v>
      </c>
      <c r="S95" s="193" t="str">
        <f t="shared" si="33"/>
        <v>Příčné_řezy</v>
      </c>
      <c r="T95" s="170" t="str">
        <f t="shared" si="30"/>
        <v>km_111.125-111.375</v>
      </c>
      <c r="U95" s="187" t="str">
        <f t="shared" si="31"/>
        <v>S621500627_PDPS_D2101_SK130002_XX_2_044_000</v>
      </c>
      <c r="V95" s="172" t="str">
        <f t="shared" si="34"/>
        <v>S</v>
      </c>
      <c r="W95" s="173" t="str">
        <f t="shared" si="35"/>
        <v>6</v>
      </c>
      <c r="X95" s="173" t="str">
        <f t="shared" si="36"/>
        <v>2</v>
      </c>
      <c r="Y95" s="173" t="str">
        <f t="shared" si="37"/>
        <v>1</v>
      </c>
      <c r="Z95" s="173" t="str">
        <f t="shared" si="38"/>
        <v>5</v>
      </c>
      <c r="AA95" s="173" t="str">
        <f t="shared" si="39"/>
        <v>0</v>
      </c>
      <c r="AB95" s="173" t="str">
        <f t="shared" si="40"/>
        <v>0</v>
      </c>
      <c r="AC95" s="173" t="str">
        <f t="shared" si="41"/>
        <v>6</v>
      </c>
      <c r="AD95" s="173" t="str">
        <f t="shared" si="42"/>
        <v>2</v>
      </c>
      <c r="AE95" s="173" t="str">
        <f t="shared" si="43"/>
        <v>7</v>
      </c>
      <c r="AF95" s="173" t="s">
        <v>813</v>
      </c>
      <c r="AG95" s="173" t="str">
        <f t="shared" si="44"/>
        <v>P</v>
      </c>
      <c r="AH95" s="173" t="str">
        <f t="shared" si="45"/>
        <v>D</v>
      </c>
      <c r="AI95" s="173" t="str">
        <f t="shared" si="46"/>
        <v>P</v>
      </c>
      <c r="AJ95" s="174" t="str">
        <f t="shared" si="47"/>
        <v>S</v>
      </c>
      <c r="AK95" s="174" t="str">
        <f>CONCATENATE("_",LOOKUP(Metadata_Příkladu_dokumentace!H95,'Struktura dokumentací'!$I$3:$I$119,'Struktura dokumentací'!$J$3:$J$119))</f>
        <v>_D2101</v>
      </c>
      <c r="AL95" s="174" t="str">
        <f t="shared" si="48"/>
        <v>_SK130002</v>
      </c>
      <c r="AM95" s="174" t="s">
        <v>636</v>
      </c>
      <c r="AN95" s="174" t="str">
        <f t="shared" si="49"/>
        <v>_2</v>
      </c>
      <c r="AO95" s="174" t="str">
        <f t="shared" si="50"/>
        <v>_044</v>
      </c>
      <c r="AP95" s="175" t="s">
        <v>644</v>
      </c>
    </row>
    <row r="96" spans="1:42" s="140" customFormat="1" ht="12" customHeight="1" x14ac:dyDescent="0.2">
      <c r="A96" s="142"/>
      <c r="B96" s="25"/>
      <c r="C96" s="25"/>
      <c r="D96" s="63"/>
      <c r="E96" s="70"/>
      <c r="F96" s="80" t="s">
        <v>557</v>
      </c>
      <c r="G96" s="94" t="s">
        <v>765</v>
      </c>
      <c r="H96" s="135" t="str">
        <f t="shared" si="52"/>
        <v>D211</v>
      </c>
      <c r="I96" s="135" t="s">
        <v>651</v>
      </c>
      <c r="J96" s="133" t="s">
        <v>688</v>
      </c>
      <c r="K96" s="28" t="s">
        <v>664</v>
      </c>
      <c r="L96" s="96" t="s">
        <v>699</v>
      </c>
      <c r="M96" s="185" t="str">
        <f t="shared" si="32"/>
        <v>D211</v>
      </c>
      <c r="N96" s="186" t="str">
        <f>LOOKUP(Metadata_Příkladu_dokumentace!H96,'Struktura dokumentací'!$I$3:$I$119,'Struktura dokumentací'!$E$3:$E$119)</f>
        <v>Železniční spodek a svršek</v>
      </c>
      <c r="O96" s="170" t="str">
        <f t="shared" si="28"/>
        <v>ŽST_Pohled,_železniční_svršek_a_spodek</v>
      </c>
      <c r="P96" s="170" t="str">
        <f t="shared" si="29"/>
        <v>SK130002</v>
      </c>
      <c r="Q96" s="186" t="str">
        <f t="shared" si="51"/>
        <v>2</v>
      </c>
      <c r="R96" s="197" t="str">
        <f t="shared" si="53"/>
        <v>045</v>
      </c>
      <c r="S96" s="193" t="str">
        <f t="shared" si="33"/>
        <v>Příčné_řezy</v>
      </c>
      <c r="T96" s="170" t="str">
        <f t="shared" si="30"/>
        <v>km_111.400-111.475</v>
      </c>
      <c r="U96" s="187" t="str">
        <f t="shared" si="31"/>
        <v>S621500627_PDPS_D2101_SK130002_XX_2_045_000</v>
      </c>
      <c r="V96" s="172" t="str">
        <f t="shared" si="34"/>
        <v>S</v>
      </c>
      <c r="W96" s="173" t="str">
        <f t="shared" si="35"/>
        <v>6</v>
      </c>
      <c r="X96" s="173" t="str">
        <f t="shared" si="36"/>
        <v>2</v>
      </c>
      <c r="Y96" s="173" t="str">
        <f t="shared" si="37"/>
        <v>1</v>
      </c>
      <c r="Z96" s="173" t="str">
        <f t="shared" si="38"/>
        <v>5</v>
      </c>
      <c r="AA96" s="173" t="str">
        <f t="shared" si="39"/>
        <v>0</v>
      </c>
      <c r="AB96" s="173" t="str">
        <f t="shared" si="40"/>
        <v>0</v>
      </c>
      <c r="AC96" s="173" t="str">
        <f t="shared" si="41"/>
        <v>6</v>
      </c>
      <c r="AD96" s="173" t="str">
        <f t="shared" si="42"/>
        <v>2</v>
      </c>
      <c r="AE96" s="173" t="str">
        <f t="shared" si="43"/>
        <v>7</v>
      </c>
      <c r="AF96" s="173" t="s">
        <v>813</v>
      </c>
      <c r="AG96" s="173" t="str">
        <f t="shared" si="44"/>
        <v>P</v>
      </c>
      <c r="AH96" s="173" t="str">
        <f t="shared" si="45"/>
        <v>D</v>
      </c>
      <c r="AI96" s="173" t="str">
        <f t="shared" si="46"/>
        <v>P</v>
      </c>
      <c r="AJ96" s="174" t="str">
        <f t="shared" si="47"/>
        <v>S</v>
      </c>
      <c r="AK96" s="174" t="str">
        <f>CONCATENATE("_",LOOKUP(Metadata_Příkladu_dokumentace!H96,'Struktura dokumentací'!$I$3:$I$119,'Struktura dokumentací'!$J$3:$J$119))</f>
        <v>_D2101</v>
      </c>
      <c r="AL96" s="174" t="str">
        <f t="shared" si="48"/>
        <v>_SK130002</v>
      </c>
      <c r="AM96" s="174" t="s">
        <v>636</v>
      </c>
      <c r="AN96" s="174" t="str">
        <f t="shared" si="49"/>
        <v>_2</v>
      </c>
      <c r="AO96" s="174" t="str">
        <f t="shared" si="50"/>
        <v>_045</v>
      </c>
      <c r="AP96" s="175" t="s">
        <v>644</v>
      </c>
    </row>
    <row r="97" spans="1:42" s="140" customFormat="1" ht="12" customHeight="1" x14ac:dyDescent="0.2">
      <c r="A97" s="142"/>
      <c r="B97" s="25"/>
      <c r="C97" s="25"/>
      <c r="D97" s="63"/>
      <c r="E97" s="70"/>
      <c r="F97" s="80" t="s">
        <v>558</v>
      </c>
      <c r="G97" s="94" t="s">
        <v>765</v>
      </c>
      <c r="H97" s="135" t="str">
        <f t="shared" si="52"/>
        <v>D211</v>
      </c>
      <c r="I97" s="135" t="s">
        <v>651</v>
      </c>
      <c r="J97" s="133" t="s">
        <v>688</v>
      </c>
      <c r="K97" s="28" t="s">
        <v>664</v>
      </c>
      <c r="L97" s="96" t="s">
        <v>700</v>
      </c>
      <c r="M97" s="185" t="str">
        <f t="shared" si="32"/>
        <v>D211</v>
      </c>
      <c r="N97" s="186" t="str">
        <f>LOOKUP(Metadata_Příkladu_dokumentace!H97,'Struktura dokumentací'!$I$3:$I$119,'Struktura dokumentací'!$E$3:$E$119)</f>
        <v>Železniční spodek a svršek</v>
      </c>
      <c r="O97" s="170" t="str">
        <f t="shared" si="28"/>
        <v>ŽST_Pohled,_železniční_svršek_a_spodek</v>
      </c>
      <c r="P97" s="170" t="str">
        <f t="shared" si="29"/>
        <v>SK130002</v>
      </c>
      <c r="Q97" s="186" t="str">
        <f t="shared" si="51"/>
        <v>2</v>
      </c>
      <c r="R97" s="197" t="str">
        <f t="shared" si="53"/>
        <v>046</v>
      </c>
      <c r="S97" s="193" t="str">
        <f t="shared" si="33"/>
        <v>Příčné_řezy</v>
      </c>
      <c r="T97" s="170" t="str">
        <f t="shared" si="30"/>
        <v>km_111.500-112.100</v>
      </c>
      <c r="U97" s="187" t="str">
        <f t="shared" si="31"/>
        <v>S621500627_PDPS_D2101_SK130002_XX_2_046_000</v>
      </c>
      <c r="V97" s="172" t="str">
        <f t="shared" si="34"/>
        <v>S</v>
      </c>
      <c r="W97" s="173" t="str">
        <f t="shared" si="35"/>
        <v>6</v>
      </c>
      <c r="X97" s="173" t="str">
        <f t="shared" si="36"/>
        <v>2</v>
      </c>
      <c r="Y97" s="173" t="str">
        <f t="shared" si="37"/>
        <v>1</v>
      </c>
      <c r="Z97" s="173" t="str">
        <f t="shared" si="38"/>
        <v>5</v>
      </c>
      <c r="AA97" s="173" t="str">
        <f t="shared" si="39"/>
        <v>0</v>
      </c>
      <c r="AB97" s="173" t="str">
        <f t="shared" si="40"/>
        <v>0</v>
      </c>
      <c r="AC97" s="173" t="str">
        <f t="shared" si="41"/>
        <v>6</v>
      </c>
      <c r="AD97" s="173" t="str">
        <f t="shared" si="42"/>
        <v>2</v>
      </c>
      <c r="AE97" s="173" t="str">
        <f t="shared" si="43"/>
        <v>7</v>
      </c>
      <c r="AF97" s="173" t="s">
        <v>813</v>
      </c>
      <c r="AG97" s="173" t="str">
        <f t="shared" si="44"/>
        <v>P</v>
      </c>
      <c r="AH97" s="173" t="str">
        <f t="shared" si="45"/>
        <v>D</v>
      </c>
      <c r="AI97" s="173" t="str">
        <f t="shared" si="46"/>
        <v>P</v>
      </c>
      <c r="AJ97" s="174" t="str">
        <f t="shared" si="47"/>
        <v>S</v>
      </c>
      <c r="AK97" s="174" t="str">
        <f>CONCATENATE("_",LOOKUP(Metadata_Příkladu_dokumentace!H97,'Struktura dokumentací'!$I$3:$I$119,'Struktura dokumentací'!$J$3:$J$119))</f>
        <v>_D2101</v>
      </c>
      <c r="AL97" s="174" t="str">
        <f t="shared" si="48"/>
        <v>_SK130002</v>
      </c>
      <c r="AM97" s="174" t="s">
        <v>636</v>
      </c>
      <c r="AN97" s="174" t="str">
        <f t="shared" si="49"/>
        <v>_2</v>
      </c>
      <c r="AO97" s="174" t="str">
        <f t="shared" si="50"/>
        <v>_046</v>
      </c>
      <c r="AP97" s="175" t="s">
        <v>644</v>
      </c>
    </row>
    <row r="98" spans="1:42" s="140" customFormat="1" ht="12" customHeight="1" x14ac:dyDescent="0.2">
      <c r="A98" s="142"/>
      <c r="B98" s="25"/>
      <c r="C98" s="25"/>
      <c r="D98" s="63"/>
      <c r="E98" s="70"/>
      <c r="F98" s="80" t="s">
        <v>559</v>
      </c>
      <c r="G98" s="94" t="s">
        <v>765</v>
      </c>
      <c r="H98" s="135" t="str">
        <f t="shared" si="52"/>
        <v>D211</v>
      </c>
      <c r="I98" s="135" t="s">
        <v>651</v>
      </c>
      <c r="J98" s="133" t="s">
        <v>688</v>
      </c>
      <c r="K98" s="28" t="s">
        <v>672</v>
      </c>
      <c r="L98" s="96" t="s">
        <v>689</v>
      </c>
      <c r="M98" s="185" t="str">
        <f t="shared" si="32"/>
        <v>D211</v>
      </c>
      <c r="N98" s="186" t="str">
        <f>LOOKUP(Metadata_Příkladu_dokumentace!H98,'Struktura dokumentací'!$I$3:$I$119,'Struktura dokumentací'!$E$3:$E$119)</f>
        <v>Železniční spodek a svršek</v>
      </c>
      <c r="O98" s="170" t="str">
        <f t="shared" si="28"/>
        <v>ŽST_Pohled,_železniční_svršek_a_spodek</v>
      </c>
      <c r="P98" s="170" t="str">
        <f t="shared" si="29"/>
        <v>SK130002</v>
      </c>
      <c r="Q98" s="186" t="str">
        <f t="shared" si="51"/>
        <v>2</v>
      </c>
      <c r="R98" s="197" t="str">
        <f t="shared" si="53"/>
        <v>051</v>
      </c>
      <c r="S98" s="193" t="str">
        <f t="shared" si="33"/>
        <v>Kolejový_plán</v>
      </c>
      <c r="T98" s="170" t="str">
        <f t="shared" si="30"/>
        <v>km_110.345-111.500</v>
      </c>
      <c r="U98" s="187" t="str">
        <f t="shared" si="31"/>
        <v>S621500627_PDPS_D2101_SK130002_XX_2_051_000</v>
      </c>
      <c r="V98" s="172" t="str">
        <f t="shared" si="34"/>
        <v>S</v>
      </c>
      <c r="W98" s="173" t="str">
        <f t="shared" si="35"/>
        <v>6</v>
      </c>
      <c r="X98" s="173" t="str">
        <f t="shared" si="36"/>
        <v>2</v>
      </c>
      <c r="Y98" s="173" t="str">
        <f t="shared" si="37"/>
        <v>1</v>
      </c>
      <c r="Z98" s="173" t="str">
        <f t="shared" si="38"/>
        <v>5</v>
      </c>
      <c r="AA98" s="173" t="str">
        <f t="shared" si="39"/>
        <v>0</v>
      </c>
      <c r="AB98" s="173" t="str">
        <f t="shared" si="40"/>
        <v>0</v>
      </c>
      <c r="AC98" s="173" t="str">
        <f t="shared" si="41"/>
        <v>6</v>
      </c>
      <c r="AD98" s="173" t="str">
        <f t="shared" si="42"/>
        <v>2</v>
      </c>
      <c r="AE98" s="173" t="str">
        <f t="shared" si="43"/>
        <v>7</v>
      </c>
      <c r="AF98" s="173" t="s">
        <v>813</v>
      </c>
      <c r="AG98" s="173" t="str">
        <f t="shared" si="44"/>
        <v>P</v>
      </c>
      <c r="AH98" s="173" t="str">
        <f t="shared" si="45"/>
        <v>D</v>
      </c>
      <c r="AI98" s="173" t="str">
        <f t="shared" si="46"/>
        <v>P</v>
      </c>
      <c r="AJ98" s="174" t="str">
        <f t="shared" si="47"/>
        <v>S</v>
      </c>
      <c r="AK98" s="174" t="str">
        <f>CONCATENATE("_",LOOKUP(Metadata_Příkladu_dokumentace!H98,'Struktura dokumentací'!$I$3:$I$119,'Struktura dokumentací'!$J$3:$J$119))</f>
        <v>_D2101</v>
      </c>
      <c r="AL98" s="174" t="str">
        <f t="shared" si="48"/>
        <v>_SK130002</v>
      </c>
      <c r="AM98" s="174" t="s">
        <v>636</v>
      </c>
      <c r="AN98" s="174" t="str">
        <f t="shared" si="49"/>
        <v>_2</v>
      </c>
      <c r="AO98" s="174" t="str">
        <f t="shared" si="50"/>
        <v>_051</v>
      </c>
      <c r="AP98" s="175" t="s">
        <v>644</v>
      </c>
    </row>
    <row r="99" spans="1:42" s="140" customFormat="1" ht="12" customHeight="1" x14ac:dyDescent="0.2">
      <c r="A99" s="142"/>
      <c r="B99" s="25"/>
      <c r="C99" s="25"/>
      <c r="D99" s="63"/>
      <c r="E99" s="70"/>
      <c r="F99" s="80" t="s">
        <v>560</v>
      </c>
      <c r="G99" s="94" t="s">
        <v>765</v>
      </c>
      <c r="H99" s="135" t="str">
        <f t="shared" si="52"/>
        <v>D211</v>
      </c>
      <c r="I99" s="135" t="s">
        <v>651</v>
      </c>
      <c r="J99" s="133" t="s">
        <v>688</v>
      </c>
      <c r="K99" s="28" t="s">
        <v>672</v>
      </c>
      <c r="L99" s="96" t="s">
        <v>690</v>
      </c>
      <c r="M99" s="185" t="str">
        <f t="shared" si="32"/>
        <v>D211</v>
      </c>
      <c r="N99" s="186" t="str">
        <f>LOOKUP(Metadata_Příkladu_dokumentace!H99,'Struktura dokumentací'!$I$3:$I$119,'Struktura dokumentací'!$E$3:$E$119)</f>
        <v>Železniční spodek a svršek</v>
      </c>
      <c r="O99" s="170" t="str">
        <f t="shared" si="28"/>
        <v>ŽST_Pohled,_železniční_svršek_a_spodek</v>
      </c>
      <c r="P99" s="170" t="str">
        <f t="shared" si="29"/>
        <v>SK130002</v>
      </c>
      <c r="Q99" s="186" t="str">
        <f t="shared" si="51"/>
        <v>2</v>
      </c>
      <c r="R99" s="197" t="str">
        <f t="shared" si="53"/>
        <v>052</v>
      </c>
      <c r="S99" s="193" t="str">
        <f t="shared" si="33"/>
        <v>Kolejový_plán</v>
      </c>
      <c r="T99" s="170" t="str">
        <f t="shared" si="30"/>
        <v>km_111.500-112.119</v>
      </c>
      <c r="U99" s="187" t="str">
        <f t="shared" si="31"/>
        <v>S621500627_PDPS_D2101_SK130002_XX_2_052_000</v>
      </c>
      <c r="V99" s="172" t="str">
        <f t="shared" si="34"/>
        <v>S</v>
      </c>
      <c r="W99" s="173" t="str">
        <f t="shared" si="35"/>
        <v>6</v>
      </c>
      <c r="X99" s="173" t="str">
        <f t="shared" si="36"/>
        <v>2</v>
      </c>
      <c r="Y99" s="173" t="str">
        <f t="shared" si="37"/>
        <v>1</v>
      </c>
      <c r="Z99" s="173" t="str">
        <f t="shared" si="38"/>
        <v>5</v>
      </c>
      <c r="AA99" s="173" t="str">
        <f t="shared" si="39"/>
        <v>0</v>
      </c>
      <c r="AB99" s="173" t="str">
        <f t="shared" si="40"/>
        <v>0</v>
      </c>
      <c r="AC99" s="173" t="str">
        <f t="shared" si="41"/>
        <v>6</v>
      </c>
      <c r="AD99" s="173" t="str">
        <f t="shared" si="42"/>
        <v>2</v>
      </c>
      <c r="AE99" s="173" t="str">
        <f t="shared" si="43"/>
        <v>7</v>
      </c>
      <c r="AF99" s="173" t="s">
        <v>813</v>
      </c>
      <c r="AG99" s="173" t="str">
        <f t="shared" si="44"/>
        <v>P</v>
      </c>
      <c r="AH99" s="173" t="str">
        <f t="shared" si="45"/>
        <v>D</v>
      </c>
      <c r="AI99" s="173" t="str">
        <f t="shared" si="46"/>
        <v>P</v>
      </c>
      <c r="AJ99" s="174" t="str">
        <f t="shared" si="47"/>
        <v>S</v>
      </c>
      <c r="AK99" s="174" t="str">
        <f>CONCATENATE("_",LOOKUP(Metadata_Příkladu_dokumentace!H99,'Struktura dokumentací'!$I$3:$I$119,'Struktura dokumentací'!$J$3:$J$119))</f>
        <v>_D2101</v>
      </c>
      <c r="AL99" s="174" t="str">
        <f t="shared" si="48"/>
        <v>_SK130002</v>
      </c>
      <c r="AM99" s="174" t="s">
        <v>636</v>
      </c>
      <c r="AN99" s="174" t="str">
        <f t="shared" si="49"/>
        <v>_2</v>
      </c>
      <c r="AO99" s="174" t="str">
        <f t="shared" si="50"/>
        <v>_052</v>
      </c>
      <c r="AP99" s="175" t="s">
        <v>644</v>
      </c>
    </row>
    <row r="100" spans="1:42" s="140" customFormat="1" ht="12" customHeight="1" x14ac:dyDescent="0.2">
      <c r="A100" s="142"/>
      <c r="B100" s="25"/>
      <c r="C100" s="25"/>
      <c r="D100" s="63"/>
      <c r="E100" s="70"/>
      <c r="F100" s="80" t="s">
        <v>561</v>
      </c>
      <c r="G100" s="94" t="s">
        <v>765</v>
      </c>
      <c r="H100" s="135" t="str">
        <f t="shared" si="52"/>
        <v>D211</v>
      </c>
      <c r="I100" s="135" t="s">
        <v>651</v>
      </c>
      <c r="J100" s="133" t="s">
        <v>688</v>
      </c>
      <c r="K100" s="28" t="s">
        <v>673</v>
      </c>
      <c r="L100" s="96" t="s">
        <v>701</v>
      </c>
      <c r="M100" s="185" t="str">
        <f t="shared" si="32"/>
        <v>D211</v>
      </c>
      <c r="N100" s="186" t="str">
        <f>LOOKUP(Metadata_Příkladu_dokumentace!H100,'Struktura dokumentací'!$I$3:$I$119,'Struktura dokumentací'!$E$3:$E$119)</f>
        <v>Železniční spodek a svršek</v>
      </c>
      <c r="O100" s="170" t="str">
        <f t="shared" si="28"/>
        <v>ŽST_Pohled,_železniční_svršek_a_spodek</v>
      </c>
      <c r="P100" s="170" t="str">
        <f t="shared" si="29"/>
        <v>SK130002</v>
      </c>
      <c r="Q100" s="186" t="str">
        <f t="shared" si="51"/>
        <v>2</v>
      </c>
      <c r="R100" s="197" t="str">
        <f t="shared" si="53"/>
        <v>061</v>
      </c>
      <c r="S100" s="193" t="str">
        <f t="shared" si="33"/>
        <v>Vytyčovací_výkres</v>
      </c>
      <c r="T100" s="170" t="str">
        <f t="shared" si="30"/>
        <v>km_110.345-111500</v>
      </c>
      <c r="U100" s="187" t="str">
        <f t="shared" si="31"/>
        <v>S621500627_PDPS_D2101_SK130002_XX_2_061_000</v>
      </c>
      <c r="V100" s="172" t="str">
        <f t="shared" si="34"/>
        <v>S</v>
      </c>
      <c r="W100" s="173" t="str">
        <f t="shared" si="35"/>
        <v>6</v>
      </c>
      <c r="X100" s="173" t="str">
        <f t="shared" si="36"/>
        <v>2</v>
      </c>
      <c r="Y100" s="173" t="str">
        <f t="shared" si="37"/>
        <v>1</v>
      </c>
      <c r="Z100" s="173" t="str">
        <f t="shared" si="38"/>
        <v>5</v>
      </c>
      <c r="AA100" s="173" t="str">
        <f t="shared" si="39"/>
        <v>0</v>
      </c>
      <c r="AB100" s="173" t="str">
        <f t="shared" si="40"/>
        <v>0</v>
      </c>
      <c r="AC100" s="173" t="str">
        <f t="shared" si="41"/>
        <v>6</v>
      </c>
      <c r="AD100" s="173" t="str">
        <f t="shared" si="42"/>
        <v>2</v>
      </c>
      <c r="AE100" s="173" t="str">
        <f t="shared" si="43"/>
        <v>7</v>
      </c>
      <c r="AF100" s="173" t="s">
        <v>813</v>
      </c>
      <c r="AG100" s="173" t="str">
        <f t="shared" si="44"/>
        <v>P</v>
      </c>
      <c r="AH100" s="173" t="str">
        <f t="shared" si="45"/>
        <v>D</v>
      </c>
      <c r="AI100" s="173" t="str">
        <f t="shared" si="46"/>
        <v>P</v>
      </c>
      <c r="AJ100" s="174" t="str">
        <f t="shared" si="47"/>
        <v>S</v>
      </c>
      <c r="AK100" s="174" t="str">
        <f>CONCATENATE("_",LOOKUP(Metadata_Příkladu_dokumentace!H100,'Struktura dokumentací'!$I$3:$I$119,'Struktura dokumentací'!$J$3:$J$119))</f>
        <v>_D2101</v>
      </c>
      <c r="AL100" s="174" t="str">
        <f t="shared" si="48"/>
        <v>_SK130002</v>
      </c>
      <c r="AM100" s="174" t="s">
        <v>636</v>
      </c>
      <c r="AN100" s="174" t="str">
        <f t="shared" si="49"/>
        <v>_2</v>
      </c>
      <c r="AO100" s="174" t="str">
        <f t="shared" si="50"/>
        <v>_061</v>
      </c>
      <c r="AP100" s="175" t="s">
        <v>644</v>
      </c>
    </row>
    <row r="101" spans="1:42" s="140" customFormat="1" ht="12" customHeight="1" x14ac:dyDescent="0.2">
      <c r="A101" s="142"/>
      <c r="B101" s="25"/>
      <c r="C101" s="25"/>
      <c r="D101" s="63"/>
      <c r="E101" s="70"/>
      <c r="F101" s="80" t="s">
        <v>562</v>
      </c>
      <c r="G101" s="94" t="s">
        <v>765</v>
      </c>
      <c r="H101" s="135" t="str">
        <f t="shared" si="52"/>
        <v>D211</v>
      </c>
      <c r="I101" s="135" t="s">
        <v>651</v>
      </c>
      <c r="J101" s="133" t="s">
        <v>688</v>
      </c>
      <c r="K101" s="28" t="s">
        <v>673</v>
      </c>
      <c r="L101" s="96" t="s">
        <v>690</v>
      </c>
      <c r="M101" s="185" t="str">
        <f t="shared" si="32"/>
        <v>D211</v>
      </c>
      <c r="N101" s="186" t="str">
        <f>LOOKUP(Metadata_Příkladu_dokumentace!H101,'Struktura dokumentací'!$I$3:$I$119,'Struktura dokumentací'!$E$3:$E$119)</f>
        <v>Železniční spodek a svršek</v>
      </c>
      <c r="O101" s="170" t="str">
        <f t="shared" si="28"/>
        <v>ŽST_Pohled,_železniční_svršek_a_spodek</v>
      </c>
      <c r="P101" s="170" t="str">
        <f t="shared" si="29"/>
        <v>SK130002</v>
      </c>
      <c r="Q101" s="186" t="str">
        <f t="shared" si="51"/>
        <v>2</v>
      </c>
      <c r="R101" s="197" t="str">
        <f t="shared" si="53"/>
        <v>062</v>
      </c>
      <c r="S101" s="193" t="str">
        <f t="shared" si="33"/>
        <v>Vytyčovací_výkres</v>
      </c>
      <c r="T101" s="170" t="str">
        <f t="shared" si="30"/>
        <v>km_111.500-112.119</v>
      </c>
      <c r="U101" s="187" t="str">
        <f t="shared" si="31"/>
        <v>S621500627_PDPS_D2101_SK130002_XX_2_062_000</v>
      </c>
      <c r="V101" s="172" t="str">
        <f t="shared" si="34"/>
        <v>S</v>
      </c>
      <c r="W101" s="173" t="str">
        <f t="shared" si="35"/>
        <v>6</v>
      </c>
      <c r="X101" s="173" t="str">
        <f t="shared" si="36"/>
        <v>2</v>
      </c>
      <c r="Y101" s="173" t="str">
        <f t="shared" si="37"/>
        <v>1</v>
      </c>
      <c r="Z101" s="173" t="str">
        <f t="shared" si="38"/>
        <v>5</v>
      </c>
      <c r="AA101" s="173" t="str">
        <f t="shared" si="39"/>
        <v>0</v>
      </c>
      <c r="AB101" s="173" t="str">
        <f t="shared" si="40"/>
        <v>0</v>
      </c>
      <c r="AC101" s="173" t="str">
        <f t="shared" si="41"/>
        <v>6</v>
      </c>
      <c r="AD101" s="173" t="str">
        <f t="shared" si="42"/>
        <v>2</v>
      </c>
      <c r="AE101" s="173" t="str">
        <f t="shared" si="43"/>
        <v>7</v>
      </c>
      <c r="AF101" s="173" t="s">
        <v>813</v>
      </c>
      <c r="AG101" s="173" t="str">
        <f t="shared" si="44"/>
        <v>P</v>
      </c>
      <c r="AH101" s="173" t="str">
        <f t="shared" si="45"/>
        <v>D</v>
      </c>
      <c r="AI101" s="173" t="str">
        <f t="shared" si="46"/>
        <v>P</v>
      </c>
      <c r="AJ101" s="174" t="str">
        <f t="shared" si="47"/>
        <v>S</v>
      </c>
      <c r="AK101" s="174" t="str">
        <f>CONCATENATE("_",LOOKUP(Metadata_Příkladu_dokumentace!H101,'Struktura dokumentací'!$I$3:$I$119,'Struktura dokumentací'!$J$3:$J$119))</f>
        <v>_D2101</v>
      </c>
      <c r="AL101" s="174" t="str">
        <f t="shared" si="48"/>
        <v>_SK130002</v>
      </c>
      <c r="AM101" s="174" t="s">
        <v>636</v>
      </c>
      <c r="AN101" s="174" t="str">
        <f t="shared" si="49"/>
        <v>_2</v>
      </c>
      <c r="AO101" s="174" t="str">
        <f t="shared" si="50"/>
        <v>_062</v>
      </c>
      <c r="AP101" s="175" t="s">
        <v>644</v>
      </c>
    </row>
    <row r="102" spans="1:42" s="140" customFormat="1" ht="12" customHeight="1" x14ac:dyDescent="0.2">
      <c r="A102" s="142"/>
      <c r="B102" s="25"/>
      <c r="C102" s="25"/>
      <c r="D102" s="63"/>
      <c r="E102" s="70"/>
      <c r="F102" s="80" t="s">
        <v>563</v>
      </c>
      <c r="G102" s="94" t="s">
        <v>765</v>
      </c>
      <c r="H102" s="135" t="str">
        <f t="shared" si="52"/>
        <v>D211</v>
      </c>
      <c r="I102" s="135" t="s">
        <v>651</v>
      </c>
      <c r="J102" s="133" t="s">
        <v>688</v>
      </c>
      <c r="K102" s="28" t="s">
        <v>676</v>
      </c>
      <c r="L102" s="96" t="s">
        <v>632</v>
      </c>
      <c r="M102" s="185" t="str">
        <f t="shared" si="32"/>
        <v>D211</v>
      </c>
      <c r="N102" s="186" t="str">
        <f>LOOKUP(Metadata_Příkladu_dokumentace!H102,'Struktura dokumentací'!$I$3:$I$119,'Struktura dokumentací'!$E$3:$E$119)</f>
        <v>Železniční spodek a svršek</v>
      </c>
      <c r="O102" s="170" t="str">
        <f t="shared" si="28"/>
        <v>ŽST_Pohled,_železniční_svršek_a_spodek</v>
      </c>
      <c r="P102" s="170" t="str">
        <f t="shared" si="29"/>
        <v>SK130002</v>
      </c>
      <c r="Q102" s="186" t="str">
        <f t="shared" si="51"/>
        <v>2</v>
      </c>
      <c r="R102" s="197" t="str">
        <f t="shared" si="53"/>
        <v>008</v>
      </c>
      <c r="S102" s="193" t="str">
        <f t="shared" si="33"/>
        <v>Detaily_železničního_spodku</v>
      </c>
      <c r="T102" s="170" t="str">
        <f t="shared" si="30"/>
        <v>-</v>
      </c>
      <c r="U102" s="187" t="str">
        <f t="shared" si="31"/>
        <v>S621500627_PDPS_D2101_SK130002_XX_2_008_000</v>
      </c>
      <c r="V102" s="172" t="str">
        <f t="shared" si="34"/>
        <v>S</v>
      </c>
      <c r="W102" s="173" t="str">
        <f t="shared" si="35"/>
        <v>6</v>
      </c>
      <c r="X102" s="173" t="str">
        <f t="shared" si="36"/>
        <v>2</v>
      </c>
      <c r="Y102" s="173" t="str">
        <f t="shared" si="37"/>
        <v>1</v>
      </c>
      <c r="Z102" s="173" t="str">
        <f t="shared" si="38"/>
        <v>5</v>
      </c>
      <c r="AA102" s="173" t="str">
        <f t="shared" si="39"/>
        <v>0</v>
      </c>
      <c r="AB102" s="173" t="str">
        <f t="shared" si="40"/>
        <v>0</v>
      </c>
      <c r="AC102" s="173" t="str">
        <f t="shared" si="41"/>
        <v>6</v>
      </c>
      <c r="AD102" s="173" t="str">
        <f t="shared" si="42"/>
        <v>2</v>
      </c>
      <c r="AE102" s="173" t="str">
        <f t="shared" si="43"/>
        <v>7</v>
      </c>
      <c r="AF102" s="173" t="s">
        <v>813</v>
      </c>
      <c r="AG102" s="173" t="str">
        <f t="shared" si="44"/>
        <v>P</v>
      </c>
      <c r="AH102" s="173" t="str">
        <f t="shared" si="45"/>
        <v>D</v>
      </c>
      <c r="AI102" s="173" t="str">
        <f t="shared" si="46"/>
        <v>P</v>
      </c>
      <c r="AJ102" s="174" t="str">
        <f t="shared" si="47"/>
        <v>S</v>
      </c>
      <c r="AK102" s="174" t="str">
        <f>CONCATENATE("_",LOOKUP(Metadata_Příkladu_dokumentace!H102,'Struktura dokumentací'!$I$3:$I$119,'Struktura dokumentací'!$J$3:$J$119))</f>
        <v>_D2101</v>
      </c>
      <c r="AL102" s="174" t="str">
        <f t="shared" si="48"/>
        <v>_SK130002</v>
      </c>
      <c r="AM102" s="174" t="s">
        <v>636</v>
      </c>
      <c r="AN102" s="174" t="str">
        <f t="shared" si="49"/>
        <v>_2</v>
      </c>
      <c r="AO102" s="174" t="str">
        <f t="shared" si="50"/>
        <v>_008</v>
      </c>
      <c r="AP102" s="175" t="s">
        <v>644</v>
      </c>
    </row>
    <row r="103" spans="1:42" s="140" customFormat="1" ht="12" customHeight="1" x14ac:dyDescent="0.2">
      <c r="A103" s="142"/>
      <c r="B103" s="25"/>
      <c r="C103" s="25"/>
      <c r="D103" s="63"/>
      <c r="E103" s="70"/>
      <c r="F103" s="80" t="s">
        <v>564</v>
      </c>
      <c r="G103" s="94" t="s">
        <v>765</v>
      </c>
      <c r="H103" s="135" t="str">
        <f t="shared" si="52"/>
        <v>D211</v>
      </c>
      <c r="I103" s="135" t="s">
        <v>651</v>
      </c>
      <c r="J103" s="133" t="s">
        <v>688</v>
      </c>
      <c r="K103" s="28" t="s">
        <v>678</v>
      </c>
      <c r="L103" s="96" t="s">
        <v>596</v>
      </c>
      <c r="M103" s="185" t="str">
        <f t="shared" si="32"/>
        <v>D211</v>
      </c>
      <c r="N103" s="186" t="str">
        <f>LOOKUP(Metadata_Příkladu_dokumentace!H103,'Struktura dokumentací'!$I$3:$I$119,'Struktura dokumentací'!$E$3:$E$119)</f>
        <v>Železniční spodek a svršek</v>
      </c>
      <c r="O103" s="170" t="str">
        <f t="shared" si="28"/>
        <v>ŽST_Pohled,_železniční_svršek_a_spodek</v>
      </c>
      <c r="P103" s="170" t="str">
        <f t="shared" si="29"/>
        <v>SK130002</v>
      </c>
      <c r="Q103" s="186" t="str">
        <f t="shared" si="51"/>
        <v>4</v>
      </c>
      <c r="R103" s="197" t="str">
        <f t="shared" si="53"/>
        <v>001</v>
      </c>
      <c r="S103" s="193" t="str">
        <f t="shared" si="33"/>
        <v>Výkaz_výměr</v>
      </c>
      <c r="T103" s="170" t="str">
        <f t="shared" si="30"/>
        <v>SO131001</v>
      </c>
      <c r="U103" s="187" t="str">
        <f t="shared" si="31"/>
        <v>S621500627_PDPS_D2101_SK130002_XX_4_001_000</v>
      </c>
      <c r="V103" s="172" t="str">
        <f t="shared" si="34"/>
        <v>S</v>
      </c>
      <c r="W103" s="173" t="str">
        <f t="shared" si="35"/>
        <v>6</v>
      </c>
      <c r="X103" s="173" t="str">
        <f t="shared" si="36"/>
        <v>2</v>
      </c>
      <c r="Y103" s="173" t="str">
        <f t="shared" si="37"/>
        <v>1</v>
      </c>
      <c r="Z103" s="173" t="str">
        <f t="shared" si="38"/>
        <v>5</v>
      </c>
      <c r="AA103" s="173" t="str">
        <f t="shared" si="39"/>
        <v>0</v>
      </c>
      <c r="AB103" s="173" t="str">
        <f t="shared" si="40"/>
        <v>0</v>
      </c>
      <c r="AC103" s="173" t="str">
        <f t="shared" si="41"/>
        <v>6</v>
      </c>
      <c r="AD103" s="173" t="str">
        <f t="shared" si="42"/>
        <v>2</v>
      </c>
      <c r="AE103" s="173" t="str">
        <f t="shared" si="43"/>
        <v>7</v>
      </c>
      <c r="AF103" s="173" t="s">
        <v>813</v>
      </c>
      <c r="AG103" s="173" t="str">
        <f t="shared" si="44"/>
        <v>P</v>
      </c>
      <c r="AH103" s="173" t="str">
        <f t="shared" si="45"/>
        <v>D</v>
      </c>
      <c r="AI103" s="173" t="str">
        <f t="shared" si="46"/>
        <v>P</v>
      </c>
      <c r="AJ103" s="174" t="str">
        <f t="shared" si="47"/>
        <v>S</v>
      </c>
      <c r="AK103" s="174" t="str">
        <f>CONCATENATE("_",LOOKUP(Metadata_Příkladu_dokumentace!H103,'Struktura dokumentací'!$I$3:$I$119,'Struktura dokumentací'!$J$3:$J$119))</f>
        <v>_D2101</v>
      </c>
      <c r="AL103" s="174" t="str">
        <f t="shared" si="48"/>
        <v>_SK130002</v>
      </c>
      <c r="AM103" s="174" t="s">
        <v>636</v>
      </c>
      <c r="AN103" s="174" t="str">
        <f t="shared" si="49"/>
        <v>_4</v>
      </c>
      <c r="AO103" s="174" t="str">
        <f t="shared" si="50"/>
        <v>_001</v>
      </c>
      <c r="AP103" s="175" t="s">
        <v>644</v>
      </c>
    </row>
    <row r="104" spans="1:42" s="140" customFormat="1" ht="12" customHeight="1" x14ac:dyDescent="0.2">
      <c r="A104" s="142"/>
      <c r="B104" s="25"/>
      <c r="C104" s="25"/>
      <c r="D104" s="63"/>
      <c r="E104" s="71"/>
      <c r="F104" s="80" t="s">
        <v>565</v>
      </c>
      <c r="G104" s="94" t="s">
        <v>765</v>
      </c>
      <c r="H104" s="135" t="str">
        <f t="shared" si="52"/>
        <v>D211</v>
      </c>
      <c r="I104" s="135" t="s">
        <v>651</v>
      </c>
      <c r="J104" s="133" t="s">
        <v>688</v>
      </c>
      <c r="K104" s="28" t="s">
        <v>678</v>
      </c>
      <c r="L104" s="96" t="s">
        <v>597</v>
      </c>
      <c r="M104" s="185" t="str">
        <f t="shared" si="32"/>
        <v>D211</v>
      </c>
      <c r="N104" s="186" t="str">
        <f>LOOKUP(Metadata_Příkladu_dokumentace!H104,'Struktura dokumentací'!$I$3:$I$119,'Struktura dokumentací'!$E$3:$E$119)</f>
        <v>Železniční spodek a svršek</v>
      </c>
      <c r="O104" s="170" t="str">
        <f t="shared" si="28"/>
        <v>ŽST_Pohled,_železniční_svršek_a_spodek</v>
      </c>
      <c r="P104" s="170" t="str">
        <f t="shared" si="29"/>
        <v>SK130002</v>
      </c>
      <c r="Q104" s="186" t="str">
        <f t="shared" si="51"/>
        <v>4</v>
      </c>
      <c r="R104" s="197" t="str">
        <f t="shared" si="53"/>
        <v>002</v>
      </c>
      <c r="S104" s="193" t="str">
        <f t="shared" si="33"/>
        <v>Výkaz_výměr</v>
      </c>
      <c r="T104" s="170" t="str">
        <f t="shared" si="30"/>
        <v>SO131101</v>
      </c>
      <c r="U104" s="187" t="str">
        <f t="shared" si="31"/>
        <v>S621500627_PDPS_D2101_SK130002_XX_4_002_000</v>
      </c>
      <c r="V104" s="172" t="str">
        <f t="shared" si="34"/>
        <v>S</v>
      </c>
      <c r="W104" s="173" t="str">
        <f t="shared" si="35"/>
        <v>6</v>
      </c>
      <c r="X104" s="173" t="str">
        <f t="shared" si="36"/>
        <v>2</v>
      </c>
      <c r="Y104" s="173" t="str">
        <f t="shared" si="37"/>
        <v>1</v>
      </c>
      <c r="Z104" s="173" t="str">
        <f t="shared" si="38"/>
        <v>5</v>
      </c>
      <c r="AA104" s="173" t="str">
        <f t="shared" si="39"/>
        <v>0</v>
      </c>
      <c r="AB104" s="173" t="str">
        <f t="shared" si="40"/>
        <v>0</v>
      </c>
      <c r="AC104" s="173" t="str">
        <f t="shared" si="41"/>
        <v>6</v>
      </c>
      <c r="AD104" s="173" t="str">
        <f t="shared" si="42"/>
        <v>2</v>
      </c>
      <c r="AE104" s="173" t="str">
        <f t="shared" si="43"/>
        <v>7</v>
      </c>
      <c r="AF104" s="173" t="s">
        <v>813</v>
      </c>
      <c r="AG104" s="173" t="str">
        <f t="shared" si="44"/>
        <v>P</v>
      </c>
      <c r="AH104" s="173" t="str">
        <f t="shared" si="45"/>
        <v>D</v>
      </c>
      <c r="AI104" s="173" t="str">
        <f t="shared" si="46"/>
        <v>P</v>
      </c>
      <c r="AJ104" s="174" t="str">
        <f t="shared" si="47"/>
        <v>S</v>
      </c>
      <c r="AK104" s="174" t="str">
        <f>CONCATENATE("_",LOOKUP(Metadata_Příkladu_dokumentace!H104,'Struktura dokumentací'!$I$3:$I$119,'Struktura dokumentací'!$J$3:$J$119))</f>
        <v>_D2101</v>
      </c>
      <c r="AL104" s="174" t="str">
        <f t="shared" si="48"/>
        <v>_SK130002</v>
      </c>
      <c r="AM104" s="174" t="s">
        <v>636</v>
      </c>
      <c r="AN104" s="174" t="str">
        <f t="shared" si="49"/>
        <v>_4</v>
      </c>
      <c r="AO104" s="174" t="str">
        <f t="shared" si="50"/>
        <v>_002</v>
      </c>
      <c r="AP104" s="175" t="s">
        <v>644</v>
      </c>
    </row>
    <row r="105" spans="1:42" s="140" customFormat="1" ht="12" customHeight="1" x14ac:dyDescent="0.2">
      <c r="A105" s="142"/>
      <c r="B105" s="25"/>
      <c r="C105" s="25"/>
      <c r="D105" s="72" t="s">
        <v>310</v>
      </c>
      <c r="E105" s="73"/>
      <c r="F105" s="86"/>
      <c r="G105" s="89" t="s">
        <v>759</v>
      </c>
      <c r="H105" s="137" t="str">
        <f>D105</f>
        <v>D212</v>
      </c>
      <c r="I105" s="137" t="s">
        <v>290</v>
      </c>
      <c r="J105" s="132" t="s">
        <v>773</v>
      </c>
      <c r="K105" s="43" t="s">
        <v>773</v>
      </c>
      <c r="L105" s="93" t="s">
        <v>632</v>
      </c>
      <c r="M105" s="185" t="str">
        <f t="shared" si="32"/>
        <v>D212</v>
      </c>
      <c r="N105" s="186" t="str">
        <f>LOOKUP(Metadata_Příkladu_dokumentace!H105,'Struktura dokumentací'!$I$3:$I$119,'Struktura dokumentací'!$E$3:$E$119)</f>
        <v>Nástupiště</v>
      </c>
      <c r="O105" s="170" t="str">
        <f t="shared" si="28"/>
        <v>Nástupiště</v>
      </c>
      <c r="P105" s="170" t="str">
        <f t="shared" si="29"/>
        <v>-</v>
      </c>
      <c r="Q105" s="186" t="str">
        <f t="shared" si="51"/>
        <v>-</v>
      </c>
      <c r="R105" s="197" t="str">
        <f t="shared" si="53"/>
        <v>-</v>
      </c>
      <c r="S105" s="193" t="str">
        <f t="shared" si="33"/>
        <v>-</v>
      </c>
      <c r="T105" s="170" t="str">
        <f t="shared" si="30"/>
        <v>-</v>
      </c>
      <c r="U105" s="187" t="str">
        <f t="shared" si="31"/>
        <v>S621500627_PDPS_D2102_XXXXXXXX_XX_X_XXX_000</v>
      </c>
      <c r="V105" s="172" t="str">
        <f t="shared" si="34"/>
        <v>S</v>
      </c>
      <c r="W105" s="173" t="str">
        <f t="shared" si="35"/>
        <v>6</v>
      </c>
      <c r="X105" s="173" t="str">
        <f t="shared" si="36"/>
        <v>2</v>
      </c>
      <c r="Y105" s="173" t="str">
        <f t="shared" si="37"/>
        <v>1</v>
      </c>
      <c r="Z105" s="173" t="str">
        <f t="shared" si="38"/>
        <v>5</v>
      </c>
      <c r="AA105" s="173" t="str">
        <f t="shared" si="39"/>
        <v>0</v>
      </c>
      <c r="AB105" s="173" t="str">
        <f t="shared" si="40"/>
        <v>0</v>
      </c>
      <c r="AC105" s="173" t="str">
        <f t="shared" si="41"/>
        <v>6</v>
      </c>
      <c r="AD105" s="173" t="str">
        <f t="shared" si="42"/>
        <v>2</v>
      </c>
      <c r="AE105" s="173" t="str">
        <f t="shared" si="43"/>
        <v>7</v>
      </c>
      <c r="AF105" s="173" t="s">
        <v>813</v>
      </c>
      <c r="AG105" s="173" t="str">
        <f t="shared" si="44"/>
        <v>P</v>
      </c>
      <c r="AH105" s="173" t="str">
        <f t="shared" si="45"/>
        <v>D</v>
      </c>
      <c r="AI105" s="173" t="str">
        <f t="shared" si="46"/>
        <v>P</v>
      </c>
      <c r="AJ105" s="174" t="str">
        <f t="shared" si="47"/>
        <v>S</v>
      </c>
      <c r="AK105" s="174" t="str">
        <f>CONCATENATE("_",LOOKUP(Metadata_Příkladu_dokumentace!H105,'Struktura dokumentací'!$I$3:$I$119,'Struktura dokumentací'!$J$3:$J$119))</f>
        <v>_D2102</v>
      </c>
      <c r="AL105" s="174" t="str">
        <f t="shared" si="48"/>
        <v>_XXXXXXXX</v>
      </c>
      <c r="AM105" s="174" t="s">
        <v>636</v>
      </c>
      <c r="AN105" s="174" t="str">
        <f t="shared" si="49"/>
        <v>_X</v>
      </c>
      <c r="AO105" s="174" t="str">
        <f t="shared" si="50"/>
        <v>_XXX</v>
      </c>
      <c r="AP105" s="175" t="s">
        <v>644</v>
      </c>
    </row>
    <row r="106" spans="1:42" s="140" customFormat="1" ht="12" customHeight="1" x14ac:dyDescent="0.2">
      <c r="A106" s="142"/>
      <c r="B106" s="25"/>
      <c r="C106" s="25"/>
      <c r="D106" s="215"/>
      <c r="E106" s="74" t="s">
        <v>410</v>
      </c>
      <c r="F106" s="85"/>
      <c r="G106" s="89" t="s">
        <v>759</v>
      </c>
      <c r="H106" s="137" t="str">
        <f t="shared" ref="H106:H137" si="54">IF(D107="",H105,D107)</f>
        <v>D212</v>
      </c>
      <c r="I106" s="137" t="s">
        <v>290</v>
      </c>
      <c r="J106" s="131" t="s">
        <v>647</v>
      </c>
      <c r="K106" s="43" t="s">
        <v>773</v>
      </c>
      <c r="L106" s="93" t="s">
        <v>632</v>
      </c>
      <c r="M106" s="185" t="str">
        <f t="shared" si="32"/>
        <v>D212</v>
      </c>
      <c r="N106" s="186" t="str">
        <f>LOOKUP(Metadata_Příkladu_dokumentace!H106,'Struktura dokumentací'!$I$3:$I$119,'Struktura dokumentací'!$E$3:$E$119)</f>
        <v>Nástupiště</v>
      </c>
      <c r="O106" s="170" t="str">
        <f t="shared" si="28"/>
        <v>ŽST_Přibyslav_nástupiště</v>
      </c>
      <c r="P106" s="170" t="str">
        <f t="shared" si="29"/>
        <v>SO111401</v>
      </c>
      <c r="Q106" s="186" t="str">
        <f t="shared" si="51"/>
        <v>-</v>
      </c>
      <c r="R106" s="197" t="str">
        <f t="shared" si="53"/>
        <v>-</v>
      </c>
      <c r="S106" s="193" t="str">
        <f t="shared" si="33"/>
        <v>-</v>
      </c>
      <c r="T106" s="170" t="str">
        <f t="shared" si="30"/>
        <v>-</v>
      </c>
      <c r="U106" s="187" t="str">
        <f t="shared" si="31"/>
        <v>S621500627_PDPS_D2102_SO111401_XX_X_XXX_000</v>
      </c>
      <c r="V106" s="172" t="str">
        <f t="shared" si="34"/>
        <v>S</v>
      </c>
      <c r="W106" s="173" t="str">
        <f t="shared" si="35"/>
        <v>6</v>
      </c>
      <c r="X106" s="173" t="str">
        <f t="shared" si="36"/>
        <v>2</v>
      </c>
      <c r="Y106" s="173" t="str">
        <f t="shared" si="37"/>
        <v>1</v>
      </c>
      <c r="Z106" s="173" t="str">
        <f t="shared" si="38"/>
        <v>5</v>
      </c>
      <c r="AA106" s="173" t="str">
        <f t="shared" si="39"/>
        <v>0</v>
      </c>
      <c r="AB106" s="173" t="str">
        <f t="shared" si="40"/>
        <v>0</v>
      </c>
      <c r="AC106" s="173" t="str">
        <f t="shared" si="41"/>
        <v>6</v>
      </c>
      <c r="AD106" s="173" t="str">
        <f t="shared" si="42"/>
        <v>2</v>
      </c>
      <c r="AE106" s="173" t="str">
        <f t="shared" si="43"/>
        <v>7</v>
      </c>
      <c r="AF106" s="173" t="s">
        <v>813</v>
      </c>
      <c r="AG106" s="173" t="str">
        <f t="shared" si="44"/>
        <v>P</v>
      </c>
      <c r="AH106" s="173" t="str">
        <f t="shared" si="45"/>
        <v>D</v>
      </c>
      <c r="AI106" s="173" t="str">
        <f t="shared" si="46"/>
        <v>P</v>
      </c>
      <c r="AJ106" s="174" t="str">
        <f t="shared" si="47"/>
        <v>S</v>
      </c>
      <c r="AK106" s="174" t="str">
        <f>CONCATENATE("_",LOOKUP(Metadata_Příkladu_dokumentace!H106,'Struktura dokumentací'!$I$3:$I$119,'Struktura dokumentací'!$J$3:$J$119))</f>
        <v>_D2102</v>
      </c>
      <c r="AL106" s="174" t="str">
        <f t="shared" si="48"/>
        <v>_SO111401</v>
      </c>
      <c r="AM106" s="174" t="s">
        <v>636</v>
      </c>
      <c r="AN106" s="174" t="str">
        <f t="shared" si="49"/>
        <v>_X</v>
      </c>
      <c r="AO106" s="174" t="str">
        <f t="shared" si="50"/>
        <v>_XXX</v>
      </c>
      <c r="AP106" s="175" t="s">
        <v>644</v>
      </c>
    </row>
    <row r="107" spans="1:42" s="140" customFormat="1" ht="12" customHeight="1" x14ac:dyDescent="0.2">
      <c r="A107" s="142"/>
      <c r="B107" s="25"/>
      <c r="C107" s="25"/>
      <c r="D107" s="63"/>
      <c r="E107" s="69"/>
      <c r="F107" s="80" t="s">
        <v>532</v>
      </c>
      <c r="G107" s="94" t="s">
        <v>765</v>
      </c>
      <c r="H107" s="135" t="str">
        <f t="shared" si="54"/>
        <v>D212</v>
      </c>
      <c r="I107" s="135" t="s">
        <v>290</v>
      </c>
      <c r="J107" s="133" t="s">
        <v>647</v>
      </c>
      <c r="K107" s="28" t="s">
        <v>418</v>
      </c>
      <c r="L107" s="96" t="s">
        <v>632</v>
      </c>
      <c r="M107" s="185" t="str">
        <f t="shared" si="32"/>
        <v>D212</v>
      </c>
      <c r="N107" s="186" t="str">
        <f>LOOKUP(Metadata_Příkladu_dokumentace!H107,'Struktura dokumentací'!$I$3:$I$119,'Struktura dokumentací'!$E$3:$E$119)</f>
        <v>Nástupiště</v>
      </c>
      <c r="O107" s="170" t="str">
        <f t="shared" si="28"/>
        <v>ŽST_Přibyslav_nástupiště</v>
      </c>
      <c r="P107" s="170" t="str">
        <f t="shared" si="29"/>
        <v>SO111401</v>
      </c>
      <c r="Q107" s="186" t="str">
        <f t="shared" si="51"/>
        <v>0</v>
      </c>
      <c r="R107" s="197" t="str">
        <f t="shared" si="53"/>
        <v>000</v>
      </c>
      <c r="S107" s="193" t="str">
        <f t="shared" si="33"/>
        <v>Rozpiska</v>
      </c>
      <c r="T107" s="170" t="str">
        <f t="shared" si="30"/>
        <v>-</v>
      </c>
      <c r="U107" s="187" t="str">
        <f t="shared" si="31"/>
        <v>S621500627_PDPS_D2102_SO111401_XX_0_000_000</v>
      </c>
      <c r="V107" s="172" t="str">
        <f t="shared" si="34"/>
        <v>S</v>
      </c>
      <c r="W107" s="173" t="str">
        <f t="shared" si="35"/>
        <v>6</v>
      </c>
      <c r="X107" s="173" t="str">
        <f t="shared" si="36"/>
        <v>2</v>
      </c>
      <c r="Y107" s="173" t="str">
        <f t="shared" si="37"/>
        <v>1</v>
      </c>
      <c r="Z107" s="173" t="str">
        <f t="shared" si="38"/>
        <v>5</v>
      </c>
      <c r="AA107" s="173" t="str">
        <f t="shared" si="39"/>
        <v>0</v>
      </c>
      <c r="AB107" s="173" t="str">
        <f t="shared" si="40"/>
        <v>0</v>
      </c>
      <c r="AC107" s="173" t="str">
        <f t="shared" si="41"/>
        <v>6</v>
      </c>
      <c r="AD107" s="173" t="str">
        <f t="shared" si="42"/>
        <v>2</v>
      </c>
      <c r="AE107" s="173" t="str">
        <f t="shared" si="43"/>
        <v>7</v>
      </c>
      <c r="AF107" s="173" t="s">
        <v>813</v>
      </c>
      <c r="AG107" s="173" t="str">
        <f t="shared" si="44"/>
        <v>P</v>
      </c>
      <c r="AH107" s="173" t="str">
        <f t="shared" si="45"/>
        <v>D</v>
      </c>
      <c r="AI107" s="173" t="str">
        <f t="shared" si="46"/>
        <v>P</v>
      </c>
      <c r="AJ107" s="174" t="str">
        <f t="shared" si="47"/>
        <v>S</v>
      </c>
      <c r="AK107" s="174" t="str">
        <f>CONCATENATE("_",LOOKUP(Metadata_Příkladu_dokumentace!H107,'Struktura dokumentací'!$I$3:$I$119,'Struktura dokumentací'!$J$3:$J$119))</f>
        <v>_D2102</v>
      </c>
      <c r="AL107" s="174" t="str">
        <f t="shared" si="48"/>
        <v>_SO111401</v>
      </c>
      <c r="AM107" s="174" t="s">
        <v>636</v>
      </c>
      <c r="AN107" s="174" t="str">
        <f t="shared" si="49"/>
        <v>_0</v>
      </c>
      <c r="AO107" s="174" t="str">
        <f t="shared" si="50"/>
        <v>_000</v>
      </c>
      <c r="AP107" s="175" t="s">
        <v>644</v>
      </c>
    </row>
    <row r="108" spans="1:42" s="140" customFormat="1" ht="12" customHeight="1" x14ac:dyDescent="0.2">
      <c r="A108" s="142"/>
      <c r="B108" s="25"/>
      <c r="C108" s="25"/>
      <c r="D108" s="63"/>
      <c r="E108" s="70"/>
      <c r="F108" s="80" t="s">
        <v>533</v>
      </c>
      <c r="G108" s="94" t="s">
        <v>765</v>
      </c>
      <c r="H108" s="135" t="str">
        <f t="shared" si="54"/>
        <v>D212</v>
      </c>
      <c r="I108" s="135" t="s">
        <v>290</v>
      </c>
      <c r="J108" s="133" t="s">
        <v>647</v>
      </c>
      <c r="K108" s="28" t="s">
        <v>652</v>
      </c>
      <c r="L108" s="96" t="s">
        <v>632</v>
      </c>
      <c r="M108" s="185" t="str">
        <f t="shared" si="32"/>
        <v>D212</v>
      </c>
      <c r="N108" s="186" t="str">
        <f>LOOKUP(Metadata_Příkladu_dokumentace!H108,'Struktura dokumentací'!$I$3:$I$119,'Struktura dokumentací'!$E$3:$E$119)</f>
        <v>Nástupiště</v>
      </c>
      <c r="O108" s="170" t="str">
        <f t="shared" si="28"/>
        <v>ŽST_Přibyslav_nástupiště</v>
      </c>
      <c r="P108" s="170" t="str">
        <f t="shared" si="29"/>
        <v>SO111401</v>
      </c>
      <c r="Q108" s="186" t="str">
        <f t="shared" si="51"/>
        <v>0</v>
      </c>
      <c r="R108" s="197" t="str">
        <f t="shared" si="53"/>
        <v>001</v>
      </c>
      <c r="S108" s="193" t="str">
        <f t="shared" si="33"/>
        <v>Seznam_příloh</v>
      </c>
      <c r="T108" s="170" t="str">
        <f t="shared" si="30"/>
        <v>-</v>
      </c>
      <c r="U108" s="187" t="str">
        <f t="shared" si="31"/>
        <v>S621500627_PDPS_D2102_SO111401_XX_0_001_000</v>
      </c>
      <c r="V108" s="172" t="str">
        <f t="shared" si="34"/>
        <v>S</v>
      </c>
      <c r="W108" s="173" t="str">
        <f t="shared" si="35"/>
        <v>6</v>
      </c>
      <c r="X108" s="173" t="str">
        <f t="shared" si="36"/>
        <v>2</v>
      </c>
      <c r="Y108" s="173" t="str">
        <f t="shared" si="37"/>
        <v>1</v>
      </c>
      <c r="Z108" s="173" t="str">
        <f t="shared" si="38"/>
        <v>5</v>
      </c>
      <c r="AA108" s="173" t="str">
        <f t="shared" si="39"/>
        <v>0</v>
      </c>
      <c r="AB108" s="173" t="str">
        <f t="shared" si="40"/>
        <v>0</v>
      </c>
      <c r="AC108" s="173" t="str">
        <f t="shared" si="41"/>
        <v>6</v>
      </c>
      <c r="AD108" s="173" t="str">
        <f t="shared" si="42"/>
        <v>2</v>
      </c>
      <c r="AE108" s="173" t="str">
        <f t="shared" si="43"/>
        <v>7</v>
      </c>
      <c r="AF108" s="173" t="s">
        <v>813</v>
      </c>
      <c r="AG108" s="173" t="str">
        <f t="shared" si="44"/>
        <v>P</v>
      </c>
      <c r="AH108" s="173" t="str">
        <f t="shared" si="45"/>
        <v>D</v>
      </c>
      <c r="AI108" s="173" t="str">
        <f t="shared" si="46"/>
        <v>P</v>
      </c>
      <c r="AJ108" s="174" t="str">
        <f t="shared" si="47"/>
        <v>S</v>
      </c>
      <c r="AK108" s="174" t="str">
        <f>CONCATENATE("_",LOOKUP(Metadata_Příkladu_dokumentace!H108,'Struktura dokumentací'!$I$3:$I$119,'Struktura dokumentací'!$J$3:$J$119))</f>
        <v>_D2102</v>
      </c>
      <c r="AL108" s="174" t="str">
        <f t="shared" si="48"/>
        <v>_SO111401</v>
      </c>
      <c r="AM108" s="174" t="s">
        <v>636</v>
      </c>
      <c r="AN108" s="174" t="str">
        <f t="shared" si="49"/>
        <v>_0</v>
      </c>
      <c r="AO108" s="174" t="str">
        <f t="shared" si="50"/>
        <v>_001</v>
      </c>
      <c r="AP108" s="175" t="s">
        <v>644</v>
      </c>
    </row>
    <row r="109" spans="1:42" s="140" customFormat="1" ht="12" customHeight="1" x14ac:dyDescent="0.2">
      <c r="A109" s="142"/>
      <c r="B109" s="25"/>
      <c r="C109" s="25"/>
      <c r="D109" s="63"/>
      <c r="E109" s="70"/>
      <c r="F109" s="80" t="s">
        <v>534</v>
      </c>
      <c r="G109" s="94" t="s">
        <v>765</v>
      </c>
      <c r="H109" s="135" t="str">
        <f t="shared" si="54"/>
        <v>D212</v>
      </c>
      <c r="I109" s="135" t="s">
        <v>290</v>
      </c>
      <c r="J109" s="133" t="s">
        <v>647</v>
      </c>
      <c r="K109" s="28" t="s">
        <v>653</v>
      </c>
      <c r="L109" s="96" t="s">
        <v>632</v>
      </c>
      <c r="M109" s="185" t="str">
        <f t="shared" si="32"/>
        <v>D212</v>
      </c>
      <c r="N109" s="186" t="str">
        <f>LOOKUP(Metadata_Příkladu_dokumentace!H109,'Struktura dokumentací'!$I$3:$I$119,'Struktura dokumentací'!$E$3:$E$119)</f>
        <v>Nástupiště</v>
      </c>
      <c r="O109" s="170" t="str">
        <f t="shared" si="28"/>
        <v>ŽST_Přibyslav_nástupiště</v>
      </c>
      <c r="P109" s="170" t="str">
        <f t="shared" si="29"/>
        <v>SO111401</v>
      </c>
      <c r="Q109" s="186" t="str">
        <f t="shared" si="51"/>
        <v>1</v>
      </c>
      <c r="R109" s="197" t="str">
        <f t="shared" si="53"/>
        <v>001</v>
      </c>
      <c r="S109" s="193" t="str">
        <f t="shared" si="33"/>
        <v>Technická_zpráva</v>
      </c>
      <c r="T109" s="170" t="str">
        <f t="shared" si="30"/>
        <v>-</v>
      </c>
      <c r="U109" s="187" t="str">
        <f t="shared" si="31"/>
        <v>S621500627_PDPS_D2102_SO111401_XX_1_001_000</v>
      </c>
      <c r="V109" s="172" t="str">
        <f t="shared" si="34"/>
        <v>S</v>
      </c>
      <c r="W109" s="173" t="str">
        <f t="shared" si="35"/>
        <v>6</v>
      </c>
      <c r="X109" s="173" t="str">
        <f t="shared" si="36"/>
        <v>2</v>
      </c>
      <c r="Y109" s="173" t="str">
        <f t="shared" si="37"/>
        <v>1</v>
      </c>
      <c r="Z109" s="173" t="str">
        <f t="shared" si="38"/>
        <v>5</v>
      </c>
      <c r="AA109" s="173" t="str">
        <f t="shared" si="39"/>
        <v>0</v>
      </c>
      <c r="AB109" s="173" t="str">
        <f t="shared" si="40"/>
        <v>0</v>
      </c>
      <c r="AC109" s="173" t="str">
        <f t="shared" si="41"/>
        <v>6</v>
      </c>
      <c r="AD109" s="173" t="str">
        <f t="shared" si="42"/>
        <v>2</v>
      </c>
      <c r="AE109" s="173" t="str">
        <f t="shared" si="43"/>
        <v>7</v>
      </c>
      <c r="AF109" s="173" t="s">
        <v>813</v>
      </c>
      <c r="AG109" s="173" t="str">
        <f t="shared" si="44"/>
        <v>P</v>
      </c>
      <c r="AH109" s="173" t="str">
        <f t="shared" si="45"/>
        <v>D</v>
      </c>
      <c r="AI109" s="173" t="str">
        <f t="shared" si="46"/>
        <v>P</v>
      </c>
      <c r="AJ109" s="174" t="str">
        <f t="shared" si="47"/>
        <v>S</v>
      </c>
      <c r="AK109" s="174" t="str">
        <f>CONCATENATE("_",LOOKUP(Metadata_Příkladu_dokumentace!H109,'Struktura dokumentací'!$I$3:$I$119,'Struktura dokumentací'!$J$3:$J$119))</f>
        <v>_D2102</v>
      </c>
      <c r="AL109" s="174" t="str">
        <f t="shared" si="48"/>
        <v>_SO111401</v>
      </c>
      <c r="AM109" s="174" t="s">
        <v>636</v>
      </c>
      <c r="AN109" s="174" t="str">
        <f t="shared" si="49"/>
        <v>_1</v>
      </c>
      <c r="AO109" s="174" t="str">
        <f t="shared" si="50"/>
        <v>_001</v>
      </c>
      <c r="AP109" s="175" t="s">
        <v>644</v>
      </c>
    </row>
    <row r="110" spans="1:42" s="140" customFormat="1" ht="12" customHeight="1" x14ac:dyDescent="0.2">
      <c r="A110" s="142"/>
      <c r="B110" s="25"/>
      <c r="C110" s="25"/>
      <c r="D110" s="63"/>
      <c r="E110" s="70"/>
      <c r="F110" s="80" t="s">
        <v>535</v>
      </c>
      <c r="G110" s="94" t="s">
        <v>765</v>
      </c>
      <c r="H110" s="135" t="str">
        <f t="shared" si="54"/>
        <v>D212</v>
      </c>
      <c r="I110" s="135" t="s">
        <v>290</v>
      </c>
      <c r="J110" s="133" t="s">
        <v>647</v>
      </c>
      <c r="K110" s="28" t="s">
        <v>419</v>
      </c>
      <c r="L110" s="96" t="s">
        <v>632</v>
      </c>
      <c r="M110" s="185" t="str">
        <f t="shared" si="32"/>
        <v>D212</v>
      </c>
      <c r="N110" s="186" t="str">
        <f>LOOKUP(Metadata_Příkladu_dokumentace!H110,'Struktura dokumentací'!$I$3:$I$119,'Struktura dokumentací'!$E$3:$E$119)</f>
        <v>Nástupiště</v>
      </c>
      <c r="O110" s="170" t="str">
        <f t="shared" si="28"/>
        <v>ŽST_Přibyslav_nástupiště</v>
      </c>
      <c r="P110" s="170" t="str">
        <f t="shared" si="29"/>
        <v>SO111401</v>
      </c>
      <c r="Q110" s="186" t="str">
        <f t="shared" si="51"/>
        <v>2</v>
      </c>
      <c r="R110" s="197" t="str">
        <f t="shared" si="53"/>
        <v>001</v>
      </c>
      <c r="S110" s="193" t="str">
        <f t="shared" si="33"/>
        <v>Situace</v>
      </c>
      <c r="T110" s="170" t="str">
        <f t="shared" si="30"/>
        <v>-</v>
      </c>
      <c r="U110" s="187" t="str">
        <f t="shared" si="31"/>
        <v>S621500627_PDPS_D2102_SO111401_XX_2_001_000</v>
      </c>
      <c r="V110" s="172" t="str">
        <f t="shared" si="34"/>
        <v>S</v>
      </c>
      <c r="W110" s="173" t="str">
        <f t="shared" si="35"/>
        <v>6</v>
      </c>
      <c r="X110" s="173" t="str">
        <f t="shared" si="36"/>
        <v>2</v>
      </c>
      <c r="Y110" s="173" t="str">
        <f t="shared" si="37"/>
        <v>1</v>
      </c>
      <c r="Z110" s="173" t="str">
        <f t="shared" si="38"/>
        <v>5</v>
      </c>
      <c r="AA110" s="173" t="str">
        <f t="shared" si="39"/>
        <v>0</v>
      </c>
      <c r="AB110" s="173" t="str">
        <f t="shared" si="40"/>
        <v>0</v>
      </c>
      <c r="AC110" s="173" t="str">
        <f t="shared" si="41"/>
        <v>6</v>
      </c>
      <c r="AD110" s="173" t="str">
        <f t="shared" si="42"/>
        <v>2</v>
      </c>
      <c r="AE110" s="173" t="str">
        <f t="shared" si="43"/>
        <v>7</v>
      </c>
      <c r="AF110" s="173" t="s">
        <v>813</v>
      </c>
      <c r="AG110" s="173" t="str">
        <f t="shared" si="44"/>
        <v>P</v>
      </c>
      <c r="AH110" s="173" t="str">
        <f t="shared" si="45"/>
        <v>D</v>
      </c>
      <c r="AI110" s="173" t="str">
        <f t="shared" si="46"/>
        <v>P</v>
      </c>
      <c r="AJ110" s="174" t="str">
        <f t="shared" si="47"/>
        <v>S</v>
      </c>
      <c r="AK110" s="174" t="str">
        <f>CONCATENATE("_",LOOKUP(Metadata_Příkladu_dokumentace!H110,'Struktura dokumentací'!$I$3:$I$119,'Struktura dokumentací'!$J$3:$J$119))</f>
        <v>_D2102</v>
      </c>
      <c r="AL110" s="174" t="str">
        <f t="shared" si="48"/>
        <v>_SO111401</v>
      </c>
      <c r="AM110" s="174" t="s">
        <v>636</v>
      </c>
      <c r="AN110" s="174" t="str">
        <f t="shared" si="49"/>
        <v>_2</v>
      </c>
      <c r="AO110" s="174" t="str">
        <f t="shared" si="50"/>
        <v>_001</v>
      </c>
      <c r="AP110" s="175" t="s">
        <v>644</v>
      </c>
    </row>
    <row r="111" spans="1:42" s="140" customFormat="1" ht="12" customHeight="1" x14ac:dyDescent="0.2">
      <c r="A111" s="142"/>
      <c r="B111" s="25"/>
      <c r="C111" s="25"/>
      <c r="D111" s="63"/>
      <c r="E111" s="70"/>
      <c r="F111" s="80" t="s">
        <v>536</v>
      </c>
      <c r="G111" s="94" t="s">
        <v>765</v>
      </c>
      <c r="H111" s="135" t="str">
        <f t="shared" si="54"/>
        <v>D212</v>
      </c>
      <c r="I111" s="135" t="s">
        <v>290</v>
      </c>
      <c r="J111" s="133" t="s">
        <v>647</v>
      </c>
      <c r="K111" s="28" t="s">
        <v>420</v>
      </c>
      <c r="L111" s="96" t="s">
        <v>702</v>
      </c>
      <c r="M111" s="185" t="str">
        <f t="shared" si="32"/>
        <v>D212</v>
      </c>
      <c r="N111" s="186" t="str">
        <f>LOOKUP(Metadata_Příkladu_dokumentace!H111,'Struktura dokumentací'!$I$3:$I$119,'Struktura dokumentací'!$E$3:$E$119)</f>
        <v>Nástupiště</v>
      </c>
      <c r="O111" s="170" t="str">
        <f t="shared" si="28"/>
        <v>ŽST_Přibyslav_nástupiště</v>
      </c>
      <c r="P111" s="170" t="str">
        <f t="shared" si="29"/>
        <v>SO111401</v>
      </c>
      <c r="Q111" s="186" t="str">
        <f t="shared" si="51"/>
        <v>2</v>
      </c>
      <c r="R111" s="197" t="str">
        <f t="shared" si="53"/>
        <v>002</v>
      </c>
      <c r="S111" s="193" t="str">
        <f t="shared" si="33"/>
        <v>Půdorys</v>
      </c>
      <c r="T111" s="170" t="str">
        <f t="shared" si="30"/>
        <v>km_103.2-103.3</v>
      </c>
      <c r="U111" s="187" t="str">
        <f t="shared" si="31"/>
        <v>S621500627_PDPS_D2102_SO111401_XX_2_002_000</v>
      </c>
      <c r="V111" s="172" t="str">
        <f t="shared" si="34"/>
        <v>S</v>
      </c>
      <c r="W111" s="173" t="str">
        <f t="shared" si="35"/>
        <v>6</v>
      </c>
      <c r="X111" s="173" t="str">
        <f t="shared" si="36"/>
        <v>2</v>
      </c>
      <c r="Y111" s="173" t="str">
        <f t="shared" si="37"/>
        <v>1</v>
      </c>
      <c r="Z111" s="173" t="str">
        <f t="shared" si="38"/>
        <v>5</v>
      </c>
      <c r="AA111" s="173" t="str">
        <f t="shared" si="39"/>
        <v>0</v>
      </c>
      <c r="AB111" s="173" t="str">
        <f t="shared" si="40"/>
        <v>0</v>
      </c>
      <c r="AC111" s="173" t="str">
        <f t="shared" si="41"/>
        <v>6</v>
      </c>
      <c r="AD111" s="173" t="str">
        <f t="shared" si="42"/>
        <v>2</v>
      </c>
      <c r="AE111" s="173" t="str">
        <f t="shared" si="43"/>
        <v>7</v>
      </c>
      <c r="AF111" s="173" t="s">
        <v>813</v>
      </c>
      <c r="AG111" s="173" t="str">
        <f t="shared" si="44"/>
        <v>P</v>
      </c>
      <c r="AH111" s="173" t="str">
        <f t="shared" si="45"/>
        <v>D</v>
      </c>
      <c r="AI111" s="173" t="str">
        <f t="shared" si="46"/>
        <v>P</v>
      </c>
      <c r="AJ111" s="174" t="str">
        <f t="shared" si="47"/>
        <v>S</v>
      </c>
      <c r="AK111" s="174" t="str">
        <f>CONCATENATE("_",LOOKUP(Metadata_Příkladu_dokumentace!H111,'Struktura dokumentací'!$I$3:$I$119,'Struktura dokumentací'!$J$3:$J$119))</f>
        <v>_D2102</v>
      </c>
      <c r="AL111" s="174" t="str">
        <f t="shared" si="48"/>
        <v>_SO111401</v>
      </c>
      <c r="AM111" s="174" t="s">
        <v>636</v>
      </c>
      <c r="AN111" s="174" t="str">
        <f t="shared" si="49"/>
        <v>_2</v>
      </c>
      <c r="AO111" s="174" t="str">
        <f t="shared" si="50"/>
        <v>_002</v>
      </c>
      <c r="AP111" s="175" t="s">
        <v>644</v>
      </c>
    </row>
    <row r="112" spans="1:42" s="140" customFormat="1" ht="12" customHeight="1" x14ac:dyDescent="0.2">
      <c r="A112" s="142"/>
      <c r="B112" s="25"/>
      <c r="C112" s="25"/>
      <c r="D112" s="63"/>
      <c r="E112" s="70"/>
      <c r="F112" s="80" t="s">
        <v>537</v>
      </c>
      <c r="G112" s="94" t="s">
        <v>765</v>
      </c>
      <c r="H112" s="135" t="str">
        <f t="shared" si="54"/>
        <v>D212</v>
      </c>
      <c r="I112" s="135" t="s">
        <v>290</v>
      </c>
      <c r="J112" s="133" t="s">
        <v>647</v>
      </c>
      <c r="K112" s="28" t="s">
        <v>664</v>
      </c>
      <c r="L112" s="96" t="s">
        <v>632</v>
      </c>
      <c r="M112" s="185" t="str">
        <f t="shared" si="32"/>
        <v>D212</v>
      </c>
      <c r="N112" s="186" t="str">
        <f>LOOKUP(Metadata_Příkladu_dokumentace!H112,'Struktura dokumentací'!$I$3:$I$119,'Struktura dokumentací'!$E$3:$E$119)</f>
        <v>Nástupiště</v>
      </c>
      <c r="O112" s="170" t="str">
        <f t="shared" si="28"/>
        <v>ŽST_Přibyslav_nástupiště</v>
      </c>
      <c r="P112" s="170" t="str">
        <f t="shared" si="29"/>
        <v>SO111401</v>
      </c>
      <c r="Q112" s="186" t="str">
        <f t="shared" si="51"/>
        <v>2</v>
      </c>
      <c r="R112" s="197" t="str">
        <f t="shared" si="53"/>
        <v>004</v>
      </c>
      <c r="S112" s="193" t="str">
        <f t="shared" si="33"/>
        <v>Příčné_řezy</v>
      </c>
      <c r="T112" s="170" t="str">
        <f t="shared" si="30"/>
        <v>-</v>
      </c>
      <c r="U112" s="187" t="str">
        <f t="shared" si="31"/>
        <v>S621500627_PDPS_D2102_SO111401_XX_2_004_000</v>
      </c>
      <c r="V112" s="172" t="str">
        <f t="shared" si="34"/>
        <v>S</v>
      </c>
      <c r="W112" s="173" t="str">
        <f t="shared" si="35"/>
        <v>6</v>
      </c>
      <c r="X112" s="173" t="str">
        <f t="shared" si="36"/>
        <v>2</v>
      </c>
      <c r="Y112" s="173" t="str">
        <f t="shared" si="37"/>
        <v>1</v>
      </c>
      <c r="Z112" s="173" t="str">
        <f t="shared" si="38"/>
        <v>5</v>
      </c>
      <c r="AA112" s="173" t="str">
        <f t="shared" si="39"/>
        <v>0</v>
      </c>
      <c r="AB112" s="173" t="str">
        <f t="shared" si="40"/>
        <v>0</v>
      </c>
      <c r="AC112" s="173" t="str">
        <f t="shared" si="41"/>
        <v>6</v>
      </c>
      <c r="AD112" s="173" t="str">
        <f t="shared" si="42"/>
        <v>2</v>
      </c>
      <c r="AE112" s="173" t="str">
        <f t="shared" si="43"/>
        <v>7</v>
      </c>
      <c r="AF112" s="173" t="s">
        <v>813</v>
      </c>
      <c r="AG112" s="173" t="str">
        <f t="shared" si="44"/>
        <v>P</v>
      </c>
      <c r="AH112" s="173" t="str">
        <f t="shared" si="45"/>
        <v>D</v>
      </c>
      <c r="AI112" s="173" t="str">
        <f t="shared" si="46"/>
        <v>P</v>
      </c>
      <c r="AJ112" s="174" t="str">
        <f t="shared" si="47"/>
        <v>S</v>
      </c>
      <c r="AK112" s="174" t="str">
        <f>CONCATENATE("_",LOOKUP(Metadata_Příkladu_dokumentace!H112,'Struktura dokumentací'!$I$3:$I$119,'Struktura dokumentací'!$J$3:$J$119))</f>
        <v>_D2102</v>
      </c>
      <c r="AL112" s="174" t="str">
        <f t="shared" si="48"/>
        <v>_SO111401</v>
      </c>
      <c r="AM112" s="174" t="s">
        <v>636</v>
      </c>
      <c r="AN112" s="174" t="str">
        <f t="shared" si="49"/>
        <v>_2</v>
      </c>
      <c r="AO112" s="174" t="str">
        <f t="shared" si="50"/>
        <v>_004</v>
      </c>
      <c r="AP112" s="175" t="s">
        <v>644</v>
      </c>
    </row>
    <row r="113" spans="1:42" s="140" customFormat="1" ht="12" customHeight="1" x14ac:dyDescent="0.2">
      <c r="A113" s="142"/>
      <c r="B113" s="25"/>
      <c r="C113" s="25"/>
      <c r="D113" s="63"/>
      <c r="E113" s="70"/>
      <c r="F113" s="80" t="s">
        <v>538</v>
      </c>
      <c r="G113" s="94" t="s">
        <v>765</v>
      </c>
      <c r="H113" s="135" t="str">
        <f t="shared" si="54"/>
        <v>D212</v>
      </c>
      <c r="I113" s="135" t="s">
        <v>290</v>
      </c>
      <c r="J113" s="133" t="s">
        <v>647</v>
      </c>
      <c r="K113" s="28" t="s">
        <v>660</v>
      </c>
      <c r="L113" s="96" t="s">
        <v>632</v>
      </c>
      <c r="M113" s="185" t="str">
        <f t="shared" si="32"/>
        <v>D212</v>
      </c>
      <c r="N113" s="186" t="str">
        <f>LOOKUP(Metadata_Příkladu_dokumentace!H113,'Struktura dokumentací'!$I$3:$I$119,'Struktura dokumentací'!$E$3:$E$119)</f>
        <v>Nástupiště</v>
      </c>
      <c r="O113" s="170" t="str">
        <f t="shared" si="28"/>
        <v>ŽST_Přibyslav_nástupiště</v>
      </c>
      <c r="P113" s="170" t="str">
        <f t="shared" si="29"/>
        <v>SO111401</v>
      </c>
      <c r="Q113" s="186" t="str">
        <f t="shared" si="51"/>
        <v>2</v>
      </c>
      <c r="R113" s="197" t="str">
        <f t="shared" si="53"/>
        <v>005</v>
      </c>
      <c r="S113" s="193" t="str">
        <f t="shared" si="33"/>
        <v>Vzorové_příčné_řezy</v>
      </c>
      <c r="T113" s="170" t="str">
        <f t="shared" si="30"/>
        <v>-</v>
      </c>
      <c r="U113" s="187" t="str">
        <f t="shared" si="31"/>
        <v>S621500627_PDPS_D2102_SO111401_XX_2_005_000</v>
      </c>
      <c r="V113" s="172" t="str">
        <f t="shared" si="34"/>
        <v>S</v>
      </c>
      <c r="W113" s="173" t="str">
        <f t="shared" si="35"/>
        <v>6</v>
      </c>
      <c r="X113" s="173" t="str">
        <f t="shared" si="36"/>
        <v>2</v>
      </c>
      <c r="Y113" s="173" t="str">
        <f t="shared" si="37"/>
        <v>1</v>
      </c>
      <c r="Z113" s="173" t="str">
        <f t="shared" si="38"/>
        <v>5</v>
      </c>
      <c r="AA113" s="173" t="str">
        <f t="shared" si="39"/>
        <v>0</v>
      </c>
      <c r="AB113" s="173" t="str">
        <f t="shared" si="40"/>
        <v>0</v>
      </c>
      <c r="AC113" s="173" t="str">
        <f t="shared" si="41"/>
        <v>6</v>
      </c>
      <c r="AD113" s="173" t="str">
        <f t="shared" si="42"/>
        <v>2</v>
      </c>
      <c r="AE113" s="173" t="str">
        <f t="shared" si="43"/>
        <v>7</v>
      </c>
      <c r="AF113" s="173" t="s">
        <v>813</v>
      </c>
      <c r="AG113" s="173" t="str">
        <f t="shared" si="44"/>
        <v>P</v>
      </c>
      <c r="AH113" s="173" t="str">
        <f t="shared" si="45"/>
        <v>D</v>
      </c>
      <c r="AI113" s="173" t="str">
        <f t="shared" si="46"/>
        <v>P</v>
      </c>
      <c r="AJ113" s="174" t="str">
        <f t="shared" si="47"/>
        <v>S</v>
      </c>
      <c r="AK113" s="174" t="str">
        <f>CONCATENATE("_",LOOKUP(Metadata_Příkladu_dokumentace!H113,'Struktura dokumentací'!$I$3:$I$119,'Struktura dokumentací'!$J$3:$J$119))</f>
        <v>_D2102</v>
      </c>
      <c r="AL113" s="174" t="str">
        <f t="shared" si="48"/>
        <v>_SO111401</v>
      </c>
      <c r="AM113" s="174" t="s">
        <v>636</v>
      </c>
      <c r="AN113" s="174" t="str">
        <f t="shared" si="49"/>
        <v>_2</v>
      </c>
      <c r="AO113" s="174" t="str">
        <f t="shared" si="50"/>
        <v>_005</v>
      </c>
      <c r="AP113" s="175" t="s">
        <v>644</v>
      </c>
    </row>
    <row r="114" spans="1:42" s="140" customFormat="1" ht="12" customHeight="1" x14ac:dyDescent="0.2">
      <c r="A114" s="142"/>
      <c r="B114" s="25"/>
      <c r="C114" s="25"/>
      <c r="D114" s="63"/>
      <c r="E114" s="70"/>
      <c r="F114" s="80" t="s">
        <v>539</v>
      </c>
      <c r="G114" s="94" t="s">
        <v>765</v>
      </c>
      <c r="H114" s="135" t="str">
        <f t="shared" si="54"/>
        <v>D212</v>
      </c>
      <c r="I114" s="135" t="s">
        <v>290</v>
      </c>
      <c r="J114" s="133" t="s">
        <v>647</v>
      </c>
      <c r="K114" s="28" t="s">
        <v>673</v>
      </c>
      <c r="L114" s="96" t="s">
        <v>632</v>
      </c>
      <c r="M114" s="185" t="str">
        <f t="shared" si="32"/>
        <v>D212</v>
      </c>
      <c r="N114" s="186" t="str">
        <f>LOOKUP(Metadata_Příkladu_dokumentace!H114,'Struktura dokumentací'!$I$3:$I$119,'Struktura dokumentací'!$E$3:$E$119)</f>
        <v>Nástupiště</v>
      </c>
      <c r="O114" s="170" t="str">
        <f t="shared" si="28"/>
        <v>ŽST_Přibyslav_nástupiště</v>
      </c>
      <c r="P114" s="170" t="str">
        <f t="shared" si="29"/>
        <v>SO111401</v>
      </c>
      <c r="Q114" s="186" t="str">
        <f t="shared" si="51"/>
        <v>2</v>
      </c>
      <c r="R114" s="197" t="str">
        <f t="shared" si="53"/>
        <v>006</v>
      </c>
      <c r="S114" s="193" t="str">
        <f t="shared" si="33"/>
        <v>Vytyčovací_výkres</v>
      </c>
      <c r="T114" s="170" t="str">
        <f t="shared" si="30"/>
        <v>-</v>
      </c>
      <c r="U114" s="187" t="str">
        <f t="shared" si="31"/>
        <v>S621500627_PDPS_D2102_SO111401_XX_2_006_000</v>
      </c>
      <c r="V114" s="172" t="str">
        <f t="shared" si="34"/>
        <v>S</v>
      </c>
      <c r="W114" s="173" t="str">
        <f t="shared" si="35"/>
        <v>6</v>
      </c>
      <c r="X114" s="173" t="str">
        <f t="shared" si="36"/>
        <v>2</v>
      </c>
      <c r="Y114" s="173" t="str">
        <f t="shared" si="37"/>
        <v>1</v>
      </c>
      <c r="Z114" s="173" t="str">
        <f t="shared" si="38"/>
        <v>5</v>
      </c>
      <c r="AA114" s="173" t="str">
        <f t="shared" si="39"/>
        <v>0</v>
      </c>
      <c r="AB114" s="173" t="str">
        <f t="shared" si="40"/>
        <v>0</v>
      </c>
      <c r="AC114" s="173" t="str">
        <f t="shared" si="41"/>
        <v>6</v>
      </c>
      <c r="AD114" s="173" t="str">
        <f t="shared" si="42"/>
        <v>2</v>
      </c>
      <c r="AE114" s="173" t="str">
        <f t="shared" si="43"/>
        <v>7</v>
      </c>
      <c r="AF114" s="173" t="s">
        <v>813</v>
      </c>
      <c r="AG114" s="173" t="str">
        <f t="shared" si="44"/>
        <v>P</v>
      </c>
      <c r="AH114" s="173" t="str">
        <f t="shared" si="45"/>
        <v>D</v>
      </c>
      <c r="AI114" s="173" t="str">
        <f t="shared" si="46"/>
        <v>P</v>
      </c>
      <c r="AJ114" s="174" t="str">
        <f t="shared" si="47"/>
        <v>S</v>
      </c>
      <c r="AK114" s="174" t="str">
        <f>CONCATENATE("_",LOOKUP(Metadata_Příkladu_dokumentace!H114,'Struktura dokumentací'!$I$3:$I$119,'Struktura dokumentací'!$J$3:$J$119))</f>
        <v>_D2102</v>
      </c>
      <c r="AL114" s="174" t="str">
        <f t="shared" si="48"/>
        <v>_SO111401</v>
      </c>
      <c r="AM114" s="174" t="s">
        <v>636</v>
      </c>
      <c r="AN114" s="174" t="str">
        <f t="shared" si="49"/>
        <v>_2</v>
      </c>
      <c r="AO114" s="174" t="str">
        <f t="shared" si="50"/>
        <v>_006</v>
      </c>
      <c r="AP114" s="175" t="s">
        <v>644</v>
      </c>
    </row>
    <row r="115" spans="1:42" s="140" customFormat="1" ht="12" customHeight="1" x14ac:dyDescent="0.2">
      <c r="A115" s="142"/>
      <c r="B115" s="25"/>
      <c r="C115" s="25"/>
      <c r="D115" s="63"/>
      <c r="E115" s="70"/>
      <c r="F115" s="80" t="s">
        <v>540</v>
      </c>
      <c r="G115" s="94" t="s">
        <v>765</v>
      </c>
      <c r="H115" s="135" t="str">
        <f t="shared" si="54"/>
        <v>D212</v>
      </c>
      <c r="I115" s="135" t="s">
        <v>290</v>
      </c>
      <c r="J115" s="133" t="s">
        <v>647</v>
      </c>
      <c r="K115" s="28" t="s">
        <v>703</v>
      </c>
      <c r="L115" s="96" t="s">
        <v>704</v>
      </c>
      <c r="M115" s="185" t="str">
        <f t="shared" si="32"/>
        <v>D212</v>
      </c>
      <c r="N115" s="186" t="str">
        <f>LOOKUP(Metadata_Příkladu_dokumentace!H115,'Struktura dokumentací'!$I$3:$I$119,'Struktura dokumentací'!$E$3:$E$119)</f>
        <v>Nástupiště</v>
      </c>
      <c r="O115" s="170" t="str">
        <f t="shared" si="28"/>
        <v>ŽST_Přibyslav_nástupiště</v>
      </c>
      <c r="P115" s="170" t="str">
        <f t="shared" si="29"/>
        <v>SO111401</v>
      </c>
      <c r="Q115" s="186" t="str">
        <f t="shared" si="51"/>
        <v>2</v>
      </c>
      <c r="R115" s="197" t="str">
        <f t="shared" si="53"/>
        <v>008</v>
      </c>
      <c r="S115" s="193" t="str">
        <f t="shared" si="33"/>
        <v>Výkres_zábradlí</v>
      </c>
      <c r="T115" s="170" t="str">
        <f t="shared" si="30"/>
        <v>jazyková_část</v>
      </c>
      <c r="U115" s="187" t="str">
        <f t="shared" si="31"/>
        <v>S621500627_PDPS_D2102_SO111401_XX_2_008_000</v>
      </c>
      <c r="V115" s="172" t="str">
        <f t="shared" si="34"/>
        <v>S</v>
      </c>
      <c r="W115" s="173" t="str">
        <f t="shared" si="35"/>
        <v>6</v>
      </c>
      <c r="X115" s="173" t="str">
        <f t="shared" si="36"/>
        <v>2</v>
      </c>
      <c r="Y115" s="173" t="str">
        <f t="shared" si="37"/>
        <v>1</v>
      </c>
      <c r="Z115" s="173" t="str">
        <f t="shared" si="38"/>
        <v>5</v>
      </c>
      <c r="AA115" s="173" t="str">
        <f t="shared" si="39"/>
        <v>0</v>
      </c>
      <c r="AB115" s="173" t="str">
        <f t="shared" si="40"/>
        <v>0</v>
      </c>
      <c r="AC115" s="173" t="str">
        <f t="shared" si="41"/>
        <v>6</v>
      </c>
      <c r="AD115" s="173" t="str">
        <f t="shared" si="42"/>
        <v>2</v>
      </c>
      <c r="AE115" s="173" t="str">
        <f t="shared" si="43"/>
        <v>7</v>
      </c>
      <c r="AF115" s="173" t="s">
        <v>813</v>
      </c>
      <c r="AG115" s="173" t="str">
        <f t="shared" si="44"/>
        <v>P</v>
      </c>
      <c r="AH115" s="173" t="str">
        <f t="shared" si="45"/>
        <v>D</v>
      </c>
      <c r="AI115" s="173" t="str">
        <f t="shared" si="46"/>
        <v>P</v>
      </c>
      <c r="AJ115" s="174" t="str">
        <f t="shared" si="47"/>
        <v>S</v>
      </c>
      <c r="AK115" s="174" t="str">
        <f>CONCATENATE("_",LOOKUP(Metadata_Příkladu_dokumentace!H115,'Struktura dokumentací'!$I$3:$I$119,'Struktura dokumentací'!$J$3:$J$119))</f>
        <v>_D2102</v>
      </c>
      <c r="AL115" s="174" t="str">
        <f t="shared" si="48"/>
        <v>_SO111401</v>
      </c>
      <c r="AM115" s="174" t="s">
        <v>636</v>
      </c>
      <c r="AN115" s="174" t="str">
        <f t="shared" si="49"/>
        <v>_2</v>
      </c>
      <c r="AO115" s="174" t="str">
        <f t="shared" si="50"/>
        <v>_008</v>
      </c>
      <c r="AP115" s="175" t="s">
        <v>644</v>
      </c>
    </row>
    <row r="116" spans="1:42" s="140" customFormat="1" ht="12" customHeight="1" x14ac:dyDescent="0.2">
      <c r="A116" s="142"/>
      <c r="B116" s="25"/>
      <c r="C116" s="25"/>
      <c r="D116" s="63"/>
      <c r="E116" s="71"/>
      <c r="F116" s="80" t="s">
        <v>541</v>
      </c>
      <c r="G116" s="94" t="s">
        <v>765</v>
      </c>
      <c r="H116" s="135" t="str">
        <f t="shared" si="54"/>
        <v>D212</v>
      </c>
      <c r="I116" s="135" t="s">
        <v>290</v>
      </c>
      <c r="J116" s="133" t="s">
        <v>647</v>
      </c>
      <c r="K116" s="28" t="s">
        <v>678</v>
      </c>
      <c r="L116" s="96" t="s">
        <v>632</v>
      </c>
      <c r="M116" s="185" t="str">
        <f t="shared" si="32"/>
        <v>D212</v>
      </c>
      <c r="N116" s="186" t="str">
        <f>LOOKUP(Metadata_Příkladu_dokumentace!H116,'Struktura dokumentací'!$I$3:$I$119,'Struktura dokumentací'!$E$3:$E$119)</f>
        <v>Nástupiště</v>
      </c>
      <c r="O116" s="170" t="str">
        <f t="shared" si="28"/>
        <v>ŽST_Přibyslav_nástupiště</v>
      </c>
      <c r="P116" s="170" t="str">
        <f t="shared" si="29"/>
        <v>SO111401</v>
      </c>
      <c r="Q116" s="186" t="str">
        <f t="shared" si="51"/>
        <v>4</v>
      </c>
      <c r="R116" s="197" t="str">
        <f t="shared" si="53"/>
        <v>001</v>
      </c>
      <c r="S116" s="193" t="str">
        <f t="shared" si="33"/>
        <v>Výkaz_výměr</v>
      </c>
      <c r="T116" s="170" t="str">
        <f t="shared" si="30"/>
        <v>-</v>
      </c>
      <c r="U116" s="187" t="str">
        <f t="shared" si="31"/>
        <v>S621500627_PDPS_D2102_SO111401_XX_4_001_000</v>
      </c>
      <c r="V116" s="172" t="str">
        <f t="shared" si="34"/>
        <v>S</v>
      </c>
      <c r="W116" s="173" t="str">
        <f t="shared" si="35"/>
        <v>6</v>
      </c>
      <c r="X116" s="173" t="str">
        <f t="shared" si="36"/>
        <v>2</v>
      </c>
      <c r="Y116" s="173" t="str">
        <f t="shared" si="37"/>
        <v>1</v>
      </c>
      <c r="Z116" s="173" t="str">
        <f t="shared" si="38"/>
        <v>5</v>
      </c>
      <c r="AA116" s="173" t="str">
        <f t="shared" si="39"/>
        <v>0</v>
      </c>
      <c r="AB116" s="173" t="str">
        <f t="shared" si="40"/>
        <v>0</v>
      </c>
      <c r="AC116" s="173" t="str">
        <f t="shared" si="41"/>
        <v>6</v>
      </c>
      <c r="AD116" s="173" t="str">
        <f t="shared" si="42"/>
        <v>2</v>
      </c>
      <c r="AE116" s="173" t="str">
        <f t="shared" si="43"/>
        <v>7</v>
      </c>
      <c r="AF116" s="173" t="s">
        <v>813</v>
      </c>
      <c r="AG116" s="173" t="str">
        <f t="shared" si="44"/>
        <v>P</v>
      </c>
      <c r="AH116" s="173" t="str">
        <f t="shared" si="45"/>
        <v>D</v>
      </c>
      <c r="AI116" s="173" t="str">
        <f t="shared" si="46"/>
        <v>P</v>
      </c>
      <c r="AJ116" s="174" t="str">
        <f t="shared" si="47"/>
        <v>S</v>
      </c>
      <c r="AK116" s="174" t="str">
        <f>CONCATENATE("_",LOOKUP(Metadata_Příkladu_dokumentace!H116,'Struktura dokumentací'!$I$3:$I$119,'Struktura dokumentací'!$J$3:$J$119))</f>
        <v>_D2102</v>
      </c>
      <c r="AL116" s="174" t="str">
        <f t="shared" si="48"/>
        <v>_SO111401</v>
      </c>
      <c r="AM116" s="174" t="s">
        <v>636</v>
      </c>
      <c r="AN116" s="174" t="str">
        <f t="shared" si="49"/>
        <v>_4</v>
      </c>
      <c r="AO116" s="174" t="str">
        <f t="shared" si="50"/>
        <v>_001</v>
      </c>
      <c r="AP116" s="175" t="s">
        <v>644</v>
      </c>
    </row>
    <row r="117" spans="1:42" s="140" customFormat="1" ht="12" customHeight="1" x14ac:dyDescent="0.2">
      <c r="A117" s="142"/>
      <c r="B117" s="25"/>
      <c r="C117" s="25"/>
      <c r="D117" s="216"/>
      <c r="E117" s="74" t="s">
        <v>411</v>
      </c>
      <c r="F117" s="85"/>
      <c r="G117" s="89" t="s">
        <v>759</v>
      </c>
      <c r="H117" s="137" t="str">
        <f t="shared" si="54"/>
        <v>D212</v>
      </c>
      <c r="I117" s="137" t="s">
        <v>290</v>
      </c>
      <c r="J117" s="131" t="s">
        <v>745</v>
      </c>
      <c r="K117" s="43" t="s">
        <v>773</v>
      </c>
      <c r="L117" s="93" t="s">
        <v>632</v>
      </c>
      <c r="M117" s="185" t="str">
        <f t="shared" si="32"/>
        <v>D212</v>
      </c>
      <c r="N117" s="186" t="str">
        <f>LOOKUP(Metadata_Příkladu_dokumentace!H117,'Struktura dokumentací'!$I$3:$I$119,'Struktura dokumentací'!$E$3:$E$119)</f>
        <v>Nástupiště</v>
      </c>
      <c r="O117" s="170" t="str">
        <f t="shared" si="28"/>
        <v>Zast_Přibyslav_zastávka_nástupiště</v>
      </c>
      <c r="P117" s="170" t="str">
        <f t="shared" si="29"/>
        <v>SO121401</v>
      </c>
      <c r="Q117" s="186" t="str">
        <f t="shared" si="51"/>
        <v>-</v>
      </c>
      <c r="R117" s="197" t="str">
        <f t="shared" si="53"/>
        <v>-</v>
      </c>
      <c r="S117" s="193" t="str">
        <f t="shared" si="33"/>
        <v>-</v>
      </c>
      <c r="T117" s="170" t="str">
        <f t="shared" si="30"/>
        <v>-</v>
      </c>
      <c r="U117" s="187" t="str">
        <f t="shared" si="31"/>
        <v>S621500627_PDPS_D2102_SO121401_XX_X_XXX_000</v>
      </c>
      <c r="V117" s="172" t="str">
        <f t="shared" si="34"/>
        <v>S</v>
      </c>
      <c r="W117" s="173" t="str">
        <f t="shared" si="35"/>
        <v>6</v>
      </c>
      <c r="X117" s="173" t="str">
        <f t="shared" si="36"/>
        <v>2</v>
      </c>
      <c r="Y117" s="173" t="str">
        <f t="shared" si="37"/>
        <v>1</v>
      </c>
      <c r="Z117" s="173" t="str">
        <f t="shared" si="38"/>
        <v>5</v>
      </c>
      <c r="AA117" s="173" t="str">
        <f t="shared" si="39"/>
        <v>0</v>
      </c>
      <c r="AB117" s="173" t="str">
        <f t="shared" si="40"/>
        <v>0</v>
      </c>
      <c r="AC117" s="173" t="str">
        <f t="shared" si="41"/>
        <v>6</v>
      </c>
      <c r="AD117" s="173" t="str">
        <f t="shared" si="42"/>
        <v>2</v>
      </c>
      <c r="AE117" s="173" t="str">
        <f t="shared" si="43"/>
        <v>7</v>
      </c>
      <c r="AF117" s="173" t="s">
        <v>813</v>
      </c>
      <c r="AG117" s="173" t="str">
        <f t="shared" si="44"/>
        <v>P</v>
      </c>
      <c r="AH117" s="173" t="str">
        <f t="shared" si="45"/>
        <v>D</v>
      </c>
      <c r="AI117" s="173" t="str">
        <f t="shared" si="46"/>
        <v>P</v>
      </c>
      <c r="AJ117" s="174" t="str">
        <f t="shared" si="47"/>
        <v>S</v>
      </c>
      <c r="AK117" s="174" t="str">
        <f>CONCATENATE("_",LOOKUP(Metadata_Příkladu_dokumentace!H117,'Struktura dokumentací'!$I$3:$I$119,'Struktura dokumentací'!$J$3:$J$119))</f>
        <v>_D2102</v>
      </c>
      <c r="AL117" s="174" t="str">
        <f t="shared" si="48"/>
        <v>_SO121401</v>
      </c>
      <c r="AM117" s="174" t="s">
        <v>636</v>
      </c>
      <c r="AN117" s="174" t="str">
        <f t="shared" si="49"/>
        <v>_X</v>
      </c>
      <c r="AO117" s="174" t="str">
        <f t="shared" si="50"/>
        <v>_XXX</v>
      </c>
      <c r="AP117" s="175" t="s">
        <v>644</v>
      </c>
    </row>
    <row r="118" spans="1:42" s="140" customFormat="1" ht="12" customHeight="1" x14ac:dyDescent="0.2">
      <c r="A118" s="142"/>
      <c r="B118" s="25"/>
      <c r="C118" s="25"/>
      <c r="D118" s="216"/>
      <c r="E118" s="217"/>
      <c r="F118" s="80" t="s">
        <v>523</v>
      </c>
      <c r="G118" s="94" t="s">
        <v>765</v>
      </c>
      <c r="H118" s="135" t="str">
        <f t="shared" si="54"/>
        <v>D212</v>
      </c>
      <c r="I118" s="135" t="s">
        <v>290</v>
      </c>
      <c r="J118" s="133" t="s">
        <v>745</v>
      </c>
      <c r="K118" s="28" t="s">
        <v>418</v>
      </c>
      <c r="L118" s="96" t="s">
        <v>632</v>
      </c>
      <c r="M118" s="185" t="str">
        <f t="shared" si="32"/>
        <v>D212</v>
      </c>
      <c r="N118" s="186" t="str">
        <f>LOOKUP(Metadata_Příkladu_dokumentace!H118,'Struktura dokumentací'!$I$3:$I$119,'Struktura dokumentací'!$E$3:$E$119)</f>
        <v>Nástupiště</v>
      </c>
      <c r="O118" s="170" t="str">
        <f t="shared" si="28"/>
        <v>Zast_Přibyslav_zastávka_nástupiště</v>
      </c>
      <c r="P118" s="170" t="str">
        <f t="shared" si="29"/>
        <v>SO121401</v>
      </c>
      <c r="Q118" s="186" t="str">
        <f t="shared" si="51"/>
        <v>0</v>
      </c>
      <c r="R118" s="197" t="str">
        <f t="shared" si="53"/>
        <v>000</v>
      </c>
      <c r="S118" s="193" t="str">
        <f t="shared" si="33"/>
        <v>Rozpiska</v>
      </c>
      <c r="T118" s="170" t="str">
        <f t="shared" si="30"/>
        <v>-</v>
      </c>
      <c r="U118" s="187" t="str">
        <f t="shared" si="31"/>
        <v>S621500627_PDPS_D2102_SO121401_XX_0_000_000</v>
      </c>
      <c r="V118" s="172" t="str">
        <f t="shared" si="34"/>
        <v>S</v>
      </c>
      <c r="W118" s="173" t="str">
        <f t="shared" si="35"/>
        <v>6</v>
      </c>
      <c r="X118" s="173" t="str">
        <f t="shared" si="36"/>
        <v>2</v>
      </c>
      <c r="Y118" s="173" t="str">
        <f t="shared" si="37"/>
        <v>1</v>
      </c>
      <c r="Z118" s="173" t="str">
        <f t="shared" si="38"/>
        <v>5</v>
      </c>
      <c r="AA118" s="173" t="str">
        <f t="shared" si="39"/>
        <v>0</v>
      </c>
      <c r="AB118" s="173" t="str">
        <f t="shared" si="40"/>
        <v>0</v>
      </c>
      <c r="AC118" s="173" t="str">
        <f t="shared" si="41"/>
        <v>6</v>
      </c>
      <c r="AD118" s="173" t="str">
        <f t="shared" si="42"/>
        <v>2</v>
      </c>
      <c r="AE118" s="173" t="str">
        <f t="shared" si="43"/>
        <v>7</v>
      </c>
      <c r="AF118" s="173" t="s">
        <v>813</v>
      </c>
      <c r="AG118" s="173" t="str">
        <f t="shared" si="44"/>
        <v>P</v>
      </c>
      <c r="AH118" s="173" t="str">
        <f t="shared" si="45"/>
        <v>D</v>
      </c>
      <c r="AI118" s="173" t="str">
        <f t="shared" si="46"/>
        <v>P</v>
      </c>
      <c r="AJ118" s="174" t="str">
        <f t="shared" si="47"/>
        <v>S</v>
      </c>
      <c r="AK118" s="174" t="str">
        <f>CONCATENATE("_",LOOKUP(Metadata_Příkladu_dokumentace!H118,'Struktura dokumentací'!$I$3:$I$119,'Struktura dokumentací'!$J$3:$J$119))</f>
        <v>_D2102</v>
      </c>
      <c r="AL118" s="174" t="str">
        <f t="shared" si="48"/>
        <v>_SO121401</v>
      </c>
      <c r="AM118" s="174" t="s">
        <v>636</v>
      </c>
      <c r="AN118" s="174" t="str">
        <f t="shared" si="49"/>
        <v>_0</v>
      </c>
      <c r="AO118" s="174" t="str">
        <f t="shared" si="50"/>
        <v>_000</v>
      </c>
      <c r="AP118" s="175" t="s">
        <v>644</v>
      </c>
    </row>
    <row r="119" spans="1:42" s="140" customFormat="1" ht="12" customHeight="1" x14ac:dyDescent="0.2">
      <c r="A119" s="142"/>
      <c r="B119" s="25"/>
      <c r="C119" s="25"/>
      <c r="D119" s="216"/>
      <c r="E119" s="218"/>
      <c r="F119" s="80" t="s">
        <v>524</v>
      </c>
      <c r="G119" s="94" t="s">
        <v>765</v>
      </c>
      <c r="H119" s="135" t="str">
        <f t="shared" si="54"/>
        <v>D212</v>
      </c>
      <c r="I119" s="135" t="s">
        <v>290</v>
      </c>
      <c r="J119" s="146" t="s">
        <v>745</v>
      </c>
      <c r="K119" s="28" t="s">
        <v>652</v>
      </c>
      <c r="L119" s="96" t="s">
        <v>632</v>
      </c>
      <c r="M119" s="185" t="str">
        <f t="shared" si="32"/>
        <v>D212</v>
      </c>
      <c r="N119" s="186" t="str">
        <f>LOOKUP(Metadata_Příkladu_dokumentace!H119,'Struktura dokumentací'!$I$3:$I$119,'Struktura dokumentací'!$E$3:$E$119)</f>
        <v>Nástupiště</v>
      </c>
      <c r="O119" s="170" t="str">
        <f t="shared" si="28"/>
        <v>Zast_Přibyslav_zastávka_nástupiště</v>
      </c>
      <c r="P119" s="170" t="str">
        <f t="shared" si="29"/>
        <v>SO121401</v>
      </c>
      <c r="Q119" s="186" t="str">
        <f t="shared" si="51"/>
        <v>0</v>
      </c>
      <c r="R119" s="197" t="str">
        <f t="shared" si="53"/>
        <v>001</v>
      </c>
      <c r="S119" s="193" t="str">
        <f t="shared" si="33"/>
        <v>Seznam_příloh</v>
      </c>
      <c r="T119" s="170" t="str">
        <f t="shared" si="30"/>
        <v>-</v>
      </c>
      <c r="U119" s="187" t="str">
        <f t="shared" si="31"/>
        <v>S621500627_PDPS_D2102_SO121401_XX_0_001_000</v>
      </c>
      <c r="V119" s="172" t="str">
        <f t="shared" si="34"/>
        <v>S</v>
      </c>
      <c r="W119" s="173" t="str">
        <f t="shared" si="35"/>
        <v>6</v>
      </c>
      <c r="X119" s="173" t="str">
        <f t="shared" si="36"/>
        <v>2</v>
      </c>
      <c r="Y119" s="173" t="str">
        <f t="shared" si="37"/>
        <v>1</v>
      </c>
      <c r="Z119" s="173" t="str">
        <f t="shared" si="38"/>
        <v>5</v>
      </c>
      <c r="AA119" s="173" t="str">
        <f t="shared" si="39"/>
        <v>0</v>
      </c>
      <c r="AB119" s="173" t="str">
        <f t="shared" si="40"/>
        <v>0</v>
      </c>
      <c r="AC119" s="173" t="str">
        <f t="shared" si="41"/>
        <v>6</v>
      </c>
      <c r="AD119" s="173" t="str">
        <f t="shared" si="42"/>
        <v>2</v>
      </c>
      <c r="AE119" s="173" t="str">
        <f t="shared" si="43"/>
        <v>7</v>
      </c>
      <c r="AF119" s="173" t="s">
        <v>813</v>
      </c>
      <c r="AG119" s="173" t="str">
        <f t="shared" si="44"/>
        <v>P</v>
      </c>
      <c r="AH119" s="173" t="str">
        <f t="shared" si="45"/>
        <v>D</v>
      </c>
      <c r="AI119" s="173" t="str">
        <f t="shared" si="46"/>
        <v>P</v>
      </c>
      <c r="AJ119" s="174" t="str">
        <f t="shared" si="47"/>
        <v>S</v>
      </c>
      <c r="AK119" s="174" t="str">
        <f>CONCATENATE("_",LOOKUP(Metadata_Příkladu_dokumentace!H119,'Struktura dokumentací'!$I$3:$I$119,'Struktura dokumentací'!$J$3:$J$119))</f>
        <v>_D2102</v>
      </c>
      <c r="AL119" s="174" t="str">
        <f t="shared" si="48"/>
        <v>_SO121401</v>
      </c>
      <c r="AM119" s="174" t="s">
        <v>636</v>
      </c>
      <c r="AN119" s="174" t="str">
        <f t="shared" si="49"/>
        <v>_0</v>
      </c>
      <c r="AO119" s="174" t="str">
        <f t="shared" si="50"/>
        <v>_001</v>
      </c>
      <c r="AP119" s="175" t="s">
        <v>644</v>
      </c>
    </row>
    <row r="120" spans="1:42" s="140" customFormat="1" ht="12" customHeight="1" x14ac:dyDescent="0.2">
      <c r="A120" s="142"/>
      <c r="B120" s="25"/>
      <c r="C120" s="25"/>
      <c r="D120" s="216"/>
      <c r="E120" s="218"/>
      <c r="F120" s="80" t="s">
        <v>525</v>
      </c>
      <c r="G120" s="94" t="s">
        <v>765</v>
      </c>
      <c r="H120" s="135" t="str">
        <f t="shared" si="54"/>
        <v>D212</v>
      </c>
      <c r="I120" s="135" t="s">
        <v>290</v>
      </c>
      <c r="J120" s="133" t="s">
        <v>745</v>
      </c>
      <c r="K120" s="28" t="s">
        <v>653</v>
      </c>
      <c r="L120" s="96" t="s">
        <v>632</v>
      </c>
      <c r="M120" s="185" t="str">
        <f t="shared" si="32"/>
        <v>D212</v>
      </c>
      <c r="N120" s="186" t="str">
        <f>LOOKUP(Metadata_Příkladu_dokumentace!H120,'Struktura dokumentací'!$I$3:$I$119,'Struktura dokumentací'!$E$3:$E$119)</f>
        <v>Nástupiště</v>
      </c>
      <c r="O120" s="170" t="str">
        <f t="shared" si="28"/>
        <v>Zast_Přibyslav_zastávka_nástupiště</v>
      </c>
      <c r="P120" s="170" t="str">
        <f t="shared" si="29"/>
        <v>SO121401</v>
      </c>
      <c r="Q120" s="186" t="str">
        <f t="shared" si="51"/>
        <v>1</v>
      </c>
      <c r="R120" s="197" t="str">
        <f t="shared" si="53"/>
        <v>001</v>
      </c>
      <c r="S120" s="193" t="str">
        <f t="shared" si="33"/>
        <v>Technická_zpráva</v>
      </c>
      <c r="T120" s="170" t="str">
        <f t="shared" si="30"/>
        <v>-</v>
      </c>
      <c r="U120" s="187" t="str">
        <f t="shared" si="31"/>
        <v>S621500627_PDPS_D2102_SO121401_XX_1_001_000</v>
      </c>
      <c r="V120" s="172" t="str">
        <f t="shared" si="34"/>
        <v>S</v>
      </c>
      <c r="W120" s="173" t="str">
        <f t="shared" si="35"/>
        <v>6</v>
      </c>
      <c r="X120" s="173" t="str">
        <f t="shared" si="36"/>
        <v>2</v>
      </c>
      <c r="Y120" s="173" t="str">
        <f t="shared" si="37"/>
        <v>1</v>
      </c>
      <c r="Z120" s="173" t="str">
        <f t="shared" si="38"/>
        <v>5</v>
      </c>
      <c r="AA120" s="173" t="str">
        <f t="shared" si="39"/>
        <v>0</v>
      </c>
      <c r="AB120" s="173" t="str">
        <f t="shared" si="40"/>
        <v>0</v>
      </c>
      <c r="AC120" s="173" t="str">
        <f t="shared" si="41"/>
        <v>6</v>
      </c>
      <c r="AD120" s="173" t="str">
        <f t="shared" si="42"/>
        <v>2</v>
      </c>
      <c r="AE120" s="173" t="str">
        <f t="shared" si="43"/>
        <v>7</v>
      </c>
      <c r="AF120" s="173" t="s">
        <v>813</v>
      </c>
      <c r="AG120" s="173" t="str">
        <f t="shared" si="44"/>
        <v>P</v>
      </c>
      <c r="AH120" s="173" t="str">
        <f t="shared" si="45"/>
        <v>D</v>
      </c>
      <c r="AI120" s="173" t="str">
        <f t="shared" si="46"/>
        <v>P</v>
      </c>
      <c r="AJ120" s="174" t="str">
        <f t="shared" si="47"/>
        <v>S</v>
      </c>
      <c r="AK120" s="174" t="str">
        <f>CONCATENATE("_",LOOKUP(Metadata_Příkladu_dokumentace!H120,'Struktura dokumentací'!$I$3:$I$119,'Struktura dokumentací'!$J$3:$J$119))</f>
        <v>_D2102</v>
      </c>
      <c r="AL120" s="174" t="str">
        <f t="shared" si="48"/>
        <v>_SO121401</v>
      </c>
      <c r="AM120" s="174" t="s">
        <v>636</v>
      </c>
      <c r="AN120" s="174" t="str">
        <f t="shared" si="49"/>
        <v>_1</v>
      </c>
      <c r="AO120" s="174" t="str">
        <f t="shared" si="50"/>
        <v>_001</v>
      </c>
      <c r="AP120" s="175" t="s">
        <v>644</v>
      </c>
    </row>
    <row r="121" spans="1:42" s="140" customFormat="1" ht="12" customHeight="1" x14ac:dyDescent="0.2">
      <c r="A121" s="142"/>
      <c r="B121" s="25"/>
      <c r="C121" s="25"/>
      <c r="D121" s="216"/>
      <c r="E121" s="218"/>
      <c r="F121" s="80" t="s">
        <v>526</v>
      </c>
      <c r="G121" s="94" t="s">
        <v>765</v>
      </c>
      <c r="H121" s="135" t="str">
        <f t="shared" si="54"/>
        <v>D212</v>
      </c>
      <c r="I121" s="135" t="s">
        <v>290</v>
      </c>
      <c r="J121" s="133" t="s">
        <v>745</v>
      </c>
      <c r="K121" s="28" t="s">
        <v>419</v>
      </c>
      <c r="L121" s="96" t="s">
        <v>632</v>
      </c>
      <c r="M121" s="185" t="str">
        <f t="shared" si="32"/>
        <v>D212</v>
      </c>
      <c r="N121" s="186" t="str">
        <f>LOOKUP(Metadata_Příkladu_dokumentace!H121,'Struktura dokumentací'!$I$3:$I$119,'Struktura dokumentací'!$E$3:$E$119)</f>
        <v>Nástupiště</v>
      </c>
      <c r="O121" s="170" t="str">
        <f t="shared" si="28"/>
        <v>Zast_Přibyslav_zastávka_nástupiště</v>
      </c>
      <c r="P121" s="170" t="str">
        <f t="shared" si="29"/>
        <v>SO121401</v>
      </c>
      <c r="Q121" s="186" t="str">
        <f t="shared" si="51"/>
        <v>2</v>
      </c>
      <c r="R121" s="197" t="str">
        <f t="shared" si="53"/>
        <v>001</v>
      </c>
      <c r="S121" s="193" t="str">
        <f t="shared" si="33"/>
        <v>Situace</v>
      </c>
      <c r="T121" s="170" t="str">
        <f t="shared" si="30"/>
        <v>-</v>
      </c>
      <c r="U121" s="187" t="str">
        <f t="shared" si="31"/>
        <v>S621500627_PDPS_D2102_SO121401_XX_2_001_000</v>
      </c>
      <c r="V121" s="172" t="str">
        <f t="shared" si="34"/>
        <v>S</v>
      </c>
      <c r="W121" s="173" t="str">
        <f t="shared" si="35"/>
        <v>6</v>
      </c>
      <c r="X121" s="173" t="str">
        <f t="shared" si="36"/>
        <v>2</v>
      </c>
      <c r="Y121" s="173" t="str">
        <f t="shared" si="37"/>
        <v>1</v>
      </c>
      <c r="Z121" s="173" t="str">
        <f t="shared" si="38"/>
        <v>5</v>
      </c>
      <c r="AA121" s="173" t="str">
        <f t="shared" si="39"/>
        <v>0</v>
      </c>
      <c r="AB121" s="173" t="str">
        <f t="shared" si="40"/>
        <v>0</v>
      </c>
      <c r="AC121" s="173" t="str">
        <f t="shared" si="41"/>
        <v>6</v>
      </c>
      <c r="AD121" s="173" t="str">
        <f t="shared" si="42"/>
        <v>2</v>
      </c>
      <c r="AE121" s="173" t="str">
        <f t="shared" si="43"/>
        <v>7</v>
      </c>
      <c r="AF121" s="173" t="s">
        <v>813</v>
      </c>
      <c r="AG121" s="173" t="str">
        <f t="shared" si="44"/>
        <v>P</v>
      </c>
      <c r="AH121" s="173" t="str">
        <f t="shared" si="45"/>
        <v>D</v>
      </c>
      <c r="AI121" s="173" t="str">
        <f t="shared" si="46"/>
        <v>P</v>
      </c>
      <c r="AJ121" s="174" t="str">
        <f t="shared" si="47"/>
        <v>S</v>
      </c>
      <c r="AK121" s="174" t="str">
        <f>CONCATENATE("_",LOOKUP(Metadata_Příkladu_dokumentace!H121,'Struktura dokumentací'!$I$3:$I$119,'Struktura dokumentací'!$J$3:$J$119))</f>
        <v>_D2102</v>
      </c>
      <c r="AL121" s="174" t="str">
        <f t="shared" si="48"/>
        <v>_SO121401</v>
      </c>
      <c r="AM121" s="174" t="s">
        <v>636</v>
      </c>
      <c r="AN121" s="174" t="str">
        <f t="shared" si="49"/>
        <v>_2</v>
      </c>
      <c r="AO121" s="174" t="str">
        <f t="shared" si="50"/>
        <v>_001</v>
      </c>
      <c r="AP121" s="175" t="s">
        <v>644</v>
      </c>
    </row>
    <row r="122" spans="1:42" s="140" customFormat="1" ht="12" customHeight="1" x14ac:dyDescent="0.2">
      <c r="A122" s="142"/>
      <c r="B122" s="25"/>
      <c r="C122" s="25"/>
      <c r="D122" s="216"/>
      <c r="E122" s="218"/>
      <c r="F122" s="80" t="s">
        <v>527</v>
      </c>
      <c r="G122" s="94" t="s">
        <v>765</v>
      </c>
      <c r="H122" s="135" t="str">
        <f t="shared" si="54"/>
        <v>D212</v>
      </c>
      <c r="I122" s="135" t="s">
        <v>290</v>
      </c>
      <c r="J122" s="133" t="s">
        <v>745</v>
      </c>
      <c r="K122" s="28" t="s">
        <v>420</v>
      </c>
      <c r="L122" s="96" t="s">
        <v>632</v>
      </c>
      <c r="M122" s="185" t="str">
        <f t="shared" si="32"/>
        <v>D212</v>
      </c>
      <c r="N122" s="186" t="str">
        <f>LOOKUP(Metadata_Příkladu_dokumentace!H122,'Struktura dokumentací'!$I$3:$I$119,'Struktura dokumentací'!$E$3:$E$119)</f>
        <v>Nástupiště</v>
      </c>
      <c r="O122" s="170" t="str">
        <f t="shared" si="28"/>
        <v>Zast_Přibyslav_zastávka_nástupiště</v>
      </c>
      <c r="P122" s="170" t="str">
        <f t="shared" si="29"/>
        <v>SO121401</v>
      </c>
      <c r="Q122" s="186" t="str">
        <f t="shared" si="51"/>
        <v>2</v>
      </c>
      <c r="R122" s="197" t="str">
        <f t="shared" si="53"/>
        <v>002</v>
      </c>
      <c r="S122" s="193" t="str">
        <f t="shared" si="33"/>
        <v>Půdorys</v>
      </c>
      <c r="T122" s="170" t="str">
        <f t="shared" si="30"/>
        <v>-</v>
      </c>
      <c r="U122" s="187" t="str">
        <f t="shared" si="31"/>
        <v>S621500627_PDPS_D2102_SO121401_XX_2_002_000</v>
      </c>
      <c r="V122" s="172" t="str">
        <f t="shared" si="34"/>
        <v>S</v>
      </c>
      <c r="W122" s="173" t="str">
        <f t="shared" si="35"/>
        <v>6</v>
      </c>
      <c r="X122" s="173" t="str">
        <f t="shared" si="36"/>
        <v>2</v>
      </c>
      <c r="Y122" s="173" t="str">
        <f t="shared" si="37"/>
        <v>1</v>
      </c>
      <c r="Z122" s="173" t="str">
        <f t="shared" si="38"/>
        <v>5</v>
      </c>
      <c r="AA122" s="173" t="str">
        <f t="shared" si="39"/>
        <v>0</v>
      </c>
      <c r="AB122" s="173" t="str">
        <f t="shared" si="40"/>
        <v>0</v>
      </c>
      <c r="AC122" s="173" t="str">
        <f t="shared" si="41"/>
        <v>6</v>
      </c>
      <c r="AD122" s="173" t="str">
        <f t="shared" si="42"/>
        <v>2</v>
      </c>
      <c r="AE122" s="173" t="str">
        <f t="shared" si="43"/>
        <v>7</v>
      </c>
      <c r="AF122" s="173" t="s">
        <v>813</v>
      </c>
      <c r="AG122" s="173" t="str">
        <f t="shared" si="44"/>
        <v>P</v>
      </c>
      <c r="AH122" s="173" t="str">
        <f t="shared" si="45"/>
        <v>D</v>
      </c>
      <c r="AI122" s="173" t="str">
        <f t="shared" si="46"/>
        <v>P</v>
      </c>
      <c r="AJ122" s="174" t="str">
        <f t="shared" si="47"/>
        <v>S</v>
      </c>
      <c r="AK122" s="174" t="str">
        <f>CONCATENATE("_",LOOKUP(Metadata_Příkladu_dokumentace!H122,'Struktura dokumentací'!$I$3:$I$119,'Struktura dokumentací'!$J$3:$J$119))</f>
        <v>_D2102</v>
      </c>
      <c r="AL122" s="174" t="str">
        <f t="shared" si="48"/>
        <v>_SO121401</v>
      </c>
      <c r="AM122" s="174" t="s">
        <v>636</v>
      </c>
      <c r="AN122" s="174" t="str">
        <f t="shared" si="49"/>
        <v>_2</v>
      </c>
      <c r="AO122" s="174" t="str">
        <f t="shared" si="50"/>
        <v>_002</v>
      </c>
      <c r="AP122" s="175" t="s">
        <v>644</v>
      </c>
    </row>
    <row r="123" spans="1:42" s="140" customFormat="1" ht="12" customHeight="1" x14ac:dyDescent="0.2">
      <c r="A123" s="142"/>
      <c r="B123" s="25"/>
      <c r="C123" s="25"/>
      <c r="D123" s="216"/>
      <c r="E123" s="218"/>
      <c r="F123" s="80" t="s">
        <v>528</v>
      </c>
      <c r="G123" s="94" t="s">
        <v>765</v>
      </c>
      <c r="H123" s="135" t="str">
        <f t="shared" si="54"/>
        <v>D212</v>
      </c>
      <c r="I123" s="135" t="s">
        <v>290</v>
      </c>
      <c r="J123" s="133" t="s">
        <v>745</v>
      </c>
      <c r="K123" s="28" t="s">
        <v>664</v>
      </c>
      <c r="L123" s="96" t="s">
        <v>632</v>
      </c>
      <c r="M123" s="185" t="str">
        <f t="shared" si="32"/>
        <v>D212</v>
      </c>
      <c r="N123" s="186" t="str">
        <f>LOOKUP(Metadata_Příkladu_dokumentace!H123,'Struktura dokumentací'!$I$3:$I$119,'Struktura dokumentací'!$E$3:$E$119)</f>
        <v>Nástupiště</v>
      </c>
      <c r="O123" s="170" t="str">
        <f t="shared" si="28"/>
        <v>Zast_Přibyslav_zastávka_nástupiště</v>
      </c>
      <c r="P123" s="170" t="str">
        <f t="shared" si="29"/>
        <v>SO121401</v>
      </c>
      <c r="Q123" s="186" t="str">
        <f t="shared" si="51"/>
        <v>2</v>
      </c>
      <c r="R123" s="197" t="str">
        <f t="shared" si="53"/>
        <v>003</v>
      </c>
      <c r="S123" s="193" t="str">
        <f t="shared" si="33"/>
        <v>Příčné_řezy</v>
      </c>
      <c r="T123" s="170" t="str">
        <f t="shared" si="30"/>
        <v>-</v>
      </c>
      <c r="U123" s="187" t="str">
        <f t="shared" si="31"/>
        <v>S621500627_PDPS_D2102_SO121401_XX_2_003_000</v>
      </c>
      <c r="V123" s="172" t="str">
        <f t="shared" si="34"/>
        <v>S</v>
      </c>
      <c r="W123" s="173" t="str">
        <f t="shared" si="35"/>
        <v>6</v>
      </c>
      <c r="X123" s="173" t="str">
        <f t="shared" si="36"/>
        <v>2</v>
      </c>
      <c r="Y123" s="173" t="str">
        <f t="shared" si="37"/>
        <v>1</v>
      </c>
      <c r="Z123" s="173" t="str">
        <f t="shared" si="38"/>
        <v>5</v>
      </c>
      <c r="AA123" s="173" t="str">
        <f t="shared" si="39"/>
        <v>0</v>
      </c>
      <c r="AB123" s="173" t="str">
        <f t="shared" si="40"/>
        <v>0</v>
      </c>
      <c r="AC123" s="173" t="str">
        <f t="shared" si="41"/>
        <v>6</v>
      </c>
      <c r="AD123" s="173" t="str">
        <f t="shared" si="42"/>
        <v>2</v>
      </c>
      <c r="AE123" s="173" t="str">
        <f t="shared" si="43"/>
        <v>7</v>
      </c>
      <c r="AF123" s="173" t="s">
        <v>813</v>
      </c>
      <c r="AG123" s="173" t="str">
        <f t="shared" si="44"/>
        <v>P</v>
      </c>
      <c r="AH123" s="173" t="str">
        <f t="shared" si="45"/>
        <v>D</v>
      </c>
      <c r="AI123" s="173" t="str">
        <f t="shared" si="46"/>
        <v>P</v>
      </c>
      <c r="AJ123" s="174" t="str">
        <f t="shared" si="47"/>
        <v>S</v>
      </c>
      <c r="AK123" s="174" t="str">
        <f>CONCATENATE("_",LOOKUP(Metadata_Příkladu_dokumentace!H123,'Struktura dokumentací'!$I$3:$I$119,'Struktura dokumentací'!$J$3:$J$119))</f>
        <v>_D2102</v>
      </c>
      <c r="AL123" s="174" t="str">
        <f t="shared" si="48"/>
        <v>_SO121401</v>
      </c>
      <c r="AM123" s="174" t="s">
        <v>636</v>
      </c>
      <c r="AN123" s="174" t="str">
        <f t="shared" si="49"/>
        <v>_2</v>
      </c>
      <c r="AO123" s="174" t="str">
        <f t="shared" si="50"/>
        <v>_003</v>
      </c>
      <c r="AP123" s="175" t="s">
        <v>644</v>
      </c>
    </row>
    <row r="124" spans="1:42" s="140" customFormat="1" ht="12" customHeight="1" x14ac:dyDescent="0.2">
      <c r="A124" s="142"/>
      <c r="B124" s="25"/>
      <c r="C124" s="25"/>
      <c r="D124" s="216"/>
      <c r="E124" s="218"/>
      <c r="F124" s="80" t="s">
        <v>529</v>
      </c>
      <c r="G124" s="94" t="s">
        <v>765</v>
      </c>
      <c r="H124" s="135" t="str">
        <f t="shared" si="54"/>
        <v>D212</v>
      </c>
      <c r="I124" s="135" t="s">
        <v>290</v>
      </c>
      <c r="J124" s="133" t="s">
        <v>745</v>
      </c>
      <c r="K124" s="28" t="s">
        <v>660</v>
      </c>
      <c r="L124" s="96" t="s">
        <v>632</v>
      </c>
      <c r="M124" s="185" t="str">
        <f t="shared" si="32"/>
        <v>D212</v>
      </c>
      <c r="N124" s="186" t="str">
        <f>LOOKUP(Metadata_Příkladu_dokumentace!H124,'Struktura dokumentací'!$I$3:$I$119,'Struktura dokumentací'!$E$3:$E$119)</f>
        <v>Nástupiště</v>
      </c>
      <c r="O124" s="170" t="str">
        <f t="shared" si="28"/>
        <v>Zast_Přibyslav_zastávka_nástupiště</v>
      </c>
      <c r="P124" s="170" t="str">
        <f t="shared" si="29"/>
        <v>SO121401</v>
      </c>
      <c r="Q124" s="186" t="str">
        <f t="shared" si="51"/>
        <v>2</v>
      </c>
      <c r="R124" s="197" t="str">
        <f t="shared" si="53"/>
        <v>004</v>
      </c>
      <c r="S124" s="193" t="str">
        <f t="shared" si="33"/>
        <v>Vzorové_příčné_řezy</v>
      </c>
      <c r="T124" s="170" t="str">
        <f t="shared" si="30"/>
        <v>-</v>
      </c>
      <c r="U124" s="187" t="str">
        <f t="shared" si="31"/>
        <v>S621500627_PDPS_D2102_SO121401_XX_2_004_000</v>
      </c>
      <c r="V124" s="172" t="str">
        <f t="shared" si="34"/>
        <v>S</v>
      </c>
      <c r="W124" s="173" t="str">
        <f t="shared" si="35"/>
        <v>6</v>
      </c>
      <c r="X124" s="173" t="str">
        <f t="shared" si="36"/>
        <v>2</v>
      </c>
      <c r="Y124" s="173" t="str">
        <f t="shared" si="37"/>
        <v>1</v>
      </c>
      <c r="Z124" s="173" t="str">
        <f t="shared" si="38"/>
        <v>5</v>
      </c>
      <c r="AA124" s="173" t="str">
        <f t="shared" si="39"/>
        <v>0</v>
      </c>
      <c r="AB124" s="173" t="str">
        <f t="shared" si="40"/>
        <v>0</v>
      </c>
      <c r="AC124" s="173" t="str">
        <f t="shared" si="41"/>
        <v>6</v>
      </c>
      <c r="AD124" s="173" t="str">
        <f t="shared" si="42"/>
        <v>2</v>
      </c>
      <c r="AE124" s="173" t="str">
        <f t="shared" si="43"/>
        <v>7</v>
      </c>
      <c r="AF124" s="173" t="s">
        <v>813</v>
      </c>
      <c r="AG124" s="173" t="str">
        <f t="shared" si="44"/>
        <v>P</v>
      </c>
      <c r="AH124" s="173" t="str">
        <f t="shared" si="45"/>
        <v>D</v>
      </c>
      <c r="AI124" s="173" t="str">
        <f t="shared" si="46"/>
        <v>P</v>
      </c>
      <c r="AJ124" s="174" t="str">
        <f t="shared" si="47"/>
        <v>S</v>
      </c>
      <c r="AK124" s="174" t="str">
        <f>CONCATENATE("_",LOOKUP(Metadata_Příkladu_dokumentace!H124,'Struktura dokumentací'!$I$3:$I$119,'Struktura dokumentací'!$J$3:$J$119))</f>
        <v>_D2102</v>
      </c>
      <c r="AL124" s="174" t="str">
        <f t="shared" si="48"/>
        <v>_SO121401</v>
      </c>
      <c r="AM124" s="174" t="s">
        <v>636</v>
      </c>
      <c r="AN124" s="174" t="str">
        <f t="shared" si="49"/>
        <v>_2</v>
      </c>
      <c r="AO124" s="174" t="str">
        <f t="shared" si="50"/>
        <v>_004</v>
      </c>
      <c r="AP124" s="175" t="s">
        <v>644</v>
      </c>
    </row>
    <row r="125" spans="1:42" s="140" customFormat="1" ht="12" customHeight="1" x14ac:dyDescent="0.2">
      <c r="A125" s="142"/>
      <c r="B125" s="25"/>
      <c r="C125" s="25"/>
      <c r="D125" s="216"/>
      <c r="E125" s="218"/>
      <c r="F125" s="80" t="s">
        <v>530</v>
      </c>
      <c r="G125" s="94" t="s">
        <v>765</v>
      </c>
      <c r="H125" s="135" t="str">
        <f t="shared" si="54"/>
        <v>D212</v>
      </c>
      <c r="I125" s="135" t="s">
        <v>290</v>
      </c>
      <c r="J125" s="133" t="s">
        <v>745</v>
      </c>
      <c r="K125" s="28" t="s">
        <v>673</v>
      </c>
      <c r="L125" s="96" t="s">
        <v>632</v>
      </c>
      <c r="M125" s="185" t="str">
        <f t="shared" si="32"/>
        <v>D212</v>
      </c>
      <c r="N125" s="186" t="str">
        <f>LOOKUP(Metadata_Příkladu_dokumentace!H125,'Struktura dokumentací'!$I$3:$I$119,'Struktura dokumentací'!$E$3:$E$119)</f>
        <v>Nástupiště</v>
      </c>
      <c r="O125" s="170" t="str">
        <f t="shared" si="28"/>
        <v>Zast_Přibyslav_zastávka_nástupiště</v>
      </c>
      <c r="P125" s="170" t="str">
        <f t="shared" si="29"/>
        <v>SO121401</v>
      </c>
      <c r="Q125" s="186" t="str">
        <f t="shared" si="51"/>
        <v>2</v>
      </c>
      <c r="R125" s="197" t="str">
        <f t="shared" si="53"/>
        <v>005</v>
      </c>
      <c r="S125" s="193" t="str">
        <f t="shared" si="33"/>
        <v>Vytyčovací_výkres</v>
      </c>
      <c r="T125" s="170" t="str">
        <f t="shared" si="30"/>
        <v>-</v>
      </c>
      <c r="U125" s="187" t="str">
        <f t="shared" si="31"/>
        <v>S621500627_PDPS_D2102_SO121401_XX_2_005_000</v>
      </c>
      <c r="V125" s="172" t="str">
        <f t="shared" si="34"/>
        <v>S</v>
      </c>
      <c r="W125" s="173" t="str">
        <f t="shared" si="35"/>
        <v>6</v>
      </c>
      <c r="X125" s="173" t="str">
        <f t="shared" si="36"/>
        <v>2</v>
      </c>
      <c r="Y125" s="173" t="str">
        <f t="shared" si="37"/>
        <v>1</v>
      </c>
      <c r="Z125" s="173" t="str">
        <f t="shared" si="38"/>
        <v>5</v>
      </c>
      <c r="AA125" s="173" t="str">
        <f t="shared" si="39"/>
        <v>0</v>
      </c>
      <c r="AB125" s="173" t="str">
        <f t="shared" si="40"/>
        <v>0</v>
      </c>
      <c r="AC125" s="173" t="str">
        <f t="shared" si="41"/>
        <v>6</v>
      </c>
      <c r="AD125" s="173" t="str">
        <f t="shared" si="42"/>
        <v>2</v>
      </c>
      <c r="AE125" s="173" t="str">
        <f t="shared" si="43"/>
        <v>7</v>
      </c>
      <c r="AF125" s="173" t="s">
        <v>813</v>
      </c>
      <c r="AG125" s="173" t="str">
        <f t="shared" si="44"/>
        <v>P</v>
      </c>
      <c r="AH125" s="173" t="str">
        <f t="shared" si="45"/>
        <v>D</v>
      </c>
      <c r="AI125" s="173" t="str">
        <f t="shared" si="46"/>
        <v>P</v>
      </c>
      <c r="AJ125" s="174" t="str">
        <f t="shared" si="47"/>
        <v>S</v>
      </c>
      <c r="AK125" s="174" t="str">
        <f>CONCATENATE("_",LOOKUP(Metadata_Příkladu_dokumentace!H125,'Struktura dokumentací'!$I$3:$I$119,'Struktura dokumentací'!$J$3:$J$119))</f>
        <v>_D2102</v>
      </c>
      <c r="AL125" s="174" t="str">
        <f t="shared" si="48"/>
        <v>_SO121401</v>
      </c>
      <c r="AM125" s="174" t="s">
        <v>636</v>
      </c>
      <c r="AN125" s="174" t="str">
        <f t="shared" si="49"/>
        <v>_2</v>
      </c>
      <c r="AO125" s="174" t="str">
        <f t="shared" si="50"/>
        <v>_005</v>
      </c>
      <c r="AP125" s="175" t="s">
        <v>644</v>
      </c>
    </row>
    <row r="126" spans="1:42" s="140" customFormat="1" ht="12" customHeight="1" x14ac:dyDescent="0.2">
      <c r="A126" s="142"/>
      <c r="B126" s="25"/>
      <c r="C126" s="25"/>
      <c r="D126" s="216"/>
      <c r="E126" s="219"/>
      <c r="F126" s="80" t="s">
        <v>531</v>
      </c>
      <c r="G126" s="94" t="s">
        <v>765</v>
      </c>
      <c r="H126" s="135" t="str">
        <f t="shared" si="54"/>
        <v>D212</v>
      </c>
      <c r="I126" s="135" t="s">
        <v>290</v>
      </c>
      <c r="J126" s="133" t="s">
        <v>745</v>
      </c>
      <c r="K126" s="28" t="s">
        <v>678</v>
      </c>
      <c r="L126" s="96" t="s">
        <v>632</v>
      </c>
      <c r="M126" s="185" t="str">
        <f t="shared" si="32"/>
        <v>D212</v>
      </c>
      <c r="N126" s="186" t="str">
        <f>LOOKUP(Metadata_Příkladu_dokumentace!H126,'Struktura dokumentací'!$I$3:$I$119,'Struktura dokumentací'!$E$3:$E$119)</f>
        <v>Nástupiště</v>
      </c>
      <c r="O126" s="170" t="str">
        <f t="shared" si="28"/>
        <v>Zast_Přibyslav_zastávka_nástupiště</v>
      </c>
      <c r="P126" s="170" t="str">
        <f t="shared" si="29"/>
        <v>SO121401</v>
      </c>
      <c r="Q126" s="186" t="str">
        <f t="shared" si="51"/>
        <v>4</v>
      </c>
      <c r="R126" s="197" t="str">
        <f t="shared" si="53"/>
        <v>001</v>
      </c>
      <c r="S126" s="193" t="str">
        <f t="shared" si="33"/>
        <v>Výkaz_výměr</v>
      </c>
      <c r="T126" s="170" t="str">
        <f t="shared" si="30"/>
        <v>-</v>
      </c>
      <c r="U126" s="187" t="str">
        <f t="shared" si="31"/>
        <v>S621500627_PDPS_D2102_SO121401_XX_4_001_000</v>
      </c>
      <c r="V126" s="172" t="str">
        <f t="shared" si="34"/>
        <v>S</v>
      </c>
      <c r="W126" s="173" t="str">
        <f t="shared" si="35"/>
        <v>6</v>
      </c>
      <c r="X126" s="173" t="str">
        <f t="shared" si="36"/>
        <v>2</v>
      </c>
      <c r="Y126" s="173" t="str">
        <f t="shared" si="37"/>
        <v>1</v>
      </c>
      <c r="Z126" s="173" t="str">
        <f t="shared" si="38"/>
        <v>5</v>
      </c>
      <c r="AA126" s="173" t="str">
        <f t="shared" si="39"/>
        <v>0</v>
      </c>
      <c r="AB126" s="173" t="str">
        <f t="shared" si="40"/>
        <v>0</v>
      </c>
      <c r="AC126" s="173" t="str">
        <f t="shared" si="41"/>
        <v>6</v>
      </c>
      <c r="AD126" s="173" t="str">
        <f t="shared" si="42"/>
        <v>2</v>
      </c>
      <c r="AE126" s="173" t="str">
        <f t="shared" si="43"/>
        <v>7</v>
      </c>
      <c r="AF126" s="173" t="s">
        <v>813</v>
      </c>
      <c r="AG126" s="173" t="str">
        <f t="shared" si="44"/>
        <v>P</v>
      </c>
      <c r="AH126" s="173" t="str">
        <f t="shared" si="45"/>
        <v>D</v>
      </c>
      <c r="AI126" s="173" t="str">
        <f t="shared" si="46"/>
        <v>P</v>
      </c>
      <c r="AJ126" s="174" t="str">
        <f t="shared" si="47"/>
        <v>S</v>
      </c>
      <c r="AK126" s="174" t="str">
        <f>CONCATENATE("_",LOOKUP(Metadata_Příkladu_dokumentace!H126,'Struktura dokumentací'!$I$3:$I$119,'Struktura dokumentací'!$J$3:$J$119))</f>
        <v>_D2102</v>
      </c>
      <c r="AL126" s="174" t="str">
        <f t="shared" si="48"/>
        <v>_SO121401</v>
      </c>
      <c r="AM126" s="174" t="s">
        <v>636</v>
      </c>
      <c r="AN126" s="174" t="str">
        <f t="shared" si="49"/>
        <v>_4</v>
      </c>
      <c r="AO126" s="174" t="str">
        <f t="shared" si="50"/>
        <v>_001</v>
      </c>
      <c r="AP126" s="175" t="s">
        <v>644</v>
      </c>
    </row>
    <row r="127" spans="1:42" s="140" customFormat="1" ht="12" customHeight="1" x14ac:dyDescent="0.2">
      <c r="A127" s="142"/>
      <c r="B127" s="25"/>
      <c r="C127" s="25"/>
      <c r="D127" s="216"/>
      <c r="E127" s="74" t="s">
        <v>412</v>
      </c>
      <c r="F127" s="85"/>
      <c r="G127" s="89" t="s">
        <v>759</v>
      </c>
      <c r="H127" s="137" t="str">
        <f t="shared" si="54"/>
        <v>D212</v>
      </c>
      <c r="I127" s="137" t="s">
        <v>290</v>
      </c>
      <c r="J127" s="131" t="s">
        <v>746</v>
      </c>
      <c r="K127" s="43" t="s">
        <v>773</v>
      </c>
      <c r="L127" s="93" t="s">
        <v>632</v>
      </c>
      <c r="M127" s="185" t="str">
        <f t="shared" si="32"/>
        <v>D212</v>
      </c>
      <c r="N127" s="186" t="str">
        <f>LOOKUP(Metadata_Příkladu_dokumentace!H127,'Struktura dokumentací'!$I$3:$I$119,'Struktura dokumentací'!$E$3:$E$119)</f>
        <v>Nástupiště</v>
      </c>
      <c r="O127" s="170" t="str">
        <f t="shared" si="28"/>
        <v>Zast_Stříbrné_Hory_nástupiště</v>
      </c>
      <c r="P127" s="170" t="str">
        <f t="shared" si="29"/>
        <v>SO121402</v>
      </c>
      <c r="Q127" s="186" t="str">
        <f t="shared" si="51"/>
        <v>-</v>
      </c>
      <c r="R127" s="197" t="str">
        <f t="shared" si="53"/>
        <v>-</v>
      </c>
      <c r="S127" s="193" t="str">
        <f t="shared" si="33"/>
        <v>-</v>
      </c>
      <c r="T127" s="170" t="str">
        <f t="shared" si="30"/>
        <v>-</v>
      </c>
      <c r="U127" s="187" t="str">
        <f t="shared" si="31"/>
        <v>S621500627_PDPS_D2102_SO121402_XX_X_XXX_000</v>
      </c>
      <c r="V127" s="172" t="str">
        <f t="shared" si="34"/>
        <v>S</v>
      </c>
      <c r="W127" s="173" t="str">
        <f t="shared" si="35"/>
        <v>6</v>
      </c>
      <c r="X127" s="173" t="str">
        <f t="shared" si="36"/>
        <v>2</v>
      </c>
      <c r="Y127" s="173" t="str">
        <f t="shared" si="37"/>
        <v>1</v>
      </c>
      <c r="Z127" s="173" t="str">
        <f t="shared" si="38"/>
        <v>5</v>
      </c>
      <c r="AA127" s="173" t="str">
        <f t="shared" si="39"/>
        <v>0</v>
      </c>
      <c r="AB127" s="173" t="str">
        <f t="shared" si="40"/>
        <v>0</v>
      </c>
      <c r="AC127" s="173" t="str">
        <f t="shared" si="41"/>
        <v>6</v>
      </c>
      <c r="AD127" s="173" t="str">
        <f t="shared" si="42"/>
        <v>2</v>
      </c>
      <c r="AE127" s="173" t="str">
        <f t="shared" si="43"/>
        <v>7</v>
      </c>
      <c r="AF127" s="173" t="s">
        <v>813</v>
      </c>
      <c r="AG127" s="173" t="str">
        <f t="shared" si="44"/>
        <v>P</v>
      </c>
      <c r="AH127" s="173" t="str">
        <f t="shared" si="45"/>
        <v>D</v>
      </c>
      <c r="AI127" s="173" t="str">
        <f t="shared" si="46"/>
        <v>P</v>
      </c>
      <c r="AJ127" s="174" t="str">
        <f t="shared" si="47"/>
        <v>S</v>
      </c>
      <c r="AK127" s="174" t="str">
        <f>CONCATENATE("_",LOOKUP(Metadata_Příkladu_dokumentace!H127,'Struktura dokumentací'!$I$3:$I$119,'Struktura dokumentací'!$J$3:$J$119))</f>
        <v>_D2102</v>
      </c>
      <c r="AL127" s="174" t="str">
        <f t="shared" si="48"/>
        <v>_SO121402</v>
      </c>
      <c r="AM127" s="174" t="s">
        <v>636</v>
      </c>
      <c r="AN127" s="174" t="str">
        <f t="shared" si="49"/>
        <v>_X</v>
      </c>
      <c r="AO127" s="174" t="str">
        <f t="shared" si="50"/>
        <v>_XXX</v>
      </c>
      <c r="AP127" s="175" t="s">
        <v>644</v>
      </c>
    </row>
    <row r="128" spans="1:42" s="140" customFormat="1" ht="12" customHeight="1" x14ac:dyDescent="0.2">
      <c r="A128" s="142"/>
      <c r="B128" s="25"/>
      <c r="C128" s="25"/>
      <c r="D128" s="216"/>
      <c r="E128" s="217"/>
      <c r="F128" s="80" t="s">
        <v>514</v>
      </c>
      <c r="G128" s="94" t="s">
        <v>765</v>
      </c>
      <c r="H128" s="135" t="str">
        <f t="shared" si="54"/>
        <v>D212</v>
      </c>
      <c r="I128" s="135" t="s">
        <v>290</v>
      </c>
      <c r="J128" s="146" t="s">
        <v>746</v>
      </c>
      <c r="K128" s="28" t="s">
        <v>418</v>
      </c>
      <c r="L128" s="96" t="s">
        <v>632</v>
      </c>
      <c r="M128" s="185" t="str">
        <f t="shared" si="32"/>
        <v>D212</v>
      </c>
      <c r="N128" s="186" t="str">
        <f>LOOKUP(Metadata_Příkladu_dokumentace!H128,'Struktura dokumentací'!$I$3:$I$119,'Struktura dokumentací'!$E$3:$E$119)</f>
        <v>Nástupiště</v>
      </c>
      <c r="O128" s="170" t="str">
        <f t="shared" si="28"/>
        <v>Zast_Stříbrné_Hory_nástupiště</v>
      </c>
      <c r="P128" s="170" t="str">
        <f t="shared" si="29"/>
        <v>SO121402</v>
      </c>
      <c r="Q128" s="186" t="str">
        <f t="shared" si="51"/>
        <v>0</v>
      </c>
      <c r="R128" s="197" t="str">
        <f t="shared" si="53"/>
        <v>000</v>
      </c>
      <c r="S128" s="193" t="str">
        <f t="shared" si="33"/>
        <v>Rozpiska</v>
      </c>
      <c r="T128" s="170" t="str">
        <f t="shared" si="30"/>
        <v>-</v>
      </c>
      <c r="U128" s="187" t="str">
        <f t="shared" si="31"/>
        <v>S621500627_PDPS_D2102_SO121402_XX_0_000_000</v>
      </c>
      <c r="V128" s="172" t="str">
        <f t="shared" si="34"/>
        <v>S</v>
      </c>
      <c r="W128" s="173" t="str">
        <f t="shared" si="35"/>
        <v>6</v>
      </c>
      <c r="X128" s="173" t="str">
        <f t="shared" si="36"/>
        <v>2</v>
      </c>
      <c r="Y128" s="173" t="str">
        <f t="shared" si="37"/>
        <v>1</v>
      </c>
      <c r="Z128" s="173" t="str">
        <f t="shared" si="38"/>
        <v>5</v>
      </c>
      <c r="AA128" s="173" t="str">
        <f t="shared" si="39"/>
        <v>0</v>
      </c>
      <c r="AB128" s="173" t="str">
        <f t="shared" si="40"/>
        <v>0</v>
      </c>
      <c r="AC128" s="173" t="str">
        <f t="shared" si="41"/>
        <v>6</v>
      </c>
      <c r="AD128" s="173" t="str">
        <f t="shared" si="42"/>
        <v>2</v>
      </c>
      <c r="AE128" s="173" t="str">
        <f t="shared" si="43"/>
        <v>7</v>
      </c>
      <c r="AF128" s="173" t="s">
        <v>813</v>
      </c>
      <c r="AG128" s="173" t="str">
        <f t="shared" si="44"/>
        <v>P</v>
      </c>
      <c r="AH128" s="173" t="str">
        <f t="shared" si="45"/>
        <v>D</v>
      </c>
      <c r="AI128" s="173" t="str">
        <f t="shared" si="46"/>
        <v>P</v>
      </c>
      <c r="AJ128" s="174" t="str">
        <f t="shared" si="47"/>
        <v>S</v>
      </c>
      <c r="AK128" s="174" t="str">
        <f>CONCATENATE("_",LOOKUP(Metadata_Příkladu_dokumentace!H128,'Struktura dokumentací'!$I$3:$I$119,'Struktura dokumentací'!$J$3:$J$119))</f>
        <v>_D2102</v>
      </c>
      <c r="AL128" s="174" t="str">
        <f t="shared" si="48"/>
        <v>_SO121402</v>
      </c>
      <c r="AM128" s="174" t="s">
        <v>636</v>
      </c>
      <c r="AN128" s="174" t="str">
        <f t="shared" si="49"/>
        <v>_0</v>
      </c>
      <c r="AO128" s="174" t="str">
        <f t="shared" si="50"/>
        <v>_000</v>
      </c>
      <c r="AP128" s="175" t="s">
        <v>644</v>
      </c>
    </row>
    <row r="129" spans="1:42" s="140" customFormat="1" ht="12" customHeight="1" x14ac:dyDescent="0.2">
      <c r="A129" s="142"/>
      <c r="B129" s="25"/>
      <c r="C129" s="25"/>
      <c r="D129" s="216"/>
      <c r="E129" s="218"/>
      <c r="F129" s="80" t="s">
        <v>515</v>
      </c>
      <c r="G129" s="94" t="s">
        <v>765</v>
      </c>
      <c r="H129" s="135" t="str">
        <f t="shared" si="54"/>
        <v>D212</v>
      </c>
      <c r="I129" s="135" t="s">
        <v>290</v>
      </c>
      <c r="J129" s="146" t="s">
        <v>746</v>
      </c>
      <c r="K129" s="28" t="s">
        <v>652</v>
      </c>
      <c r="L129" s="96" t="s">
        <v>632</v>
      </c>
      <c r="M129" s="185" t="str">
        <f t="shared" si="32"/>
        <v>D212</v>
      </c>
      <c r="N129" s="186" t="str">
        <f>LOOKUP(Metadata_Příkladu_dokumentace!H129,'Struktura dokumentací'!$I$3:$I$119,'Struktura dokumentací'!$E$3:$E$119)</f>
        <v>Nástupiště</v>
      </c>
      <c r="O129" s="170" t="str">
        <f t="shared" si="28"/>
        <v>Zast_Stříbrné_Hory_nástupiště</v>
      </c>
      <c r="P129" s="170" t="str">
        <f t="shared" si="29"/>
        <v>SO121402</v>
      </c>
      <c r="Q129" s="186" t="str">
        <f t="shared" si="51"/>
        <v>0</v>
      </c>
      <c r="R129" s="197" t="str">
        <f t="shared" si="53"/>
        <v>001</v>
      </c>
      <c r="S129" s="193" t="str">
        <f t="shared" si="33"/>
        <v>Seznam_příloh</v>
      </c>
      <c r="T129" s="170" t="str">
        <f t="shared" si="30"/>
        <v>-</v>
      </c>
      <c r="U129" s="187" t="str">
        <f t="shared" si="31"/>
        <v>S621500627_PDPS_D2102_SO121402_XX_0_001_000</v>
      </c>
      <c r="V129" s="172" t="str">
        <f t="shared" si="34"/>
        <v>S</v>
      </c>
      <c r="W129" s="173" t="str">
        <f t="shared" si="35"/>
        <v>6</v>
      </c>
      <c r="X129" s="173" t="str">
        <f t="shared" si="36"/>
        <v>2</v>
      </c>
      <c r="Y129" s="173" t="str">
        <f t="shared" si="37"/>
        <v>1</v>
      </c>
      <c r="Z129" s="173" t="str">
        <f t="shared" si="38"/>
        <v>5</v>
      </c>
      <c r="AA129" s="173" t="str">
        <f t="shared" si="39"/>
        <v>0</v>
      </c>
      <c r="AB129" s="173" t="str">
        <f t="shared" si="40"/>
        <v>0</v>
      </c>
      <c r="AC129" s="173" t="str">
        <f t="shared" si="41"/>
        <v>6</v>
      </c>
      <c r="AD129" s="173" t="str">
        <f t="shared" si="42"/>
        <v>2</v>
      </c>
      <c r="AE129" s="173" t="str">
        <f t="shared" si="43"/>
        <v>7</v>
      </c>
      <c r="AF129" s="173" t="s">
        <v>813</v>
      </c>
      <c r="AG129" s="173" t="str">
        <f t="shared" si="44"/>
        <v>P</v>
      </c>
      <c r="AH129" s="173" t="str">
        <f t="shared" si="45"/>
        <v>D</v>
      </c>
      <c r="AI129" s="173" t="str">
        <f t="shared" si="46"/>
        <v>P</v>
      </c>
      <c r="AJ129" s="174" t="str">
        <f t="shared" si="47"/>
        <v>S</v>
      </c>
      <c r="AK129" s="174" t="str">
        <f>CONCATENATE("_",LOOKUP(Metadata_Příkladu_dokumentace!H129,'Struktura dokumentací'!$I$3:$I$119,'Struktura dokumentací'!$J$3:$J$119))</f>
        <v>_D2102</v>
      </c>
      <c r="AL129" s="174" t="str">
        <f t="shared" si="48"/>
        <v>_SO121402</v>
      </c>
      <c r="AM129" s="174" t="s">
        <v>636</v>
      </c>
      <c r="AN129" s="174" t="str">
        <f t="shared" si="49"/>
        <v>_0</v>
      </c>
      <c r="AO129" s="174" t="str">
        <f t="shared" si="50"/>
        <v>_001</v>
      </c>
      <c r="AP129" s="175" t="s">
        <v>644</v>
      </c>
    </row>
    <row r="130" spans="1:42" s="140" customFormat="1" ht="12" customHeight="1" x14ac:dyDescent="0.2">
      <c r="A130" s="142"/>
      <c r="B130" s="25"/>
      <c r="C130" s="25"/>
      <c r="D130" s="216"/>
      <c r="E130" s="218"/>
      <c r="F130" s="80" t="s">
        <v>516</v>
      </c>
      <c r="G130" s="94" t="s">
        <v>765</v>
      </c>
      <c r="H130" s="135" t="str">
        <f t="shared" si="54"/>
        <v>D212</v>
      </c>
      <c r="I130" s="135" t="s">
        <v>290</v>
      </c>
      <c r="J130" s="146" t="s">
        <v>746</v>
      </c>
      <c r="K130" s="28" t="s">
        <v>653</v>
      </c>
      <c r="L130" s="96" t="s">
        <v>632</v>
      </c>
      <c r="M130" s="185" t="str">
        <f t="shared" si="32"/>
        <v>D212</v>
      </c>
      <c r="N130" s="186" t="str">
        <f>LOOKUP(Metadata_Příkladu_dokumentace!H130,'Struktura dokumentací'!$I$3:$I$119,'Struktura dokumentací'!$E$3:$E$119)</f>
        <v>Nástupiště</v>
      </c>
      <c r="O130" s="170" t="str">
        <f t="shared" si="28"/>
        <v>Zast_Stříbrné_Hory_nástupiště</v>
      </c>
      <c r="P130" s="170" t="str">
        <f t="shared" si="29"/>
        <v>SO121402</v>
      </c>
      <c r="Q130" s="186" t="str">
        <f t="shared" si="51"/>
        <v>1</v>
      </c>
      <c r="R130" s="197" t="str">
        <f t="shared" si="53"/>
        <v>001</v>
      </c>
      <c r="S130" s="193" t="str">
        <f t="shared" si="33"/>
        <v>Technická_zpráva</v>
      </c>
      <c r="T130" s="170" t="str">
        <f t="shared" si="30"/>
        <v>-</v>
      </c>
      <c r="U130" s="187" t="str">
        <f t="shared" si="31"/>
        <v>S621500627_PDPS_D2102_SO121402_XX_1_001_000</v>
      </c>
      <c r="V130" s="172" t="str">
        <f t="shared" si="34"/>
        <v>S</v>
      </c>
      <c r="W130" s="173" t="str">
        <f t="shared" si="35"/>
        <v>6</v>
      </c>
      <c r="X130" s="173" t="str">
        <f t="shared" si="36"/>
        <v>2</v>
      </c>
      <c r="Y130" s="173" t="str">
        <f t="shared" si="37"/>
        <v>1</v>
      </c>
      <c r="Z130" s="173" t="str">
        <f t="shared" si="38"/>
        <v>5</v>
      </c>
      <c r="AA130" s="173" t="str">
        <f t="shared" si="39"/>
        <v>0</v>
      </c>
      <c r="AB130" s="173" t="str">
        <f t="shared" si="40"/>
        <v>0</v>
      </c>
      <c r="AC130" s="173" t="str">
        <f t="shared" si="41"/>
        <v>6</v>
      </c>
      <c r="AD130" s="173" t="str">
        <f t="shared" si="42"/>
        <v>2</v>
      </c>
      <c r="AE130" s="173" t="str">
        <f t="shared" si="43"/>
        <v>7</v>
      </c>
      <c r="AF130" s="173" t="s">
        <v>813</v>
      </c>
      <c r="AG130" s="173" t="str">
        <f t="shared" si="44"/>
        <v>P</v>
      </c>
      <c r="AH130" s="173" t="str">
        <f t="shared" si="45"/>
        <v>D</v>
      </c>
      <c r="AI130" s="173" t="str">
        <f t="shared" si="46"/>
        <v>P</v>
      </c>
      <c r="AJ130" s="174" t="str">
        <f t="shared" si="47"/>
        <v>S</v>
      </c>
      <c r="AK130" s="174" t="str">
        <f>CONCATENATE("_",LOOKUP(Metadata_Příkladu_dokumentace!H130,'Struktura dokumentací'!$I$3:$I$119,'Struktura dokumentací'!$J$3:$J$119))</f>
        <v>_D2102</v>
      </c>
      <c r="AL130" s="174" t="str">
        <f t="shared" si="48"/>
        <v>_SO121402</v>
      </c>
      <c r="AM130" s="174" t="s">
        <v>636</v>
      </c>
      <c r="AN130" s="174" t="str">
        <f t="shared" si="49"/>
        <v>_1</v>
      </c>
      <c r="AO130" s="174" t="str">
        <f t="shared" si="50"/>
        <v>_001</v>
      </c>
      <c r="AP130" s="175" t="s">
        <v>644</v>
      </c>
    </row>
    <row r="131" spans="1:42" s="140" customFormat="1" ht="12" customHeight="1" x14ac:dyDescent="0.2">
      <c r="A131" s="142"/>
      <c r="B131" s="25"/>
      <c r="C131" s="25"/>
      <c r="D131" s="216"/>
      <c r="E131" s="218"/>
      <c r="F131" s="80" t="s">
        <v>517</v>
      </c>
      <c r="G131" s="94" t="s">
        <v>765</v>
      </c>
      <c r="H131" s="135" t="str">
        <f t="shared" si="54"/>
        <v>D212</v>
      </c>
      <c r="I131" s="135" t="s">
        <v>290</v>
      </c>
      <c r="J131" s="146" t="s">
        <v>746</v>
      </c>
      <c r="K131" s="28" t="s">
        <v>419</v>
      </c>
      <c r="L131" s="96" t="s">
        <v>632</v>
      </c>
      <c r="M131" s="185" t="str">
        <f t="shared" si="32"/>
        <v>D212</v>
      </c>
      <c r="N131" s="186" t="str">
        <f>LOOKUP(Metadata_Příkladu_dokumentace!H131,'Struktura dokumentací'!$I$3:$I$119,'Struktura dokumentací'!$E$3:$E$119)</f>
        <v>Nástupiště</v>
      </c>
      <c r="O131" s="170" t="str">
        <f t="shared" si="28"/>
        <v>Zast_Stříbrné_Hory_nástupiště</v>
      </c>
      <c r="P131" s="170" t="str">
        <f t="shared" si="29"/>
        <v>SO121402</v>
      </c>
      <c r="Q131" s="186" t="str">
        <f t="shared" si="51"/>
        <v>2</v>
      </c>
      <c r="R131" s="197" t="str">
        <f t="shared" si="53"/>
        <v>001</v>
      </c>
      <c r="S131" s="193" t="str">
        <f t="shared" si="33"/>
        <v>Situace</v>
      </c>
      <c r="T131" s="170" t="str">
        <f t="shared" si="30"/>
        <v>-</v>
      </c>
      <c r="U131" s="187" t="str">
        <f t="shared" si="31"/>
        <v>S621500627_PDPS_D2102_SO121402_XX_2_001_000</v>
      </c>
      <c r="V131" s="172" t="str">
        <f t="shared" si="34"/>
        <v>S</v>
      </c>
      <c r="W131" s="173" t="str">
        <f t="shared" si="35"/>
        <v>6</v>
      </c>
      <c r="X131" s="173" t="str">
        <f t="shared" si="36"/>
        <v>2</v>
      </c>
      <c r="Y131" s="173" t="str">
        <f t="shared" si="37"/>
        <v>1</v>
      </c>
      <c r="Z131" s="173" t="str">
        <f t="shared" si="38"/>
        <v>5</v>
      </c>
      <c r="AA131" s="173" t="str">
        <f t="shared" si="39"/>
        <v>0</v>
      </c>
      <c r="AB131" s="173" t="str">
        <f t="shared" si="40"/>
        <v>0</v>
      </c>
      <c r="AC131" s="173" t="str">
        <f t="shared" si="41"/>
        <v>6</v>
      </c>
      <c r="AD131" s="173" t="str">
        <f t="shared" si="42"/>
        <v>2</v>
      </c>
      <c r="AE131" s="173" t="str">
        <f t="shared" si="43"/>
        <v>7</v>
      </c>
      <c r="AF131" s="173" t="s">
        <v>813</v>
      </c>
      <c r="AG131" s="173" t="str">
        <f t="shared" si="44"/>
        <v>P</v>
      </c>
      <c r="AH131" s="173" t="str">
        <f t="shared" si="45"/>
        <v>D</v>
      </c>
      <c r="AI131" s="173" t="str">
        <f t="shared" si="46"/>
        <v>P</v>
      </c>
      <c r="AJ131" s="174" t="str">
        <f t="shared" si="47"/>
        <v>S</v>
      </c>
      <c r="AK131" s="174" t="str">
        <f>CONCATENATE("_",LOOKUP(Metadata_Příkladu_dokumentace!H131,'Struktura dokumentací'!$I$3:$I$119,'Struktura dokumentací'!$J$3:$J$119))</f>
        <v>_D2102</v>
      </c>
      <c r="AL131" s="174" t="str">
        <f t="shared" si="48"/>
        <v>_SO121402</v>
      </c>
      <c r="AM131" s="174" t="s">
        <v>636</v>
      </c>
      <c r="AN131" s="174" t="str">
        <f t="shared" si="49"/>
        <v>_2</v>
      </c>
      <c r="AO131" s="174" t="str">
        <f t="shared" si="50"/>
        <v>_001</v>
      </c>
      <c r="AP131" s="175" t="s">
        <v>644</v>
      </c>
    </row>
    <row r="132" spans="1:42" s="140" customFormat="1" ht="12" customHeight="1" x14ac:dyDescent="0.2">
      <c r="A132" s="142"/>
      <c r="B132" s="25"/>
      <c r="C132" s="25"/>
      <c r="D132" s="216"/>
      <c r="E132" s="218"/>
      <c r="F132" s="80" t="s">
        <v>518</v>
      </c>
      <c r="G132" s="94" t="s">
        <v>765</v>
      </c>
      <c r="H132" s="135" t="str">
        <f t="shared" si="54"/>
        <v>D212</v>
      </c>
      <c r="I132" s="135" t="s">
        <v>290</v>
      </c>
      <c r="J132" s="146" t="s">
        <v>746</v>
      </c>
      <c r="K132" s="28" t="s">
        <v>420</v>
      </c>
      <c r="L132" s="96" t="s">
        <v>632</v>
      </c>
      <c r="M132" s="185" t="str">
        <f t="shared" si="32"/>
        <v>D212</v>
      </c>
      <c r="N132" s="186" t="str">
        <f>LOOKUP(Metadata_Příkladu_dokumentace!H132,'Struktura dokumentací'!$I$3:$I$119,'Struktura dokumentací'!$E$3:$E$119)</f>
        <v>Nástupiště</v>
      </c>
      <c r="O132" s="170" t="str">
        <f t="shared" ref="O132:O195" si="55">IF(J132="neuvádí se",I132,J132)</f>
        <v>Zast_Stříbrné_Hory_nástupiště</v>
      </c>
      <c r="P132" s="170" t="str">
        <f t="shared" ref="P132:P195" si="56">IF(J132="neuvádí se","-",IF((MID(F132,1,8))="",MID(E132,1,8),MID(F132,1,8)))</f>
        <v>SO121402</v>
      </c>
      <c r="Q132" s="186" t="str">
        <f t="shared" si="51"/>
        <v>2</v>
      </c>
      <c r="R132" s="197" t="str">
        <f t="shared" si="53"/>
        <v>002</v>
      </c>
      <c r="S132" s="193" t="str">
        <f t="shared" si="33"/>
        <v>Půdorys</v>
      </c>
      <c r="T132" s="170" t="str">
        <f t="shared" ref="T132:T195" si="57">IF(L132=0,"-",L132)</f>
        <v>-</v>
      </c>
      <c r="U132" s="187" t="str">
        <f t="shared" ref="U132:U195" si="58">CONCATENATE($H$1,"_",$K$1,AK132,AL132,AM132,AN132,AO132,AP132)</f>
        <v>S621500627_PDPS_D2102_SO121402_XX_2_002_000</v>
      </c>
      <c r="V132" s="172" t="str">
        <f t="shared" si="34"/>
        <v>S</v>
      </c>
      <c r="W132" s="173" t="str">
        <f t="shared" si="35"/>
        <v>6</v>
      </c>
      <c r="X132" s="173" t="str">
        <f t="shared" si="36"/>
        <v>2</v>
      </c>
      <c r="Y132" s="173" t="str">
        <f t="shared" si="37"/>
        <v>1</v>
      </c>
      <c r="Z132" s="173" t="str">
        <f t="shared" si="38"/>
        <v>5</v>
      </c>
      <c r="AA132" s="173" t="str">
        <f t="shared" si="39"/>
        <v>0</v>
      </c>
      <c r="AB132" s="173" t="str">
        <f t="shared" si="40"/>
        <v>0</v>
      </c>
      <c r="AC132" s="173" t="str">
        <f t="shared" si="41"/>
        <v>6</v>
      </c>
      <c r="AD132" s="173" t="str">
        <f t="shared" si="42"/>
        <v>2</v>
      </c>
      <c r="AE132" s="173" t="str">
        <f t="shared" si="43"/>
        <v>7</v>
      </c>
      <c r="AF132" s="173" t="s">
        <v>813</v>
      </c>
      <c r="AG132" s="173" t="str">
        <f t="shared" si="44"/>
        <v>P</v>
      </c>
      <c r="AH132" s="173" t="str">
        <f t="shared" si="45"/>
        <v>D</v>
      </c>
      <c r="AI132" s="173" t="str">
        <f t="shared" si="46"/>
        <v>P</v>
      </c>
      <c r="AJ132" s="174" t="str">
        <f t="shared" si="47"/>
        <v>S</v>
      </c>
      <c r="AK132" s="174" t="str">
        <f>CONCATENATE("_",LOOKUP(Metadata_Příkladu_dokumentace!H132,'Struktura dokumentací'!$I$3:$I$119,'Struktura dokumentací'!$J$3:$J$119))</f>
        <v>_D2102</v>
      </c>
      <c r="AL132" s="174" t="str">
        <f t="shared" si="48"/>
        <v>_SO121402</v>
      </c>
      <c r="AM132" s="174" t="s">
        <v>636</v>
      </c>
      <c r="AN132" s="174" t="str">
        <f t="shared" si="49"/>
        <v>_2</v>
      </c>
      <c r="AO132" s="174" t="str">
        <f t="shared" si="50"/>
        <v>_002</v>
      </c>
      <c r="AP132" s="175" t="s">
        <v>644</v>
      </c>
    </row>
    <row r="133" spans="1:42" s="140" customFormat="1" ht="12" customHeight="1" x14ac:dyDescent="0.2">
      <c r="A133" s="142"/>
      <c r="B133" s="25"/>
      <c r="C133" s="25"/>
      <c r="D133" s="216"/>
      <c r="E133" s="218"/>
      <c r="F133" s="80" t="s">
        <v>519</v>
      </c>
      <c r="G133" s="94" t="s">
        <v>765</v>
      </c>
      <c r="H133" s="135" t="str">
        <f t="shared" si="54"/>
        <v>D212</v>
      </c>
      <c r="I133" s="135" t="s">
        <v>290</v>
      </c>
      <c r="J133" s="146" t="s">
        <v>746</v>
      </c>
      <c r="K133" s="28" t="s">
        <v>664</v>
      </c>
      <c r="L133" s="96" t="s">
        <v>632</v>
      </c>
      <c r="M133" s="185" t="str">
        <f t="shared" ref="M133:M196" si="59">H133</f>
        <v>D212</v>
      </c>
      <c r="N133" s="186" t="str">
        <f>LOOKUP(Metadata_Příkladu_dokumentace!H133,'Struktura dokumentací'!$I$3:$I$119,'Struktura dokumentací'!$E$3:$E$119)</f>
        <v>Nástupiště</v>
      </c>
      <c r="O133" s="170" t="str">
        <f t="shared" si="55"/>
        <v>Zast_Stříbrné_Hory_nástupiště</v>
      </c>
      <c r="P133" s="170" t="str">
        <f t="shared" si="56"/>
        <v>SO121402</v>
      </c>
      <c r="Q133" s="186" t="str">
        <f t="shared" si="51"/>
        <v>2</v>
      </c>
      <c r="R133" s="197" t="str">
        <f t="shared" si="53"/>
        <v>003</v>
      </c>
      <c r="S133" s="193" t="str">
        <f t="shared" ref="S133:S196" si="60">IF(K133="neuvádí se","-",K133)</f>
        <v>Příčné_řezy</v>
      </c>
      <c r="T133" s="170" t="str">
        <f t="shared" si="57"/>
        <v>-</v>
      </c>
      <c r="U133" s="187" t="str">
        <f t="shared" si="58"/>
        <v>S621500627_PDPS_D2102_SO121402_XX_2_003_000</v>
      </c>
      <c r="V133" s="172" t="str">
        <f t="shared" ref="V133:V196" si="61">MID($H$1,1,1)</f>
        <v>S</v>
      </c>
      <c r="W133" s="173" t="str">
        <f t="shared" ref="W133:W196" si="62">MID($H$1,2,1)</f>
        <v>6</v>
      </c>
      <c r="X133" s="173" t="str">
        <f t="shared" ref="X133:X196" si="63">MID($H$1,3,1)</f>
        <v>2</v>
      </c>
      <c r="Y133" s="173" t="str">
        <f t="shared" ref="Y133:Y196" si="64">MID($H$1,4,1)</f>
        <v>1</v>
      </c>
      <c r="Z133" s="173" t="str">
        <f t="shared" ref="Z133:Z196" si="65">MID($H$1,5,1)</f>
        <v>5</v>
      </c>
      <c r="AA133" s="173" t="str">
        <f t="shared" ref="AA133:AA196" si="66">MID($H$1,6,1)</f>
        <v>0</v>
      </c>
      <c r="AB133" s="173" t="str">
        <f t="shared" ref="AB133:AB196" si="67">MID($H$1,7,1)</f>
        <v>0</v>
      </c>
      <c r="AC133" s="173" t="str">
        <f t="shared" ref="AC133:AC196" si="68">MID($H$1,8,1)</f>
        <v>6</v>
      </c>
      <c r="AD133" s="173" t="str">
        <f t="shared" ref="AD133:AD196" si="69">MID($H$1,9,1)</f>
        <v>2</v>
      </c>
      <c r="AE133" s="173" t="str">
        <f t="shared" ref="AE133:AE196" si="70">MID($H$1,10,1)</f>
        <v>7</v>
      </c>
      <c r="AF133" s="173" t="s">
        <v>813</v>
      </c>
      <c r="AG133" s="173" t="str">
        <f t="shared" ref="AG133:AG196" si="71">MID($K$1,1,1)</f>
        <v>P</v>
      </c>
      <c r="AH133" s="173" t="str">
        <f t="shared" ref="AH133:AH196" si="72">MID($K$1,2,1)</f>
        <v>D</v>
      </c>
      <c r="AI133" s="173" t="str">
        <f t="shared" ref="AI133:AI196" si="73">MID($K$1,3,1)</f>
        <v>P</v>
      </c>
      <c r="AJ133" s="174" t="str">
        <f t="shared" ref="AJ133:AJ196" si="74">MID($K$1,4,1)</f>
        <v>S</v>
      </c>
      <c r="AK133" s="174" t="str">
        <f>CONCATENATE("_",LOOKUP(Metadata_Příkladu_dokumentace!H133,'Struktura dokumentací'!$I$3:$I$119,'Struktura dokumentací'!$J$3:$J$119))</f>
        <v>_D2102</v>
      </c>
      <c r="AL133" s="174" t="str">
        <f t="shared" ref="AL133:AL196" si="75">CONCATENATE("_",IF(P133="-","XXXXXXXX",(MID(P133,1,8))))</f>
        <v>_SO121402</v>
      </c>
      <c r="AM133" s="174" t="s">
        <v>636</v>
      </c>
      <c r="AN133" s="174" t="str">
        <f t="shared" ref="AN133:AN196" si="76">IF(Q133="-","_X",CONCATENATE("_",Q133))</f>
        <v>_2</v>
      </c>
      <c r="AO133" s="174" t="str">
        <f t="shared" ref="AO133:AO196" si="77">IF(R133="-","_XXX",CONCATENATE("_",R133))</f>
        <v>_003</v>
      </c>
      <c r="AP133" s="175" t="s">
        <v>644</v>
      </c>
    </row>
    <row r="134" spans="1:42" s="140" customFormat="1" ht="12" customHeight="1" x14ac:dyDescent="0.2">
      <c r="A134" s="142"/>
      <c r="B134" s="25"/>
      <c r="C134" s="25"/>
      <c r="D134" s="216"/>
      <c r="E134" s="218"/>
      <c r="F134" s="80" t="s">
        <v>520</v>
      </c>
      <c r="G134" s="94" t="s">
        <v>765</v>
      </c>
      <c r="H134" s="135" t="str">
        <f t="shared" si="54"/>
        <v>D212</v>
      </c>
      <c r="I134" s="135" t="s">
        <v>290</v>
      </c>
      <c r="J134" s="146" t="s">
        <v>746</v>
      </c>
      <c r="K134" s="28" t="s">
        <v>660</v>
      </c>
      <c r="L134" s="96" t="s">
        <v>632</v>
      </c>
      <c r="M134" s="185" t="str">
        <f t="shared" si="59"/>
        <v>D212</v>
      </c>
      <c r="N134" s="186" t="str">
        <f>LOOKUP(Metadata_Příkladu_dokumentace!H134,'Struktura dokumentací'!$I$3:$I$119,'Struktura dokumentací'!$E$3:$E$119)</f>
        <v>Nástupiště</v>
      </c>
      <c r="O134" s="170" t="str">
        <f t="shared" si="55"/>
        <v>Zast_Stříbrné_Hory_nástupiště</v>
      </c>
      <c r="P134" s="170" t="str">
        <f t="shared" si="56"/>
        <v>SO121402</v>
      </c>
      <c r="Q134" s="186" t="str">
        <f t="shared" si="51"/>
        <v>2</v>
      </c>
      <c r="R134" s="197" t="str">
        <f t="shared" si="53"/>
        <v>004</v>
      </c>
      <c r="S134" s="193" t="str">
        <f t="shared" si="60"/>
        <v>Vzorové_příčné_řezy</v>
      </c>
      <c r="T134" s="170" t="str">
        <f t="shared" si="57"/>
        <v>-</v>
      </c>
      <c r="U134" s="187" t="str">
        <f t="shared" si="58"/>
        <v>S621500627_PDPS_D2102_SO121402_XX_2_004_000</v>
      </c>
      <c r="V134" s="172" t="str">
        <f t="shared" si="61"/>
        <v>S</v>
      </c>
      <c r="W134" s="173" t="str">
        <f t="shared" si="62"/>
        <v>6</v>
      </c>
      <c r="X134" s="173" t="str">
        <f t="shared" si="63"/>
        <v>2</v>
      </c>
      <c r="Y134" s="173" t="str">
        <f t="shared" si="64"/>
        <v>1</v>
      </c>
      <c r="Z134" s="173" t="str">
        <f t="shared" si="65"/>
        <v>5</v>
      </c>
      <c r="AA134" s="173" t="str">
        <f t="shared" si="66"/>
        <v>0</v>
      </c>
      <c r="AB134" s="173" t="str">
        <f t="shared" si="67"/>
        <v>0</v>
      </c>
      <c r="AC134" s="173" t="str">
        <f t="shared" si="68"/>
        <v>6</v>
      </c>
      <c r="AD134" s="173" t="str">
        <f t="shared" si="69"/>
        <v>2</v>
      </c>
      <c r="AE134" s="173" t="str">
        <f t="shared" si="70"/>
        <v>7</v>
      </c>
      <c r="AF134" s="173" t="s">
        <v>813</v>
      </c>
      <c r="AG134" s="173" t="str">
        <f t="shared" si="71"/>
        <v>P</v>
      </c>
      <c r="AH134" s="173" t="str">
        <f t="shared" si="72"/>
        <v>D</v>
      </c>
      <c r="AI134" s="173" t="str">
        <f t="shared" si="73"/>
        <v>P</v>
      </c>
      <c r="AJ134" s="174" t="str">
        <f t="shared" si="74"/>
        <v>S</v>
      </c>
      <c r="AK134" s="174" t="str">
        <f>CONCATENATE("_",LOOKUP(Metadata_Příkladu_dokumentace!H134,'Struktura dokumentací'!$I$3:$I$119,'Struktura dokumentací'!$J$3:$J$119))</f>
        <v>_D2102</v>
      </c>
      <c r="AL134" s="174" t="str">
        <f t="shared" si="75"/>
        <v>_SO121402</v>
      </c>
      <c r="AM134" s="174" t="s">
        <v>636</v>
      </c>
      <c r="AN134" s="174" t="str">
        <f t="shared" si="76"/>
        <v>_2</v>
      </c>
      <c r="AO134" s="174" t="str">
        <f t="shared" si="77"/>
        <v>_004</v>
      </c>
      <c r="AP134" s="175" t="s">
        <v>644</v>
      </c>
    </row>
    <row r="135" spans="1:42" s="140" customFormat="1" ht="12" customHeight="1" x14ac:dyDescent="0.2">
      <c r="A135" s="142"/>
      <c r="B135" s="25"/>
      <c r="C135" s="25"/>
      <c r="D135" s="216"/>
      <c r="E135" s="218"/>
      <c r="F135" s="80" t="s">
        <v>521</v>
      </c>
      <c r="G135" s="94" t="s">
        <v>765</v>
      </c>
      <c r="H135" s="135" t="str">
        <f t="shared" si="54"/>
        <v>D212</v>
      </c>
      <c r="I135" s="135" t="s">
        <v>290</v>
      </c>
      <c r="J135" s="146" t="s">
        <v>746</v>
      </c>
      <c r="K135" s="28" t="s">
        <v>673</v>
      </c>
      <c r="L135" s="96" t="s">
        <v>632</v>
      </c>
      <c r="M135" s="185" t="str">
        <f t="shared" si="59"/>
        <v>D212</v>
      </c>
      <c r="N135" s="186" t="str">
        <f>LOOKUP(Metadata_Příkladu_dokumentace!H135,'Struktura dokumentací'!$I$3:$I$119,'Struktura dokumentací'!$E$3:$E$119)</f>
        <v>Nástupiště</v>
      </c>
      <c r="O135" s="170" t="str">
        <f t="shared" si="55"/>
        <v>Zast_Stříbrné_Hory_nástupiště</v>
      </c>
      <c r="P135" s="170" t="str">
        <f t="shared" si="56"/>
        <v>SO121402</v>
      </c>
      <c r="Q135" s="186" t="str">
        <f t="shared" si="51"/>
        <v>2</v>
      </c>
      <c r="R135" s="197" t="str">
        <f t="shared" si="53"/>
        <v>005</v>
      </c>
      <c r="S135" s="193" t="str">
        <f t="shared" si="60"/>
        <v>Vytyčovací_výkres</v>
      </c>
      <c r="T135" s="170" t="str">
        <f t="shared" si="57"/>
        <v>-</v>
      </c>
      <c r="U135" s="187" t="str">
        <f t="shared" si="58"/>
        <v>S621500627_PDPS_D2102_SO121402_XX_2_005_000</v>
      </c>
      <c r="V135" s="172" t="str">
        <f t="shared" si="61"/>
        <v>S</v>
      </c>
      <c r="W135" s="173" t="str">
        <f t="shared" si="62"/>
        <v>6</v>
      </c>
      <c r="X135" s="173" t="str">
        <f t="shared" si="63"/>
        <v>2</v>
      </c>
      <c r="Y135" s="173" t="str">
        <f t="shared" si="64"/>
        <v>1</v>
      </c>
      <c r="Z135" s="173" t="str">
        <f t="shared" si="65"/>
        <v>5</v>
      </c>
      <c r="AA135" s="173" t="str">
        <f t="shared" si="66"/>
        <v>0</v>
      </c>
      <c r="AB135" s="173" t="str">
        <f t="shared" si="67"/>
        <v>0</v>
      </c>
      <c r="AC135" s="173" t="str">
        <f t="shared" si="68"/>
        <v>6</v>
      </c>
      <c r="AD135" s="173" t="str">
        <f t="shared" si="69"/>
        <v>2</v>
      </c>
      <c r="AE135" s="173" t="str">
        <f t="shared" si="70"/>
        <v>7</v>
      </c>
      <c r="AF135" s="173" t="s">
        <v>813</v>
      </c>
      <c r="AG135" s="173" t="str">
        <f t="shared" si="71"/>
        <v>P</v>
      </c>
      <c r="AH135" s="173" t="str">
        <f t="shared" si="72"/>
        <v>D</v>
      </c>
      <c r="AI135" s="173" t="str">
        <f t="shared" si="73"/>
        <v>P</v>
      </c>
      <c r="AJ135" s="174" t="str">
        <f t="shared" si="74"/>
        <v>S</v>
      </c>
      <c r="AK135" s="174" t="str">
        <f>CONCATENATE("_",LOOKUP(Metadata_Příkladu_dokumentace!H135,'Struktura dokumentací'!$I$3:$I$119,'Struktura dokumentací'!$J$3:$J$119))</f>
        <v>_D2102</v>
      </c>
      <c r="AL135" s="174" t="str">
        <f t="shared" si="75"/>
        <v>_SO121402</v>
      </c>
      <c r="AM135" s="174" t="s">
        <v>636</v>
      </c>
      <c r="AN135" s="174" t="str">
        <f t="shared" si="76"/>
        <v>_2</v>
      </c>
      <c r="AO135" s="174" t="str">
        <f t="shared" si="77"/>
        <v>_005</v>
      </c>
      <c r="AP135" s="175" t="s">
        <v>644</v>
      </c>
    </row>
    <row r="136" spans="1:42" s="140" customFormat="1" ht="12" customHeight="1" x14ac:dyDescent="0.2">
      <c r="A136" s="142"/>
      <c r="B136" s="25"/>
      <c r="C136" s="25"/>
      <c r="D136" s="216"/>
      <c r="E136" s="219"/>
      <c r="F136" s="80" t="s">
        <v>522</v>
      </c>
      <c r="G136" s="94" t="s">
        <v>765</v>
      </c>
      <c r="H136" s="135" t="str">
        <f t="shared" si="54"/>
        <v>D212</v>
      </c>
      <c r="I136" s="135" t="s">
        <v>290</v>
      </c>
      <c r="J136" s="146" t="s">
        <v>746</v>
      </c>
      <c r="K136" s="28" t="s">
        <v>678</v>
      </c>
      <c r="L136" s="96" t="s">
        <v>632</v>
      </c>
      <c r="M136" s="185" t="str">
        <f t="shared" si="59"/>
        <v>D212</v>
      </c>
      <c r="N136" s="186" t="str">
        <f>LOOKUP(Metadata_Příkladu_dokumentace!H136,'Struktura dokumentací'!$I$3:$I$119,'Struktura dokumentací'!$E$3:$E$119)</f>
        <v>Nástupiště</v>
      </c>
      <c r="O136" s="170" t="str">
        <f t="shared" si="55"/>
        <v>Zast_Stříbrné_Hory_nástupiště</v>
      </c>
      <c r="P136" s="170" t="str">
        <f t="shared" si="56"/>
        <v>SO121402</v>
      </c>
      <c r="Q136" s="186" t="str">
        <f t="shared" si="51"/>
        <v>4</v>
      </c>
      <c r="R136" s="197" t="str">
        <f t="shared" si="53"/>
        <v>001</v>
      </c>
      <c r="S136" s="193" t="str">
        <f t="shared" si="60"/>
        <v>Výkaz_výměr</v>
      </c>
      <c r="T136" s="170" t="str">
        <f t="shared" si="57"/>
        <v>-</v>
      </c>
      <c r="U136" s="187" t="str">
        <f t="shared" si="58"/>
        <v>S621500627_PDPS_D2102_SO121402_XX_4_001_000</v>
      </c>
      <c r="V136" s="172" t="str">
        <f t="shared" si="61"/>
        <v>S</v>
      </c>
      <c r="W136" s="173" t="str">
        <f t="shared" si="62"/>
        <v>6</v>
      </c>
      <c r="X136" s="173" t="str">
        <f t="shared" si="63"/>
        <v>2</v>
      </c>
      <c r="Y136" s="173" t="str">
        <f t="shared" si="64"/>
        <v>1</v>
      </c>
      <c r="Z136" s="173" t="str">
        <f t="shared" si="65"/>
        <v>5</v>
      </c>
      <c r="AA136" s="173" t="str">
        <f t="shared" si="66"/>
        <v>0</v>
      </c>
      <c r="AB136" s="173" t="str">
        <f t="shared" si="67"/>
        <v>0</v>
      </c>
      <c r="AC136" s="173" t="str">
        <f t="shared" si="68"/>
        <v>6</v>
      </c>
      <c r="AD136" s="173" t="str">
        <f t="shared" si="69"/>
        <v>2</v>
      </c>
      <c r="AE136" s="173" t="str">
        <f t="shared" si="70"/>
        <v>7</v>
      </c>
      <c r="AF136" s="173" t="s">
        <v>813</v>
      </c>
      <c r="AG136" s="173" t="str">
        <f t="shared" si="71"/>
        <v>P</v>
      </c>
      <c r="AH136" s="173" t="str">
        <f t="shared" si="72"/>
        <v>D</v>
      </c>
      <c r="AI136" s="173" t="str">
        <f t="shared" si="73"/>
        <v>P</v>
      </c>
      <c r="AJ136" s="174" t="str">
        <f t="shared" si="74"/>
        <v>S</v>
      </c>
      <c r="AK136" s="174" t="str">
        <f>CONCATENATE("_",LOOKUP(Metadata_Příkladu_dokumentace!H136,'Struktura dokumentací'!$I$3:$I$119,'Struktura dokumentací'!$J$3:$J$119))</f>
        <v>_D2102</v>
      </c>
      <c r="AL136" s="174" t="str">
        <f t="shared" si="75"/>
        <v>_SO121402</v>
      </c>
      <c r="AM136" s="174" t="s">
        <v>636</v>
      </c>
      <c r="AN136" s="174" t="str">
        <f t="shared" si="76"/>
        <v>_4</v>
      </c>
      <c r="AO136" s="174" t="str">
        <f t="shared" si="77"/>
        <v>_001</v>
      </c>
      <c r="AP136" s="175" t="s">
        <v>644</v>
      </c>
    </row>
    <row r="137" spans="1:42" s="140" customFormat="1" ht="12" customHeight="1" x14ac:dyDescent="0.2">
      <c r="A137" s="142"/>
      <c r="B137" s="25"/>
      <c r="C137" s="25"/>
      <c r="D137" s="216"/>
      <c r="E137" s="74" t="s">
        <v>413</v>
      </c>
      <c r="F137" s="85"/>
      <c r="G137" s="89" t="s">
        <v>759</v>
      </c>
      <c r="H137" s="137" t="str">
        <f t="shared" si="54"/>
        <v>D212</v>
      </c>
      <c r="I137" s="137" t="s">
        <v>290</v>
      </c>
      <c r="J137" s="131" t="s">
        <v>860</v>
      </c>
      <c r="K137" s="43" t="s">
        <v>773</v>
      </c>
      <c r="L137" s="93" t="s">
        <v>632</v>
      </c>
      <c r="M137" s="185" t="str">
        <f t="shared" si="59"/>
        <v>D212</v>
      </c>
      <c r="N137" s="186" t="str">
        <f>LOOKUP(Metadata_Příkladu_dokumentace!H137,'Struktura dokumentací'!$I$3:$I$119,'Struktura dokumentací'!$E$3:$E$119)</f>
        <v>Nástupiště</v>
      </c>
      <c r="O137" s="170" t="str">
        <f t="shared" si="55"/>
        <v>ŽST_Pohled_nástupiště</v>
      </c>
      <c r="P137" s="170" t="str">
        <f t="shared" si="56"/>
        <v>SO131401</v>
      </c>
      <c r="Q137" s="186" t="str">
        <f t="shared" si="51"/>
        <v>-</v>
      </c>
      <c r="R137" s="197" t="str">
        <f t="shared" si="53"/>
        <v>-</v>
      </c>
      <c r="S137" s="193" t="str">
        <f t="shared" si="60"/>
        <v>-</v>
      </c>
      <c r="T137" s="170" t="str">
        <f t="shared" si="57"/>
        <v>-</v>
      </c>
      <c r="U137" s="187" t="str">
        <f t="shared" si="58"/>
        <v>S621500627_PDPS_D2102_SO131401_XX_X_XXX_000</v>
      </c>
      <c r="V137" s="172" t="str">
        <f t="shared" si="61"/>
        <v>S</v>
      </c>
      <c r="W137" s="173" t="str">
        <f t="shared" si="62"/>
        <v>6</v>
      </c>
      <c r="X137" s="173" t="str">
        <f t="shared" si="63"/>
        <v>2</v>
      </c>
      <c r="Y137" s="173" t="str">
        <f t="shared" si="64"/>
        <v>1</v>
      </c>
      <c r="Z137" s="173" t="str">
        <f t="shared" si="65"/>
        <v>5</v>
      </c>
      <c r="AA137" s="173" t="str">
        <f t="shared" si="66"/>
        <v>0</v>
      </c>
      <c r="AB137" s="173" t="str">
        <f t="shared" si="67"/>
        <v>0</v>
      </c>
      <c r="AC137" s="173" t="str">
        <f t="shared" si="68"/>
        <v>6</v>
      </c>
      <c r="AD137" s="173" t="str">
        <f t="shared" si="69"/>
        <v>2</v>
      </c>
      <c r="AE137" s="173" t="str">
        <f t="shared" si="70"/>
        <v>7</v>
      </c>
      <c r="AF137" s="173" t="s">
        <v>813</v>
      </c>
      <c r="AG137" s="173" t="str">
        <f t="shared" si="71"/>
        <v>P</v>
      </c>
      <c r="AH137" s="173" t="str">
        <f t="shared" si="72"/>
        <v>D</v>
      </c>
      <c r="AI137" s="173" t="str">
        <f t="shared" si="73"/>
        <v>P</v>
      </c>
      <c r="AJ137" s="174" t="str">
        <f t="shared" si="74"/>
        <v>S</v>
      </c>
      <c r="AK137" s="174" t="str">
        <f>CONCATENATE("_",LOOKUP(Metadata_Příkladu_dokumentace!H137,'Struktura dokumentací'!$I$3:$I$119,'Struktura dokumentací'!$J$3:$J$119))</f>
        <v>_D2102</v>
      </c>
      <c r="AL137" s="174" t="str">
        <f t="shared" si="75"/>
        <v>_SO131401</v>
      </c>
      <c r="AM137" s="174" t="s">
        <v>636</v>
      </c>
      <c r="AN137" s="174" t="str">
        <f t="shared" si="76"/>
        <v>_X</v>
      </c>
      <c r="AO137" s="174" t="str">
        <f t="shared" si="77"/>
        <v>_XXX</v>
      </c>
      <c r="AP137" s="175" t="s">
        <v>644</v>
      </c>
    </row>
    <row r="138" spans="1:42" s="140" customFormat="1" ht="12" customHeight="1" x14ac:dyDescent="0.2">
      <c r="A138" s="142"/>
      <c r="B138" s="25"/>
      <c r="C138" s="25"/>
      <c r="D138" s="216"/>
      <c r="E138" s="217"/>
      <c r="F138" s="80" t="s">
        <v>503</v>
      </c>
      <c r="G138" s="94" t="s">
        <v>765</v>
      </c>
      <c r="H138" s="135" t="str">
        <f t="shared" ref="H138:H169" si="78">IF(D139="",H137,D139)</f>
        <v>D212</v>
      </c>
      <c r="I138" s="135" t="s">
        <v>290</v>
      </c>
      <c r="J138" s="133" t="s">
        <v>860</v>
      </c>
      <c r="K138" s="28" t="s">
        <v>418</v>
      </c>
      <c r="L138" s="96" t="s">
        <v>632</v>
      </c>
      <c r="M138" s="185" t="str">
        <f t="shared" si="59"/>
        <v>D212</v>
      </c>
      <c r="N138" s="186" t="str">
        <f>LOOKUP(Metadata_Příkladu_dokumentace!H138,'Struktura dokumentací'!$I$3:$I$119,'Struktura dokumentací'!$E$3:$E$119)</f>
        <v>Nástupiště</v>
      </c>
      <c r="O138" s="170" t="str">
        <f t="shared" si="55"/>
        <v>ŽST_Pohled_nástupiště</v>
      </c>
      <c r="P138" s="170" t="str">
        <f t="shared" si="56"/>
        <v>SO131401</v>
      </c>
      <c r="Q138" s="186" t="str">
        <f t="shared" si="51"/>
        <v>0</v>
      </c>
      <c r="R138" s="197" t="str">
        <f t="shared" si="53"/>
        <v>000</v>
      </c>
      <c r="S138" s="193" t="str">
        <f t="shared" si="60"/>
        <v>Rozpiska</v>
      </c>
      <c r="T138" s="170" t="str">
        <f t="shared" si="57"/>
        <v>-</v>
      </c>
      <c r="U138" s="187" t="str">
        <f t="shared" si="58"/>
        <v>S621500627_PDPS_D2102_SO131401_XX_0_000_000</v>
      </c>
      <c r="V138" s="172" t="str">
        <f t="shared" si="61"/>
        <v>S</v>
      </c>
      <c r="W138" s="173" t="str">
        <f t="shared" si="62"/>
        <v>6</v>
      </c>
      <c r="X138" s="173" t="str">
        <f t="shared" si="63"/>
        <v>2</v>
      </c>
      <c r="Y138" s="173" t="str">
        <f t="shared" si="64"/>
        <v>1</v>
      </c>
      <c r="Z138" s="173" t="str">
        <f t="shared" si="65"/>
        <v>5</v>
      </c>
      <c r="AA138" s="173" t="str">
        <f t="shared" si="66"/>
        <v>0</v>
      </c>
      <c r="AB138" s="173" t="str">
        <f t="shared" si="67"/>
        <v>0</v>
      </c>
      <c r="AC138" s="173" t="str">
        <f t="shared" si="68"/>
        <v>6</v>
      </c>
      <c r="AD138" s="173" t="str">
        <f t="shared" si="69"/>
        <v>2</v>
      </c>
      <c r="AE138" s="173" t="str">
        <f t="shared" si="70"/>
        <v>7</v>
      </c>
      <c r="AF138" s="173" t="s">
        <v>813</v>
      </c>
      <c r="AG138" s="173" t="str">
        <f t="shared" si="71"/>
        <v>P</v>
      </c>
      <c r="AH138" s="173" t="str">
        <f t="shared" si="72"/>
        <v>D</v>
      </c>
      <c r="AI138" s="173" t="str">
        <f t="shared" si="73"/>
        <v>P</v>
      </c>
      <c r="AJ138" s="174" t="str">
        <f t="shared" si="74"/>
        <v>S</v>
      </c>
      <c r="AK138" s="174" t="str">
        <f>CONCATENATE("_",LOOKUP(Metadata_Příkladu_dokumentace!H138,'Struktura dokumentací'!$I$3:$I$119,'Struktura dokumentací'!$J$3:$J$119))</f>
        <v>_D2102</v>
      </c>
      <c r="AL138" s="174" t="str">
        <f t="shared" si="75"/>
        <v>_SO131401</v>
      </c>
      <c r="AM138" s="174" t="s">
        <v>636</v>
      </c>
      <c r="AN138" s="174" t="str">
        <f t="shared" si="76"/>
        <v>_0</v>
      </c>
      <c r="AO138" s="174" t="str">
        <f t="shared" si="77"/>
        <v>_000</v>
      </c>
      <c r="AP138" s="175" t="s">
        <v>644</v>
      </c>
    </row>
    <row r="139" spans="1:42" s="140" customFormat="1" ht="12" customHeight="1" x14ac:dyDescent="0.2">
      <c r="A139" s="142"/>
      <c r="B139" s="25"/>
      <c r="C139" s="25"/>
      <c r="D139" s="216"/>
      <c r="E139" s="218"/>
      <c r="F139" s="80" t="s">
        <v>504</v>
      </c>
      <c r="G139" s="94" t="s">
        <v>765</v>
      </c>
      <c r="H139" s="135" t="str">
        <f t="shared" si="78"/>
        <v>D212</v>
      </c>
      <c r="I139" s="135" t="s">
        <v>290</v>
      </c>
      <c r="J139" s="133" t="s">
        <v>860</v>
      </c>
      <c r="K139" s="28" t="s">
        <v>652</v>
      </c>
      <c r="L139" s="96" t="s">
        <v>632</v>
      </c>
      <c r="M139" s="185" t="str">
        <f t="shared" si="59"/>
        <v>D212</v>
      </c>
      <c r="N139" s="186" t="str">
        <f>LOOKUP(Metadata_Příkladu_dokumentace!H139,'Struktura dokumentací'!$I$3:$I$119,'Struktura dokumentací'!$E$3:$E$119)</f>
        <v>Nástupiště</v>
      </c>
      <c r="O139" s="170" t="str">
        <f t="shared" si="55"/>
        <v>ŽST_Pohled_nástupiště</v>
      </c>
      <c r="P139" s="170" t="str">
        <f t="shared" si="56"/>
        <v>SO131401</v>
      </c>
      <c r="Q139" s="186" t="str">
        <f t="shared" si="51"/>
        <v>0</v>
      </c>
      <c r="R139" s="197" t="str">
        <f t="shared" si="53"/>
        <v>001</v>
      </c>
      <c r="S139" s="193" t="str">
        <f t="shared" si="60"/>
        <v>Seznam_příloh</v>
      </c>
      <c r="T139" s="170" t="str">
        <f t="shared" si="57"/>
        <v>-</v>
      </c>
      <c r="U139" s="187" t="str">
        <f t="shared" si="58"/>
        <v>S621500627_PDPS_D2102_SO131401_XX_0_001_000</v>
      </c>
      <c r="V139" s="172" t="str">
        <f t="shared" si="61"/>
        <v>S</v>
      </c>
      <c r="W139" s="173" t="str">
        <f t="shared" si="62"/>
        <v>6</v>
      </c>
      <c r="X139" s="173" t="str">
        <f t="shared" si="63"/>
        <v>2</v>
      </c>
      <c r="Y139" s="173" t="str">
        <f t="shared" si="64"/>
        <v>1</v>
      </c>
      <c r="Z139" s="173" t="str">
        <f t="shared" si="65"/>
        <v>5</v>
      </c>
      <c r="AA139" s="173" t="str">
        <f t="shared" si="66"/>
        <v>0</v>
      </c>
      <c r="AB139" s="173" t="str">
        <f t="shared" si="67"/>
        <v>0</v>
      </c>
      <c r="AC139" s="173" t="str">
        <f t="shared" si="68"/>
        <v>6</v>
      </c>
      <c r="AD139" s="173" t="str">
        <f t="shared" si="69"/>
        <v>2</v>
      </c>
      <c r="AE139" s="173" t="str">
        <f t="shared" si="70"/>
        <v>7</v>
      </c>
      <c r="AF139" s="173" t="s">
        <v>813</v>
      </c>
      <c r="AG139" s="173" t="str">
        <f t="shared" si="71"/>
        <v>P</v>
      </c>
      <c r="AH139" s="173" t="str">
        <f t="shared" si="72"/>
        <v>D</v>
      </c>
      <c r="AI139" s="173" t="str">
        <f t="shared" si="73"/>
        <v>P</v>
      </c>
      <c r="AJ139" s="174" t="str">
        <f t="shared" si="74"/>
        <v>S</v>
      </c>
      <c r="AK139" s="174" t="str">
        <f>CONCATENATE("_",LOOKUP(Metadata_Příkladu_dokumentace!H139,'Struktura dokumentací'!$I$3:$I$119,'Struktura dokumentací'!$J$3:$J$119))</f>
        <v>_D2102</v>
      </c>
      <c r="AL139" s="174" t="str">
        <f t="shared" si="75"/>
        <v>_SO131401</v>
      </c>
      <c r="AM139" s="174" t="s">
        <v>636</v>
      </c>
      <c r="AN139" s="174" t="str">
        <f t="shared" si="76"/>
        <v>_0</v>
      </c>
      <c r="AO139" s="174" t="str">
        <f t="shared" si="77"/>
        <v>_001</v>
      </c>
      <c r="AP139" s="175" t="s">
        <v>644</v>
      </c>
    </row>
    <row r="140" spans="1:42" s="140" customFormat="1" ht="12" customHeight="1" x14ac:dyDescent="0.2">
      <c r="A140" s="142"/>
      <c r="B140" s="25"/>
      <c r="C140" s="25"/>
      <c r="D140" s="216"/>
      <c r="E140" s="218"/>
      <c r="F140" s="80" t="s">
        <v>505</v>
      </c>
      <c r="G140" s="94" t="s">
        <v>765</v>
      </c>
      <c r="H140" s="135" t="str">
        <f t="shared" si="78"/>
        <v>D212</v>
      </c>
      <c r="I140" s="135" t="s">
        <v>290</v>
      </c>
      <c r="J140" s="133" t="s">
        <v>860</v>
      </c>
      <c r="K140" s="28" t="s">
        <v>653</v>
      </c>
      <c r="L140" s="96" t="s">
        <v>632</v>
      </c>
      <c r="M140" s="185" t="str">
        <f t="shared" si="59"/>
        <v>D212</v>
      </c>
      <c r="N140" s="186" t="str">
        <f>LOOKUP(Metadata_Příkladu_dokumentace!H140,'Struktura dokumentací'!$I$3:$I$119,'Struktura dokumentací'!$E$3:$E$119)</f>
        <v>Nástupiště</v>
      </c>
      <c r="O140" s="170" t="str">
        <f t="shared" si="55"/>
        <v>ŽST_Pohled_nástupiště</v>
      </c>
      <c r="P140" s="170" t="str">
        <f t="shared" si="56"/>
        <v>SO131401</v>
      </c>
      <c r="Q140" s="186" t="str">
        <f t="shared" si="51"/>
        <v>1</v>
      </c>
      <c r="R140" s="197" t="str">
        <f t="shared" si="53"/>
        <v>001</v>
      </c>
      <c r="S140" s="193" t="str">
        <f t="shared" si="60"/>
        <v>Technická_zpráva</v>
      </c>
      <c r="T140" s="170" t="str">
        <f t="shared" si="57"/>
        <v>-</v>
      </c>
      <c r="U140" s="187" t="str">
        <f t="shared" si="58"/>
        <v>S621500627_PDPS_D2102_SO131401_XX_1_001_000</v>
      </c>
      <c r="V140" s="172" t="str">
        <f t="shared" si="61"/>
        <v>S</v>
      </c>
      <c r="W140" s="173" t="str">
        <f t="shared" si="62"/>
        <v>6</v>
      </c>
      <c r="X140" s="173" t="str">
        <f t="shared" si="63"/>
        <v>2</v>
      </c>
      <c r="Y140" s="173" t="str">
        <f t="shared" si="64"/>
        <v>1</v>
      </c>
      <c r="Z140" s="173" t="str">
        <f t="shared" si="65"/>
        <v>5</v>
      </c>
      <c r="AA140" s="173" t="str">
        <f t="shared" si="66"/>
        <v>0</v>
      </c>
      <c r="AB140" s="173" t="str">
        <f t="shared" si="67"/>
        <v>0</v>
      </c>
      <c r="AC140" s="173" t="str">
        <f t="shared" si="68"/>
        <v>6</v>
      </c>
      <c r="AD140" s="173" t="str">
        <f t="shared" si="69"/>
        <v>2</v>
      </c>
      <c r="AE140" s="173" t="str">
        <f t="shared" si="70"/>
        <v>7</v>
      </c>
      <c r="AF140" s="173" t="s">
        <v>813</v>
      </c>
      <c r="AG140" s="173" t="str">
        <f t="shared" si="71"/>
        <v>P</v>
      </c>
      <c r="AH140" s="173" t="str">
        <f t="shared" si="72"/>
        <v>D</v>
      </c>
      <c r="AI140" s="173" t="str">
        <f t="shared" si="73"/>
        <v>P</v>
      </c>
      <c r="AJ140" s="174" t="str">
        <f t="shared" si="74"/>
        <v>S</v>
      </c>
      <c r="AK140" s="174" t="str">
        <f>CONCATENATE("_",LOOKUP(Metadata_Příkladu_dokumentace!H140,'Struktura dokumentací'!$I$3:$I$119,'Struktura dokumentací'!$J$3:$J$119))</f>
        <v>_D2102</v>
      </c>
      <c r="AL140" s="174" t="str">
        <f t="shared" si="75"/>
        <v>_SO131401</v>
      </c>
      <c r="AM140" s="174" t="s">
        <v>636</v>
      </c>
      <c r="AN140" s="174" t="str">
        <f t="shared" si="76"/>
        <v>_1</v>
      </c>
      <c r="AO140" s="174" t="str">
        <f t="shared" si="77"/>
        <v>_001</v>
      </c>
      <c r="AP140" s="175" t="s">
        <v>644</v>
      </c>
    </row>
    <row r="141" spans="1:42" s="140" customFormat="1" ht="12" customHeight="1" x14ac:dyDescent="0.2">
      <c r="A141" s="142"/>
      <c r="B141" s="25"/>
      <c r="C141" s="25"/>
      <c r="D141" s="216"/>
      <c r="E141" s="218"/>
      <c r="F141" s="80" t="s">
        <v>506</v>
      </c>
      <c r="G141" s="94" t="s">
        <v>765</v>
      </c>
      <c r="H141" s="135" t="str">
        <f t="shared" si="78"/>
        <v>D212</v>
      </c>
      <c r="I141" s="135" t="s">
        <v>290</v>
      </c>
      <c r="J141" s="133" t="s">
        <v>860</v>
      </c>
      <c r="K141" s="28" t="s">
        <v>419</v>
      </c>
      <c r="L141" s="96" t="s">
        <v>632</v>
      </c>
      <c r="M141" s="185" t="str">
        <f t="shared" si="59"/>
        <v>D212</v>
      </c>
      <c r="N141" s="186" t="str">
        <f>LOOKUP(Metadata_Příkladu_dokumentace!H141,'Struktura dokumentací'!$I$3:$I$119,'Struktura dokumentací'!$E$3:$E$119)</f>
        <v>Nástupiště</v>
      </c>
      <c r="O141" s="170" t="str">
        <f t="shared" si="55"/>
        <v>ŽST_Pohled_nástupiště</v>
      </c>
      <c r="P141" s="170" t="str">
        <f t="shared" si="56"/>
        <v>SO131401</v>
      </c>
      <c r="Q141" s="186" t="str">
        <f t="shared" si="51"/>
        <v>2</v>
      </c>
      <c r="R141" s="197" t="str">
        <f t="shared" si="53"/>
        <v>001</v>
      </c>
      <c r="S141" s="193" t="str">
        <f t="shared" si="60"/>
        <v>Situace</v>
      </c>
      <c r="T141" s="170" t="str">
        <f t="shared" si="57"/>
        <v>-</v>
      </c>
      <c r="U141" s="187" t="str">
        <f t="shared" si="58"/>
        <v>S621500627_PDPS_D2102_SO131401_XX_2_001_000</v>
      </c>
      <c r="V141" s="172" t="str">
        <f t="shared" si="61"/>
        <v>S</v>
      </c>
      <c r="W141" s="173" t="str">
        <f t="shared" si="62"/>
        <v>6</v>
      </c>
      <c r="X141" s="173" t="str">
        <f t="shared" si="63"/>
        <v>2</v>
      </c>
      <c r="Y141" s="173" t="str">
        <f t="shared" si="64"/>
        <v>1</v>
      </c>
      <c r="Z141" s="173" t="str">
        <f t="shared" si="65"/>
        <v>5</v>
      </c>
      <c r="AA141" s="173" t="str">
        <f t="shared" si="66"/>
        <v>0</v>
      </c>
      <c r="AB141" s="173" t="str">
        <f t="shared" si="67"/>
        <v>0</v>
      </c>
      <c r="AC141" s="173" t="str">
        <f t="shared" si="68"/>
        <v>6</v>
      </c>
      <c r="AD141" s="173" t="str">
        <f t="shared" si="69"/>
        <v>2</v>
      </c>
      <c r="AE141" s="173" t="str">
        <f t="shared" si="70"/>
        <v>7</v>
      </c>
      <c r="AF141" s="173" t="s">
        <v>813</v>
      </c>
      <c r="AG141" s="173" t="str">
        <f t="shared" si="71"/>
        <v>P</v>
      </c>
      <c r="AH141" s="173" t="str">
        <f t="shared" si="72"/>
        <v>D</v>
      </c>
      <c r="AI141" s="173" t="str">
        <f t="shared" si="73"/>
        <v>P</v>
      </c>
      <c r="AJ141" s="174" t="str">
        <f t="shared" si="74"/>
        <v>S</v>
      </c>
      <c r="AK141" s="174" t="str">
        <f>CONCATENATE("_",LOOKUP(Metadata_Příkladu_dokumentace!H141,'Struktura dokumentací'!$I$3:$I$119,'Struktura dokumentací'!$J$3:$J$119))</f>
        <v>_D2102</v>
      </c>
      <c r="AL141" s="174" t="str">
        <f t="shared" si="75"/>
        <v>_SO131401</v>
      </c>
      <c r="AM141" s="174" t="s">
        <v>636</v>
      </c>
      <c r="AN141" s="174" t="str">
        <f t="shared" si="76"/>
        <v>_2</v>
      </c>
      <c r="AO141" s="174" t="str">
        <f t="shared" si="77"/>
        <v>_001</v>
      </c>
      <c r="AP141" s="175" t="s">
        <v>644</v>
      </c>
    </row>
    <row r="142" spans="1:42" s="140" customFormat="1" ht="12" customHeight="1" x14ac:dyDescent="0.2">
      <c r="A142" s="142"/>
      <c r="B142" s="25"/>
      <c r="C142" s="25"/>
      <c r="D142" s="216"/>
      <c r="E142" s="218"/>
      <c r="F142" s="80" t="s">
        <v>507</v>
      </c>
      <c r="G142" s="94" t="s">
        <v>765</v>
      </c>
      <c r="H142" s="135" t="str">
        <f t="shared" si="78"/>
        <v>D212</v>
      </c>
      <c r="I142" s="135" t="s">
        <v>290</v>
      </c>
      <c r="J142" s="133" t="s">
        <v>860</v>
      </c>
      <c r="K142" s="28" t="s">
        <v>420</v>
      </c>
      <c r="L142" s="96" t="s">
        <v>632</v>
      </c>
      <c r="M142" s="185" t="str">
        <f t="shared" si="59"/>
        <v>D212</v>
      </c>
      <c r="N142" s="186" t="str">
        <f>LOOKUP(Metadata_Příkladu_dokumentace!H142,'Struktura dokumentací'!$I$3:$I$119,'Struktura dokumentací'!$E$3:$E$119)</f>
        <v>Nástupiště</v>
      </c>
      <c r="O142" s="170" t="str">
        <f t="shared" si="55"/>
        <v>ŽST_Pohled_nástupiště</v>
      </c>
      <c r="P142" s="170" t="str">
        <f t="shared" si="56"/>
        <v>SO131401</v>
      </c>
      <c r="Q142" s="186" t="str">
        <f t="shared" si="51"/>
        <v>2</v>
      </c>
      <c r="R142" s="197" t="str">
        <f t="shared" si="53"/>
        <v>002</v>
      </c>
      <c r="S142" s="193" t="str">
        <f t="shared" si="60"/>
        <v>Půdorys</v>
      </c>
      <c r="T142" s="170" t="str">
        <f t="shared" si="57"/>
        <v>-</v>
      </c>
      <c r="U142" s="187" t="str">
        <f t="shared" si="58"/>
        <v>S621500627_PDPS_D2102_SO131401_XX_2_002_000</v>
      </c>
      <c r="V142" s="172" t="str">
        <f t="shared" si="61"/>
        <v>S</v>
      </c>
      <c r="W142" s="173" t="str">
        <f t="shared" si="62"/>
        <v>6</v>
      </c>
      <c r="X142" s="173" t="str">
        <f t="shared" si="63"/>
        <v>2</v>
      </c>
      <c r="Y142" s="173" t="str">
        <f t="shared" si="64"/>
        <v>1</v>
      </c>
      <c r="Z142" s="173" t="str">
        <f t="shared" si="65"/>
        <v>5</v>
      </c>
      <c r="AA142" s="173" t="str">
        <f t="shared" si="66"/>
        <v>0</v>
      </c>
      <c r="AB142" s="173" t="str">
        <f t="shared" si="67"/>
        <v>0</v>
      </c>
      <c r="AC142" s="173" t="str">
        <f t="shared" si="68"/>
        <v>6</v>
      </c>
      <c r="AD142" s="173" t="str">
        <f t="shared" si="69"/>
        <v>2</v>
      </c>
      <c r="AE142" s="173" t="str">
        <f t="shared" si="70"/>
        <v>7</v>
      </c>
      <c r="AF142" s="173" t="s">
        <v>813</v>
      </c>
      <c r="AG142" s="173" t="str">
        <f t="shared" si="71"/>
        <v>P</v>
      </c>
      <c r="AH142" s="173" t="str">
        <f t="shared" si="72"/>
        <v>D</v>
      </c>
      <c r="AI142" s="173" t="str">
        <f t="shared" si="73"/>
        <v>P</v>
      </c>
      <c r="AJ142" s="174" t="str">
        <f t="shared" si="74"/>
        <v>S</v>
      </c>
      <c r="AK142" s="174" t="str">
        <f>CONCATENATE("_",LOOKUP(Metadata_Příkladu_dokumentace!H142,'Struktura dokumentací'!$I$3:$I$119,'Struktura dokumentací'!$J$3:$J$119))</f>
        <v>_D2102</v>
      </c>
      <c r="AL142" s="174" t="str">
        <f t="shared" si="75"/>
        <v>_SO131401</v>
      </c>
      <c r="AM142" s="174" t="s">
        <v>636</v>
      </c>
      <c r="AN142" s="174" t="str">
        <f t="shared" si="76"/>
        <v>_2</v>
      </c>
      <c r="AO142" s="174" t="str">
        <f t="shared" si="77"/>
        <v>_002</v>
      </c>
      <c r="AP142" s="175" t="s">
        <v>644</v>
      </c>
    </row>
    <row r="143" spans="1:42" s="140" customFormat="1" ht="12" customHeight="1" x14ac:dyDescent="0.2">
      <c r="A143" s="142"/>
      <c r="B143" s="25"/>
      <c r="C143" s="25"/>
      <c r="D143" s="216"/>
      <c r="E143" s="218"/>
      <c r="F143" s="80" t="s">
        <v>508</v>
      </c>
      <c r="G143" s="94" t="s">
        <v>765</v>
      </c>
      <c r="H143" s="135" t="str">
        <f t="shared" si="78"/>
        <v>D212</v>
      </c>
      <c r="I143" s="135" t="s">
        <v>290</v>
      </c>
      <c r="J143" s="133" t="s">
        <v>860</v>
      </c>
      <c r="K143" s="28" t="s">
        <v>664</v>
      </c>
      <c r="L143" s="96" t="s">
        <v>632</v>
      </c>
      <c r="M143" s="185" t="str">
        <f t="shared" si="59"/>
        <v>D212</v>
      </c>
      <c r="N143" s="186" t="str">
        <f>LOOKUP(Metadata_Příkladu_dokumentace!H143,'Struktura dokumentací'!$I$3:$I$119,'Struktura dokumentací'!$E$3:$E$119)</f>
        <v>Nástupiště</v>
      </c>
      <c r="O143" s="170" t="str">
        <f t="shared" si="55"/>
        <v>ŽST_Pohled_nástupiště</v>
      </c>
      <c r="P143" s="170" t="str">
        <f t="shared" si="56"/>
        <v>SO131401</v>
      </c>
      <c r="Q143" s="186" t="str">
        <f t="shared" si="51"/>
        <v>2</v>
      </c>
      <c r="R143" s="197" t="str">
        <f t="shared" si="53"/>
        <v>003</v>
      </c>
      <c r="S143" s="193" t="str">
        <f t="shared" si="60"/>
        <v>Příčné_řezy</v>
      </c>
      <c r="T143" s="170" t="str">
        <f t="shared" si="57"/>
        <v>-</v>
      </c>
      <c r="U143" s="187" t="str">
        <f t="shared" si="58"/>
        <v>S621500627_PDPS_D2102_SO131401_XX_2_003_000</v>
      </c>
      <c r="V143" s="172" t="str">
        <f t="shared" si="61"/>
        <v>S</v>
      </c>
      <c r="W143" s="173" t="str">
        <f t="shared" si="62"/>
        <v>6</v>
      </c>
      <c r="X143" s="173" t="str">
        <f t="shared" si="63"/>
        <v>2</v>
      </c>
      <c r="Y143" s="173" t="str">
        <f t="shared" si="64"/>
        <v>1</v>
      </c>
      <c r="Z143" s="173" t="str">
        <f t="shared" si="65"/>
        <v>5</v>
      </c>
      <c r="AA143" s="173" t="str">
        <f t="shared" si="66"/>
        <v>0</v>
      </c>
      <c r="AB143" s="173" t="str">
        <f t="shared" si="67"/>
        <v>0</v>
      </c>
      <c r="AC143" s="173" t="str">
        <f t="shared" si="68"/>
        <v>6</v>
      </c>
      <c r="AD143" s="173" t="str">
        <f t="shared" si="69"/>
        <v>2</v>
      </c>
      <c r="AE143" s="173" t="str">
        <f t="shared" si="70"/>
        <v>7</v>
      </c>
      <c r="AF143" s="173" t="s">
        <v>813</v>
      </c>
      <c r="AG143" s="173" t="str">
        <f t="shared" si="71"/>
        <v>P</v>
      </c>
      <c r="AH143" s="173" t="str">
        <f t="shared" si="72"/>
        <v>D</v>
      </c>
      <c r="AI143" s="173" t="str">
        <f t="shared" si="73"/>
        <v>P</v>
      </c>
      <c r="AJ143" s="174" t="str">
        <f t="shared" si="74"/>
        <v>S</v>
      </c>
      <c r="AK143" s="174" t="str">
        <f>CONCATENATE("_",LOOKUP(Metadata_Příkladu_dokumentace!H143,'Struktura dokumentací'!$I$3:$I$119,'Struktura dokumentací'!$J$3:$J$119))</f>
        <v>_D2102</v>
      </c>
      <c r="AL143" s="174" t="str">
        <f t="shared" si="75"/>
        <v>_SO131401</v>
      </c>
      <c r="AM143" s="174" t="s">
        <v>636</v>
      </c>
      <c r="AN143" s="174" t="str">
        <f t="shared" si="76"/>
        <v>_2</v>
      </c>
      <c r="AO143" s="174" t="str">
        <f t="shared" si="77"/>
        <v>_003</v>
      </c>
      <c r="AP143" s="175" t="s">
        <v>644</v>
      </c>
    </row>
    <row r="144" spans="1:42" s="140" customFormat="1" ht="12" customHeight="1" x14ac:dyDescent="0.2">
      <c r="A144" s="142"/>
      <c r="B144" s="25"/>
      <c r="C144" s="25"/>
      <c r="D144" s="216"/>
      <c r="E144" s="218"/>
      <c r="F144" s="80" t="s">
        <v>509</v>
      </c>
      <c r="G144" s="94" t="s">
        <v>765</v>
      </c>
      <c r="H144" s="135" t="str">
        <f t="shared" si="78"/>
        <v>D212</v>
      </c>
      <c r="I144" s="135" t="s">
        <v>290</v>
      </c>
      <c r="J144" s="133" t="s">
        <v>860</v>
      </c>
      <c r="K144" s="28" t="s">
        <v>660</v>
      </c>
      <c r="L144" s="96" t="s">
        <v>632</v>
      </c>
      <c r="M144" s="185" t="str">
        <f t="shared" si="59"/>
        <v>D212</v>
      </c>
      <c r="N144" s="186" t="str">
        <f>LOOKUP(Metadata_Příkladu_dokumentace!H144,'Struktura dokumentací'!$I$3:$I$119,'Struktura dokumentací'!$E$3:$E$119)</f>
        <v>Nástupiště</v>
      </c>
      <c r="O144" s="170" t="str">
        <f t="shared" si="55"/>
        <v>ŽST_Pohled_nástupiště</v>
      </c>
      <c r="P144" s="170" t="str">
        <f t="shared" si="56"/>
        <v>SO131401</v>
      </c>
      <c r="Q144" s="186" t="str">
        <f t="shared" si="51"/>
        <v>2</v>
      </c>
      <c r="R144" s="197" t="str">
        <f t="shared" si="53"/>
        <v>004</v>
      </c>
      <c r="S144" s="193" t="str">
        <f t="shared" si="60"/>
        <v>Vzorové_příčné_řezy</v>
      </c>
      <c r="T144" s="170" t="str">
        <f t="shared" si="57"/>
        <v>-</v>
      </c>
      <c r="U144" s="187" t="str">
        <f t="shared" si="58"/>
        <v>S621500627_PDPS_D2102_SO131401_XX_2_004_000</v>
      </c>
      <c r="V144" s="172" t="str">
        <f t="shared" si="61"/>
        <v>S</v>
      </c>
      <c r="W144" s="173" t="str">
        <f t="shared" si="62"/>
        <v>6</v>
      </c>
      <c r="X144" s="173" t="str">
        <f t="shared" si="63"/>
        <v>2</v>
      </c>
      <c r="Y144" s="173" t="str">
        <f t="shared" si="64"/>
        <v>1</v>
      </c>
      <c r="Z144" s="173" t="str">
        <f t="shared" si="65"/>
        <v>5</v>
      </c>
      <c r="AA144" s="173" t="str">
        <f t="shared" si="66"/>
        <v>0</v>
      </c>
      <c r="AB144" s="173" t="str">
        <f t="shared" si="67"/>
        <v>0</v>
      </c>
      <c r="AC144" s="173" t="str">
        <f t="shared" si="68"/>
        <v>6</v>
      </c>
      <c r="AD144" s="173" t="str">
        <f t="shared" si="69"/>
        <v>2</v>
      </c>
      <c r="AE144" s="173" t="str">
        <f t="shared" si="70"/>
        <v>7</v>
      </c>
      <c r="AF144" s="173" t="s">
        <v>813</v>
      </c>
      <c r="AG144" s="173" t="str">
        <f t="shared" si="71"/>
        <v>P</v>
      </c>
      <c r="AH144" s="173" t="str">
        <f t="shared" si="72"/>
        <v>D</v>
      </c>
      <c r="AI144" s="173" t="str">
        <f t="shared" si="73"/>
        <v>P</v>
      </c>
      <c r="AJ144" s="174" t="str">
        <f t="shared" si="74"/>
        <v>S</v>
      </c>
      <c r="AK144" s="174" t="str">
        <f>CONCATENATE("_",LOOKUP(Metadata_Příkladu_dokumentace!H144,'Struktura dokumentací'!$I$3:$I$119,'Struktura dokumentací'!$J$3:$J$119))</f>
        <v>_D2102</v>
      </c>
      <c r="AL144" s="174" t="str">
        <f t="shared" si="75"/>
        <v>_SO131401</v>
      </c>
      <c r="AM144" s="174" t="s">
        <v>636</v>
      </c>
      <c r="AN144" s="174" t="str">
        <f t="shared" si="76"/>
        <v>_2</v>
      </c>
      <c r="AO144" s="174" t="str">
        <f t="shared" si="77"/>
        <v>_004</v>
      </c>
      <c r="AP144" s="175" t="s">
        <v>644</v>
      </c>
    </row>
    <row r="145" spans="1:42" s="140" customFormat="1" ht="12" customHeight="1" x14ac:dyDescent="0.2">
      <c r="A145" s="142"/>
      <c r="B145" s="25"/>
      <c r="C145" s="25"/>
      <c r="D145" s="216"/>
      <c r="E145" s="218"/>
      <c r="F145" s="80" t="s">
        <v>510</v>
      </c>
      <c r="G145" s="94" t="s">
        <v>765</v>
      </c>
      <c r="H145" s="135" t="str">
        <f t="shared" si="78"/>
        <v>D212</v>
      </c>
      <c r="I145" s="135" t="s">
        <v>290</v>
      </c>
      <c r="J145" s="133" t="s">
        <v>860</v>
      </c>
      <c r="K145" s="28" t="s">
        <v>673</v>
      </c>
      <c r="L145" s="96" t="s">
        <v>632</v>
      </c>
      <c r="M145" s="185" t="str">
        <f t="shared" si="59"/>
        <v>D212</v>
      </c>
      <c r="N145" s="186" t="str">
        <f>LOOKUP(Metadata_Příkladu_dokumentace!H145,'Struktura dokumentací'!$I$3:$I$119,'Struktura dokumentací'!$E$3:$E$119)</f>
        <v>Nástupiště</v>
      </c>
      <c r="O145" s="170" t="str">
        <f t="shared" si="55"/>
        <v>ŽST_Pohled_nástupiště</v>
      </c>
      <c r="P145" s="170" t="str">
        <f t="shared" si="56"/>
        <v>SO131401</v>
      </c>
      <c r="Q145" s="186" t="str">
        <f t="shared" si="51"/>
        <v>2</v>
      </c>
      <c r="R145" s="197" t="str">
        <f t="shared" si="53"/>
        <v>005</v>
      </c>
      <c r="S145" s="193" t="str">
        <f t="shared" si="60"/>
        <v>Vytyčovací_výkres</v>
      </c>
      <c r="T145" s="170" t="str">
        <f t="shared" si="57"/>
        <v>-</v>
      </c>
      <c r="U145" s="187" t="str">
        <f t="shared" si="58"/>
        <v>S621500627_PDPS_D2102_SO131401_XX_2_005_000</v>
      </c>
      <c r="V145" s="172" t="str">
        <f t="shared" si="61"/>
        <v>S</v>
      </c>
      <c r="W145" s="173" t="str">
        <f t="shared" si="62"/>
        <v>6</v>
      </c>
      <c r="X145" s="173" t="str">
        <f t="shared" si="63"/>
        <v>2</v>
      </c>
      <c r="Y145" s="173" t="str">
        <f t="shared" si="64"/>
        <v>1</v>
      </c>
      <c r="Z145" s="173" t="str">
        <f t="shared" si="65"/>
        <v>5</v>
      </c>
      <c r="AA145" s="173" t="str">
        <f t="shared" si="66"/>
        <v>0</v>
      </c>
      <c r="AB145" s="173" t="str">
        <f t="shared" si="67"/>
        <v>0</v>
      </c>
      <c r="AC145" s="173" t="str">
        <f t="shared" si="68"/>
        <v>6</v>
      </c>
      <c r="AD145" s="173" t="str">
        <f t="shared" si="69"/>
        <v>2</v>
      </c>
      <c r="AE145" s="173" t="str">
        <f t="shared" si="70"/>
        <v>7</v>
      </c>
      <c r="AF145" s="173" t="s">
        <v>813</v>
      </c>
      <c r="AG145" s="173" t="str">
        <f t="shared" si="71"/>
        <v>P</v>
      </c>
      <c r="AH145" s="173" t="str">
        <f t="shared" si="72"/>
        <v>D</v>
      </c>
      <c r="AI145" s="173" t="str">
        <f t="shared" si="73"/>
        <v>P</v>
      </c>
      <c r="AJ145" s="174" t="str">
        <f t="shared" si="74"/>
        <v>S</v>
      </c>
      <c r="AK145" s="174" t="str">
        <f>CONCATENATE("_",LOOKUP(Metadata_Příkladu_dokumentace!H145,'Struktura dokumentací'!$I$3:$I$119,'Struktura dokumentací'!$J$3:$J$119))</f>
        <v>_D2102</v>
      </c>
      <c r="AL145" s="174" t="str">
        <f t="shared" si="75"/>
        <v>_SO131401</v>
      </c>
      <c r="AM145" s="174" t="s">
        <v>636</v>
      </c>
      <c r="AN145" s="174" t="str">
        <f t="shared" si="76"/>
        <v>_2</v>
      </c>
      <c r="AO145" s="174" t="str">
        <f t="shared" si="77"/>
        <v>_005</v>
      </c>
      <c r="AP145" s="175" t="s">
        <v>644</v>
      </c>
    </row>
    <row r="146" spans="1:42" s="140" customFormat="1" ht="12" customHeight="1" x14ac:dyDescent="0.2">
      <c r="A146" s="142"/>
      <c r="B146" s="25"/>
      <c r="C146" s="25"/>
      <c r="D146" s="216"/>
      <c r="E146" s="218"/>
      <c r="F146" s="80" t="s">
        <v>511</v>
      </c>
      <c r="G146" s="94" t="s">
        <v>765</v>
      </c>
      <c r="H146" s="135" t="str">
        <f t="shared" si="78"/>
        <v>D212</v>
      </c>
      <c r="I146" s="135" t="s">
        <v>290</v>
      </c>
      <c r="J146" s="133" t="s">
        <v>860</v>
      </c>
      <c r="K146" s="28" t="s">
        <v>705</v>
      </c>
      <c r="L146" s="96" t="s">
        <v>632</v>
      </c>
      <c r="M146" s="185" t="str">
        <f t="shared" si="59"/>
        <v>D212</v>
      </c>
      <c r="N146" s="186" t="str">
        <f>LOOKUP(Metadata_Příkladu_dokumentace!H146,'Struktura dokumentací'!$I$3:$I$119,'Struktura dokumentací'!$E$3:$E$119)</f>
        <v>Nástupiště</v>
      </c>
      <c r="O146" s="170" t="str">
        <f t="shared" si="55"/>
        <v>ŽST_Pohled_nástupiště</v>
      </c>
      <c r="P146" s="170" t="str">
        <f t="shared" si="56"/>
        <v>SO131401</v>
      </c>
      <c r="Q146" s="186" t="str">
        <f t="shared" si="51"/>
        <v>2</v>
      </c>
      <c r="R146" s="197" t="str">
        <f t="shared" si="53"/>
        <v>007</v>
      </c>
      <c r="S146" s="193" t="str">
        <f t="shared" si="60"/>
        <v>Situace_provizorního_nástupiště</v>
      </c>
      <c r="T146" s="170" t="str">
        <f t="shared" si="57"/>
        <v>-</v>
      </c>
      <c r="U146" s="187" t="str">
        <f t="shared" si="58"/>
        <v>S621500627_PDPS_D2102_SO131401_XX_2_007_000</v>
      </c>
      <c r="V146" s="172" t="str">
        <f t="shared" si="61"/>
        <v>S</v>
      </c>
      <c r="W146" s="173" t="str">
        <f t="shared" si="62"/>
        <v>6</v>
      </c>
      <c r="X146" s="173" t="str">
        <f t="shared" si="63"/>
        <v>2</v>
      </c>
      <c r="Y146" s="173" t="str">
        <f t="shared" si="64"/>
        <v>1</v>
      </c>
      <c r="Z146" s="173" t="str">
        <f t="shared" si="65"/>
        <v>5</v>
      </c>
      <c r="AA146" s="173" t="str">
        <f t="shared" si="66"/>
        <v>0</v>
      </c>
      <c r="AB146" s="173" t="str">
        <f t="shared" si="67"/>
        <v>0</v>
      </c>
      <c r="AC146" s="173" t="str">
        <f t="shared" si="68"/>
        <v>6</v>
      </c>
      <c r="AD146" s="173" t="str">
        <f t="shared" si="69"/>
        <v>2</v>
      </c>
      <c r="AE146" s="173" t="str">
        <f t="shared" si="70"/>
        <v>7</v>
      </c>
      <c r="AF146" s="173" t="s">
        <v>813</v>
      </c>
      <c r="AG146" s="173" t="str">
        <f t="shared" si="71"/>
        <v>P</v>
      </c>
      <c r="AH146" s="173" t="str">
        <f t="shared" si="72"/>
        <v>D</v>
      </c>
      <c r="AI146" s="173" t="str">
        <f t="shared" si="73"/>
        <v>P</v>
      </c>
      <c r="AJ146" s="174" t="str">
        <f t="shared" si="74"/>
        <v>S</v>
      </c>
      <c r="AK146" s="174" t="str">
        <f>CONCATENATE("_",LOOKUP(Metadata_Příkladu_dokumentace!H146,'Struktura dokumentací'!$I$3:$I$119,'Struktura dokumentací'!$J$3:$J$119))</f>
        <v>_D2102</v>
      </c>
      <c r="AL146" s="174" t="str">
        <f t="shared" si="75"/>
        <v>_SO131401</v>
      </c>
      <c r="AM146" s="174" t="s">
        <v>636</v>
      </c>
      <c r="AN146" s="174" t="str">
        <f t="shared" si="76"/>
        <v>_2</v>
      </c>
      <c r="AO146" s="174" t="str">
        <f t="shared" si="77"/>
        <v>_007</v>
      </c>
      <c r="AP146" s="175" t="s">
        <v>644</v>
      </c>
    </row>
    <row r="147" spans="1:42" s="140" customFormat="1" ht="12" customHeight="1" x14ac:dyDescent="0.2">
      <c r="A147" s="142"/>
      <c r="B147" s="25"/>
      <c r="C147" s="25"/>
      <c r="D147" s="216"/>
      <c r="E147" s="218"/>
      <c r="F147" s="80" t="s">
        <v>512</v>
      </c>
      <c r="G147" s="94" t="s">
        <v>765</v>
      </c>
      <c r="H147" s="135" t="str">
        <f t="shared" si="78"/>
        <v>D212</v>
      </c>
      <c r="I147" s="135" t="s">
        <v>290</v>
      </c>
      <c r="J147" s="133" t="s">
        <v>860</v>
      </c>
      <c r="K147" s="28" t="s">
        <v>703</v>
      </c>
      <c r="L147" s="96" t="s">
        <v>632</v>
      </c>
      <c r="M147" s="185" t="str">
        <f t="shared" si="59"/>
        <v>D212</v>
      </c>
      <c r="N147" s="186" t="str">
        <f>LOOKUP(Metadata_Příkladu_dokumentace!H147,'Struktura dokumentací'!$I$3:$I$119,'Struktura dokumentací'!$E$3:$E$119)</f>
        <v>Nástupiště</v>
      </c>
      <c r="O147" s="170" t="str">
        <f t="shared" si="55"/>
        <v>ŽST_Pohled_nástupiště</v>
      </c>
      <c r="P147" s="170" t="str">
        <f t="shared" si="56"/>
        <v>SO131401</v>
      </c>
      <c r="Q147" s="186" t="str">
        <f t="shared" si="51"/>
        <v>2</v>
      </c>
      <c r="R147" s="197" t="str">
        <f t="shared" si="53"/>
        <v>008</v>
      </c>
      <c r="S147" s="193" t="str">
        <f t="shared" si="60"/>
        <v>Výkres_zábradlí</v>
      </c>
      <c r="T147" s="170" t="str">
        <f t="shared" si="57"/>
        <v>-</v>
      </c>
      <c r="U147" s="187" t="str">
        <f t="shared" si="58"/>
        <v>S621500627_PDPS_D2102_SO131401_XX_2_008_000</v>
      </c>
      <c r="V147" s="172" t="str">
        <f t="shared" si="61"/>
        <v>S</v>
      </c>
      <c r="W147" s="173" t="str">
        <f t="shared" si="62"/>
        <v>6</v>
      </c>
      <c r="X147" s="173" t="str">
        <f t="shared" si="63"/>
        <v>2</v>
      </c>
      <c r="Y147" s="173" t="str">
        <f t="shared" si="64"/>
        <v>1</v>
      </c>
      <c r="Z147" s="173" t="str">
        <f t="shared" si="65"/>
        <v>5</v>
      </c>
      <c r="AA147" s="173" t="str">
        <f t="shared" si="66"/>
        <v>0</v>
      </c>
      <c r="AB147" s="173" t="str">
        <f t="shared" si="67"/>
        <v>0</v>
      </c>
      <c r="AC147" s="173" t="str">
        <f t="shared" si="68"/>
        <v>6</v>
      </c>
      <c r="AD147" s="173" t="str">
        <f t="shared" si="69"/>
        <v>2</v>
      </c>
      <c r="AE147" s="173" t="str">
        <f t="shared" si="70"/>
        <v>7</v>
      </c>
      <c r="AF147" s="173" t="s">
        <v>813</v>
      </c>
      <c r="AG147" s="173" t="str">
        <f t="shared" si="71"/>
        <v>P</v>
      </c>
      <c r="AH147" s="173" t="str">
        <f t="shared" si="72"/>
        <v>D</v>
      </c>
      <c r="AI147" s="173" t="str">
        <f t="shared" si="73"/>
        <v>P</v>
      </c>
      <c r="AJ147" s="174" t="str">
        <f t="shared" si="74"/>
        <v>S</v>
      </c>
      <c r="AK147" s="174" t="str">
        <f>CONCATENATE("_",LOOKUP(Metadata_Příkladu_dokumentace!H147,'Struktura dokumentací'!$I$3:$I$119,'Struktura dokumentací'!$J$3:$J$119))</f>
        <v>_D2102</v>
      </c>
      <c r="AL147" s="174" t="str">
        <f t="shared" si="75"/>
        <v>_SO131401</v>
      </c>
      <c r="AM147" s="174" t="s">
        <v>636</v>
      </c>
      <c r="AN147" s="174" t="str">
        <f t="shared" si="76"/>
        <v>_2</v>
      </c>
      <c r="AO147" s="174" t="str">
        <f t="shared" si="77"/>
        <v>_008</v>
      </c>
      <c r="AP147" s="175" t="s">
        <v>644</v>
      </c>
    </row>
    <row r="148" spans="1:42" s="140" customFormat="1" ht="12" customHeight="1" x14ac:dyDescent="0.2">
      <c r="A148" s="142"/>
      <c r="B148" s="25"/>
      <c r="C148" s="25"/>
      <c r="D148" s="220"/>
      <c r="E148" s="219"/>
      <c r="F148" s="80" t="s">
        <v>513</v>
      </c>
      <c r="G148" s="94" t="s">
        <v>765</v>
      </c>
      <c r="H148" s="135" t="str">
        <f t="shared" si="78"/>
        <v>D214</v>
      </c>
      <c r="I148" s="135" t="s">
        <v>290</v>
      </c>
      <c r="J148" s="133" t="s">
        <v>860</v>
      </c>
      <c r="K148" s="28" t="s">
        <v>678</v>
      </c>
      <c r="L148" s="96" t="s">
        <v>632</v>
      </c>
      <c r="M148" s="185" t="str">
        <f t="shared" si="59"/>
        <v>D214</v>
      </c>
      <c r="N148" s="186" t="str">
        <f>LOOKUP(Metadata_Příkladu_dokumentace!H148,'Struktura dokumentací'!$I$3:$I$119,'Struktura dokumentací'!$E$3:$E$119)</f>
        <v>Mosty, propustky a zdi</v>
      </c>
      <c r="O148" s="170" t="str">
        <f t="shared" si="55"/>
        <v>ŽST_Pohled_nástupiště</v>
      </c>
      <c r="P148" s="170" t="str">
        <f t="shared" si="56"/>
        <v>SO131401</v>
      </c>
      <c r="Q148" s="186" t="str">
        <f t="shared" si="51"/>
        <v>4</v>
      </c>
      <c r="R148" s="197" t="str">
        <f t="shared" si="53"/>
        <v>001</v>
      </c>
      <c r="S148" s="193" t="str">
        <f t="shared" si="60"/>
        <v>Výkaz_výměr</v>
      </c>
      <c r="T148" s="170" t="str">
        <f t="shared" si="57"/>
        <v>-</v>
      </c>
      <c r="U148" s="187" t="str">
        <f t="shared" si="58"/>
        <v>S621500627_PDPS_D2104_SO131401_XX_4_001_000</v>
      </c>
      <c r="V148" s="172" t="str">
        <f t="shared" si="61"/>
        <v>S</v>
      </c>
      <c r="W148" s="173" t="str">
        <f t="shared" si="62"/>
        <v>6</v>
      </c>
      <c r="X148" s="173" t="str">
        <f t="shared" si="63"/>
        <v>2</v>
      </c>
      <c r="Y148" s="173" t="str">
        <f t="shared" si="64"/>
        <v>1</v>
      </c>
      <c r="Z148" s="173" t="str">
        <f t="shared" si="65"/>
        <v>5</v>
      </c>
      <c r="AA148" s="173" t="str">
        <f t="shared" si="66"/>
        <v>0</v>
      </c>
      <c r="AB148" s="173" t="str">
        <f t="shared" si="67"/>
        <v>0</v>
      </c>
      <c r="AC148" s="173" t="str">
        <f t="shared" si="68"/>
        <v>6</v>
      </c>
      <c r="AD148" s="173" t="str">
        <f t="shared" si="69"/>
        <v>2</v>
      </c>
      <c r="AE148" s="173" t="str">
        <f t="shared" si="70"/>
        <v>7</v>
      </c>
      <c r="AF148" s="173" t="s">
        <v>813</v>
      </c>
      <c r="AG148" s="173" t="str">
        <f t="shared" si="71"/>
        <v>P</v>
      </c>
      <c r="AH148" s="173" t="str">
        <f t="shared" si="72"/>
        <v>D</v>
      </c>
      <c r="AI148" s="173" t="str">
        <f t="shared" si="73"/>
        <v>P</v>
      </c>
      <c r="AJ148" s="174" t="str">
        <f t="shared" si="74"/>
        <v>S</v>
      </c>
      <c r="AK148" s="174" t="str">
        <f>CONCATENATE("_",LOOKUP(Metadata_Příkladu_dokumentace!H148,'Struktura dokumentací'!$I$3:$I$119,'Struktura dokumentací'!$J$3:$J$119))</f>
        <v>_D2104</v>
      </c>
      <c r="AL148" s="174" t="str">
        <f t="shared" si="75"/>
        <v>_SO131401</v>
      </c>
      <c r="AM148" s="174" t="s">
        <v>636</v>
      </c>
      <c r="AN148" s="174" t="str">
        <f t="shared" si="76"/>
        <v>_4</v>
      </c>
      <c r="AO148" s="174" t="str">
        <f t="shared" si="77"/>
        <v>_001</v>
      </c>
      <c r="AP148" s="175" t="s">
        <v>644</v>
      </c>
    </row>
    <row r="149" spans="1:42" s="140" customFormat="1" ht="12" customHeight="1" x14ac:dyDescent="0.2">
      <c r="A149" s="142"/>
      <c r="B149" s="25"/>
      <c r="C149" s="25"/>
      <c r="D149" s="72" t="s">
        <v>312</v>
      </c>
      <c r="E149" s="73"/>
      <c r="F149" s="86"/>
      <c r="G149" s="89" t="s">
        <v>759</v>
      </c>
      <c r="H149" s="137" t="str">
        <f t="shared" si="78"/>
        <v>D214</v>
      </c>
      <c r="I149" s="137" t="s">
        <v>861</v>
      </c>
      <c r="J149" s="132" t="s">
        <v>773</v>
      </c>
      <c r="K149" s="43" t="s">
        <v>773</v>
      </c>
      <c r="L149" s="93" t="s">
        <v>632</v>
      </c>
      <c r="M149" s="185" t="str">
        <f t="shared" si="59"/>
        <v>D214</v>
      </c>
      <c r="N149" s="186" t="str">
        <f>LOOKUP(Metadata_Příkladu_dokumentace!H149,'Struktura dokumentací'!$I$3:$I$119,'Struktura dokumentací'!$E$3:$E$119)</f>
        <v>Mosty, propustky a zdi</v>
      </c>
      <c r="O149" s="170" t="str">
        <f t="shared" si="55"/>
        <v>Mosty_propustky_zdi</v>
      </c>
      <c r="P149" s="170" t="str">
        <f t="shared" si="56"/>
        <v>-</v>
      </c>
      <c r="Q149" s="186" t="str">
        <f t="shared" si="51"/>
        <v>-</v>
      </c>
      <c r="R149" s="197" t="str">
        <f t="shared" si="53"/>
        <v>-</v>
      </c>
      <c r="S149" s="193" t="str">
        <f t="shared" si="60"/>
        <v>-</v>
      </c>
      <c r="T149" s="170" t="str">
        <f t="shared" si="57"/>
        <v>-</v>
      </c>
      <c r="U149" s="187" t="str">
        <f t="shared" si="58"/>
        <v>S621500627_PDPS_D2104_XXXXXXXX_XX_X_XXX_000</v>
      </c>
      <c r="V149" s="172" t="str">
        <f t="shared" si="61"/>
        <v>S</v>
      </c>
      <c r="W149" s="173" t="str">
        <f t="shared" si="62"/>
        <v>6</v>
      </c>
      <c r="X149" s="173" t="str">
        <f t="shared" si="63"/>
        <v>2</v>
      </c>
      <c r="Y149" s="173" t="str">
        <f t="shared" si="64"/>
        <v>1</v>
      </c>
      <c r="Z149" s="173" t="str">
        <f t="shared" si="65"/>
        <v>5</v>
      </c>
      <c r="AA149" s="173" t="str">
        <f t="shared" si="66"/>
        <v>0</v>
      </c>
      <c r="AB149" s="173" t="str">
        <f t="shared" si="67"/>
        <v>0</v>
      </c>
      <c r="AC149" s="173" t="str">
        <f t="shared" si="68"/>
        <v>6</v>
      </c>
      <c r="AD149" s="173" t="str">
        <f t="shared" si="69"/>
        <v>2</v>
      </c>
      <c r="AE149" s="173" t="str">
        <f t="shared" si="70"/>
        <v>7</v>
      </c>
      <c r="AF149" s="173" t="s">
        <v>813</v>
      </c>
      <c r="AG149" s="173" t="str">
        <f t="shared" si="71"/>
        <v>P</v>
      </c>
      <c r="AH149" s="173" t="str">
        <f t="shared" si="72"/>
        <v>D</v>
      </c>
      <c r="AI149" s="173" t="str">
        <f t="shared" si="73"/>
        <v>P</v>
      </c>
      <c r="AJ149" s="174" t="str">
        <f t="shared" si="74"/>
        <v>S</v>
      </c>
      <c r="AK149" s="174" t="str">
        <f>CONCATENATE("_",LOOKUP(Metadata_Příkladu_dokumentace!H149,'Struktura dokumentací'!$I$3:$I$119,'Struktura dokumentací'!$J$3:$J$119))</f>
        <v>_D2104</v>
      </c>
      <c r="AL149" s="174" t="str">
        <f t="shared" si="75"/>
        <v>_XXXXXXXX</v>
      </c>
      <c r="AM149" s="174" t="s">
        <v>636</v>
      </c>
      <c r="AN149" s="174" t="str">
        <f t="shared" si="76"/>
        <v>_X</v>
      </c>
      <c r="AO149" s="174" t="str">
        <f t="shared" si="77"/>
        <v>_XXX</v>
      </c>
      <c r="AP149" s="175" t="s">
        <v>644</v>
      </c>
    </row>
    <row r="150" spans="1:42" s="140" customFormat="1" ht="12" customHeight="1" x14ac:dyDescent="0.2">
      <c r="A150" s="142"/>
      <c r="B150" s="25"/>
      <c r="C150" s="25"/>
      <c r="D150" s="215"/>
      <c r="E150" s="74" t="s">
        <v>414</v>
      </c>
      <c r="F150" s="85"/>
      <c r="G150" s="89" t="s">
        <v>759</v>
      </c>
      <c r="H150" s="137" t="str">
        <f t="shared" si="78"/>
        <v>D214</v>
      </c>
      <c r="I150" s="137" t="s">
        <v>861</v>
      </c>
      <c r="J150" s="131" t="s">
        <v>863</v>
      </c>
      <c r="K150" s="43" t="s">
        <v>773</v>
      </c>
      <c r="L150" s="93" t="s">
        <v>632</v>
      </c>
      <c r="M150" s="185" t="str">
        <f t="shared" si="59"/>
        <v>D214</v>
      </c>
      <c r="N150" s="186" t="str">
        <f>LOOKUP(Metadata_Příkladu_dokumentace!H150,'Struktura dokumentací'!$I$3:$I$119,'Struktura dokumentací'!$E$3:$E$119)</f>
        <v>Mosty, propustky a zdi</v>
      </c>
      <c r="O150" s="170" t="str">
        <f t="shared" si="55"/>
        <v>Železniční_most_v_ev_km_105,716-podchod</v>
      </c>
      <c r="P150" s="170" t="str">
        <f t="shared" si="56"/>
        <v>SO122005</v>
      </c>
      <c r="Q150" s="186" t="str">
        <f t="shared" ref="Q150:Q213" si="79">IF((MID(F150,1,8))="","-",IF((MID(H150,1,1))="D",MID(F150,10,1),""))</f>
        <v>-</v>
      </c>
      <c r="R150" s="197" t="str">
        <f t="shared" si="53"/>
        <v>-</v>
      </c>
      <c r="S150" s="193" t="str">
        <f t="shared" si="60"/>
        <v>-</v>
      </c>
      <c r="T150" s="170" t="str">
        <f t="shared" si="57"/>
        <v>-</v>
      </c>
      <c r="U150" s="187" t="str">
        <f t="shared" si="58"/>
        <v>S621500627_PDPS_D2104_SO122005_XX_X_XXX_000</v>
      </c>
      <c r="V150" s="172" t="str">
        <f t="shared" si="61"/>
        <v>S</v>
      </c>
      <c r="W150" s="173" t="str">
        <f t="shared" si="62"/>
        <v>6</v>
      </c>
      <c r="X150" s="173" t="str">
        <f t="shared" si="63"/>
        <v>2</v>
      </c>
      <c r="Y150" s="173" t="str">
        <f t="shared" si="64"/>
        <v>1</v>
      </c>
      <c r="Z150" s="173" t="str">
        <f t="shared" si="65"/>
        <v>5</v>
      </c>
      <c r="AA150" s="173" t="str">
        <f t="shared" si="66"/>
        <v>0</v>
      </c>
      <c r="AB150" s="173" t="str">
        <f t="shared" si="67"/>
        <v>0</v>
      </c>
      <c r="AC150" s="173" t="str">
        <f t="shared" si="68"/>
        <v>6</v>
      </c>
      <c r="AD150" s="173" t="str">
        <f t="shared" si="69"/>
        <v>2</v>
      </c>
      <c r="AE150" s="173" t="str">
        <f t="shared" si="70"/>
        <v>7</v>
      </c>
      <c r="AF150" s="173" t="s">
        <v>813</v>
      </c>
      <c r="AG150" s="173" t="str">
        <f t="shared" si="71"/>
        <v>P</v>
      </c>
      <c r="AH150" s="173" t="str">
        <f t="shared" si="72"/>
        <v>D</v>
      </c>
      <c r="AI150" s="173" t="str">
        <f t="shared" si="73"/>
        <v>P</v>
      </c>
      <c r="AJ150" s="174" t="str">
        <f t="shared" si="74"/>
        <v>S</v>
      </c>
      <c r="AK150" s="174" t="str">
        <f>CONCATENATE("_",LOOKUP(Metadata_Příkladu_dokumentace!H150,'Struktura dokumentací'!$I$3:$I$119,'Struktura dokumentací'!$J$3:$J$119))</f>
        <v>_D2104</v>
      </c>
      <c r="AL150" s="174" t="str">
        <f t="shared" si="75"/>
        <v>_SO122005</v>
      </c>
      <c r="AM150" s="174" t="s">
        <v>636</v>
      </c>
      <c r="AN150" s="174" t="str">
        <f t="shared" si="76"/>
        <v>_X</v>
      </c>
      <c r="AO150" s="174" t="str">
        <f t="shared" si="77"/>
        <v>_XXX</v>
      </c>
      <c r="AP150" s="175" t="s">
        <v>644</v>
      </c>
    </row>
    <row r="151" spans="1:42" s="140" customFormat="1" ht="12" customHeight="1" x14ac:dyDescent="0.2">
      <c r="A151" s="142"/>
      <c r="B151" s="25"/>
      <c r="C151" s="25"/>
      <c r="D151" s="216"/>
      <c r="E151" s="217"/>
      <c r="F151" s="80" t="s">
        <v>462</v>
      </c>
      <c r="G151" s="94" t="s">
        <v>765</v>
      </c>
      <c r="H151" s="135" t="str">
        <f t="shared" si="78"/>
        <v>D214</v>
      </c>
      <c r="I151" s="135" t="s">
        <v>861</v>
      </c>
      <c r="J151" s="133" t="s">
        <v>863</v>
      </c>
      <c r="K151" s="28" t="s">
        <v>418</v>
      </c>
      <c r="L151" s="96" t="s">
        <v>632</v>
      </c>
      <c r="M151" s="185" t="str">
        <f t="shared" si="59"/>
        <v>D214</v>
      </c>
      <c r="N151" s="186" t="str">
        <f>LOOKUP(Metadata_Příkladu_dokumentace!H151,'Struktura dokumentací'!$I$3:$I$119,'Struktura dokumentací'!$E$3:$E$119)</f>
        <v>Mosty, propustky a zdi</v>
      </c>
      <c r="O151" s="170" t="str">
        <f t="shared" si="55"/>
        <v>Železniční_most_v_ev_km_105,716-podchod</v>
      </c>
      <c r="P151" s="170" t="str">
        <f t="shared" si="56"/>
        <v>SO122005</v>
      </c>
      <c r="Q151" s="186" t="str">
        <f t="shared" si="79"/>
        <v>0</v>
      </c>
      <c r="R151" s="197" t="str">
        <f t="shared" si="53"/>
        <v>000</v>
      </c>
      <c r="S151" s="193" t="str">
        <f t="shared" si="60"/>
        <v>Rozpiska</v>
      </c>
      <c r="T151" s="170" t="str">
        <f t="shared" si="57"/>
        <v>-</v>
      </c>
      <c r="U151" s="187" t="str">
        <f t="shared" si="58"/>
        <v>S621500627_PDPS_D2104_SO122005_XX_0_000_000</v>
      </c>
      <c r="V151" s="172" t="str">
        <f t="shared" si="61"/>
        <v>S</v>
      </c>
      <c r="W151" s="173" t="str">
        <f t="shared" si="62"/>
        <v>6</v>
      </c>
      <c r="X151" s="173" t="str">
        <f t="shared" si="63"/>
        <v>2</v>
      </c>
      <c r="Y151" s="173" t="str">
        <f t="shared" si="64"/>
        <v>1</v>
      </c>
      <c r="Z151" s="173" t="str">
        <f t="shared" si="65"/>
        <v>5</v>
      </c>
      <c r="AA151" s="173" t="str">
        <f t="shared" si="66"/>
        <v>0</v>
      </c>
      <c r="AB151" s="173" t="str">
        <f t="shared" si="67"/>
        <v>0</v>
      </c>
      <c r="AC151" s="173" t="str">
        <f t="shared" si="68"/>
        <v>6</v>
      </c>
      <c r="AD151" s="173" t="str">
        <f t="shared" si="69"/>
        <v>2</v>
      </c>
      <c r="AE151" s="173" t="str">
        <f t="shared" si="70"/>
        <v>7</v>
      </c>
      <c r="AF151" s="173" t="s">
        <v>813</v>
      </c>
      <c r="AG151" s="173" t="str">
        <f t="shared" si="71"/>
        <v>P</v>
      </c>
      <c r="AH151" s="173" t="str">
        <f t="shared" si="72"/>
        <v>D</v>
      </c>
      <c r="AI151" s="173" t="str">
        <f t="shared" si="73"/>
        <v>P</v>
      </c>
      <c r="AJ151" s="174" t="str">
        <f t="shared" si="74"/>
        <v>S</v>
      </c>
      <c r="AK151" s="174" t="str">
        <f>CONCATENATE("_",LOOKUP(Metadata_Příkladu_dokumentace!H151,'Struktura dokumentací'!$I$3:$I$119,'Struktura dokumentací'!$J$3:$J$119))</f>
        <v>_D2104</v>
      </c>
      <c r="AL151" s="174" t="str">
        <f t="shared" si="75"/>
        <v>_SO122005</v>
      </c>
      <c r="AM151" s="174" t="s">
        <v>636</v>
      </c>
      <c r="AN151" s="174" t="str">
        <f t="shared" si="76"/>
        <v>_0</v>
      </c>
      <c r="AO151" s="174" t="str">
        <f t="shared" si="77"/>
        <v>_000</v>
      </c>
      <c r="AP151" s="175" t="s">
        <v>644</v>
      </c>
    </row>
    <row r="152" spans="1:42" s="140" customFormat="1" ht="12" customHeight="1" x14ac:dyDescent="0.2">
      <c r="A152" s="142"/>
      <c r="B152" s="25"/>
      <c r="C152" s="25"/>
      <c r="D152" s="216"/>
      <c r="E152" s="218"/>
      <c r="F152" s="80" t="s">
        <v>463</v>
      </c>
      <c r="G152" s="94" t="s">
        <v>765</v>
      </c>
      <c r="H152" s="135" t="str">
        <f t="shared" si="78"/>
        <v>D214</v>
      </c>
      <c r="I152" s="135" t="s">
        <v>861</v>
      </c>
      <c r="J152" s="133" t="s">
        <v>863</v>
      </c>
      <c r="K152" s="28" t="s">
        <v>652</v>
      </c>
      <c r="L152" s="96" t="s">
        <v>632</v>
      </c>
      <c r="M152" s="185" t="str">
        <f t="shared" si="59"/>
        <v>D214</v>
      </c>
      <c r="N152" s="186" t="str">
        <f>LOOKUP(Metadata_Příkladu_dokumentace!H152,'Struktura dokumentací'!$I$3:$I$119,'Struktura dokumentací'!$E$3:$E$119)</f>
        <v>Mosty, propustky a zdi</v>
      </c>
      <c r="O152" s="170" t="str">
        <f t="shared" si="55"/>
        <v>Železniční_most_v_ev_km_105,716-podchod</v>
      </c>
      <c r="P152" s="170" t="str">
        <f t="shared" si="56"/>
        <v>SO122005</v>
      </c>
      <c r="Q152" s="186" t="str">
        <f t="shared" si="79"/>
        <v>0</v>
      </c>
      <c r="R152" s="197" t="str">
        <f t="shared" si="53"/>
        <v>001</v>
      </c>
      <c r="S152" s="193" t="str">
        <f t="shared" si="60"/>
        <v>Seznam_příloh</v>
      </c>
      <c r="T152" s="170" t="str">
        <f t="shared" si="57"/>
        <v>-</v>
      </c>
      <c r="U152" s="187" t="str">
        <f t="shared" si="58"/>
        <v>S621500627_PDPS_D2104_SO122005_XX_0_001_000</v>
      </c>
      <c r="V152" s="172" t="str">
        <f t="shared" si="61"/>
        <v>S</v>
      </c>
      <c r="W152" s="173" t="str">
        <f t="shared" si="62"/>
        <v>6</v>
      </c>
      <c r="X152" s="173" t="str">
        <f t="shared" si="63"/>
        <v>2</v>
      </c>
      <c r="Y152" s="173" t="str">
        <f t="shared" si="64"/>
        <v>1</v>
      </c>
      <c r="Z152" s="173" t="str">
        <f t="shared" si="65"/>
        <v>5</v>
      </c>
      <c r="AA152" s="173" t="str">
        <f t="shared" si="66"/>
        <v>0</v>
      </c>
      <c r="AB152" s="173" t="str">
        <f t="shared" si="67"/>
        <v>0</v>
      </c>
      <c r="AC152" s="173" t="str">
        <f t="shared" si="68"/>
        <v>6</v>
      </c>
      <c r="AD152" s="173" t="str">
        <f t="shared" si="69"/>
        <v>2</v>
      </c>
      <c r="AE152" s="173" t="str">
        <f t="shared" si="70"/>
        <v>7</v>
      </c>
      <c r="AF152" s="173" t="s">
        <v>813</v>
      </c>
      <c r="AG152" s="173" t="str">
        <f t="shared" si="71"/>
        <v>P</v>
      </c>
      <c r="AH152" s="173" t="str">
        <f t="shared" si="72"/>
        <v>D</v>
      </c>
      <c r="AI152" s="173" t="str">
        <f t="shared" si="73"/>
        <v>P</v>
      </c>
      <c r="AJ152" s="174" t="str">
        <f t="shared" si="74"/>
        <v>S</v>
      </c>
      <c r="AK152" s="174" t="str">
        <f>CONCATENATE("_",LOOKUP(Metadata_Příkladu_dokumentace!H152,'Struktura dokumentací'!$I$3:$I$119,'Struktura dokumentací'!$J$3:$J$119))</f>
        <v>_D2104</v>
      </c>
      <c r="AL152" s="174" t="str">
        <f t="shared" si="75"/>
        <v>_SO122005</v>
      </c>
      <c r="AM152" s="174" t="s">
        <v>636</v>
      </c>
      <c r="AN152" s="174" t="str">
        <f t="shared" si="76"/>
        <v>_0</v>
      </c>
      <c r="AO152" s="174" t="str">
        <f t="shared" si="77"/>
        <v>_001</v>
      </c>
      <c r="AP152" s="175" t="s">
        <v>644</v>
      </c>
    </row>
    <row r="153" spans="1:42" s="140" customFormat="1" ht="12" customHeight="1" x14ac:dyDescent="0.2">
      <c r="A153" s="142"/>
      <c r="B153" s="25"/>
      <c r="C153" s="25"/>
      <c r="D153" s="63"/>
      <c r="E153" s="70"/>
      <c r="F153" s="80" t="s">
        <v>464</v>
      </c>
      <c r="G153" s="94" t="s">
        <v>765</v>
      </c>
      <c r="H153" s="135" t="str">
        <f t="shared" si="78"/>
        <v>D214</v>
      </c>
      <c r="I153" s="135" t="s">
        <v>861</v>
      </c>
      <c r="J153" s="133" t="s">
        <v>863</v>
      </c>
      <c r="K153" s="28" t="s">
        <v>653</v>
      </c>
      <c r="L153" s="96" t="s">
        <v>632</v>
      </c>
      <c r="M153" s="185" t="str">
        <f t="shared" si="59"/>
        <v>D214</v>
      </c>
      <c r="N153" s="186" t="str">
        <f>LOOKUP(Metadata_Příkladu_dokumentace!H153,'Struktura dokumentací'!$I$3:$I$119,'Struktura dokumentací'!$E$3:$E$119)</f>
        <v>Mosty, propustky a zdi</v>
      </c>
      <c r="O153" s="170" t="str">
        <f t="shared" si="55"/>
        <v>Železniční_most_v_ev_km_105,716-podchod</v>
      </c>
      <c r="P153" s="170" t="str">
        <f t="shared" si="56"/>
        <v>SO122005</v>
      </c>
      <c r="Q153" s="186" t="str">
        <f t="shared" si="79"/>
        <v>1</v>
      </c>
      <c r="R153" s="197" t="str">
        <f t="shared" si="53"/>
        <v>001</v>
      </c>
      <c r="S153" s="193" t="str">
        <f t="shared" si="60"/>
        <v>Technická_zpráva</v>
      </c>
      <c r="T153" s="170" t="str">
        <f t="shared" si="57"/>
        <v>-</v>
      </c>
      <c r="U153" s="187" t="str">
        <f t="shared" si="58"/>
        <v>S621500627_PDPS_D2104_SO122005_XX_1_001_000</v>
      </c>
      <c r="V153" s="172" t="str">
        <f t="shared" si="61"/>
        <v>S</v>
      </c>
      <c r="W153" s="173" t="str">
        <f t="shared" si="62"/>
        <v>6</v>
      </c>
      <c r="X153" s="173" t="str">
        <f t="shared" si="63"/>
        <v>2</v>
      </c>
      <c r="Y153" s="173" t="str">
        <f t="shared" si="64"/>
        <v>1</v>
      </c>
      <c r="Z153" s="173" t="str">
        <f t="shared" si="65"/>
        <v>5</v>
      </c>
      <c r="AA153" s="173" t="str">
        <f t="shared" si="66"/>
        <v>0</v>
      </c>
      <c r="AB153" s="173" t="str">
        <f t="shared" si="67"/>
        <v>0</v>
      </c>
      <c r="AC153" s="173" t="str">
        <f t="shared" si="68"/>
        <v>6</v>
      </c>
      <c r="AD153" s="173" t="str">
        <f t="shared" si="69"/>
        <v>2</v>
      </c>
      <c r="AE153" s="173" t="str">
        <f t="shared" si="70"/>
        <v>7</v>
      </c>
      <c r="AF153" s="173" t="s">
        <v>813</v>
      </c>
      <c r="AG153" s="173" t="str">
        <f t="shared" si="71"/>
        <v>P</v>
      </c>
      <c r="AH153" s="173" t="str">
        <f t="shared" si="72"/>
        <v>D</v>
      </c>
      <c r="AI153" s="173" t="str">
        <f t="shared" si="73"/>
        <v>P</v>
      </c>
      <c r="AJ153" s="174" t="str">
        <f t="shared" si="74"/>
        <v>S</v>
      </c>
      <c r="AK153" s="174" t="str">
        <f>CONCATENATE("_",LOOKUP(Metadata_Příkladu_dokumentace!H153,'Struktura dokumentací'!$I$3:$I$119,'Struktura dokumentací'!$J$3:$J$119))</f>
        <v>_D2104</v>
      </c>
      <c r="AL153" s="174" t="str">
        <f t="shared" si="75"/>
        <v>_SO122005</v>
      </c>
      <c r="AM153" s="174" t="s">
        <v>636</v>
      </c>
      <c r="AN153" s="174" t="str">
        <f t="shared" si="76"/>
        <v>_1</v>
      </c>
      <c r="AO153" s="174" t="str">
        <f t="shared" si="77"/>
        <v>_001</v>
      </c>
      <c r="AP153" s="175" t="s">
        <v>644</v>
      </c>
    </row>
    <row r="154" spans="1:42" s="140" customFormat="1" ht="12" customHeight="1" x14ac:dyDescent="0.2">
      <c r="A154" s="142"/>
      <c r="B154" s="25"/>
      <c r="C154" s="25"/>
      <c r="D154" s="63"/>
      <c r="E154" s="70"/>
      <c r="F154" s="80" t="s">
        <v>465</v>
      </c>
      <c r="G154" s="94" t="s">
        <v>765</v>
      </c>
      <c r="H154" s="135" t="str">
        <f t="shared" si="78"/>
        <v>D214</v>
      </c>
      <c r="I154" s="135" t="s">
        <v>861</v>
      </c>
      <c r="J154" s="133" t="s">
        <v>863</v>
      </c>
      <c r="K154" s="28" t="s">
        <v>419</v>
      </c>
      <c r="L154" s="96" t="s">
        <v>632</v>
      </c>
      <c r="M154" s="185" t="str">
        <f t="shared" si="59"/>
        <v>D214</v>
      </c>
      <c r="N154" s="186" t="str">
        <f>LOOKUP(Metadata_Příkladu_dokumentace!H154,'Struktura dokumentací'!$I$3:$I$119,'Struktura dokumentací'!$E$3:$E$119)</f>
        <v>Mosty, propustky a zdi</v>
      </c>
      <c r="O154" s="170" t="str">
        <f t="shared" si="55"/>
        <v>Železniční_most_v_ev_km_105,716-podchod</v>
      </c>
      <c r="P154" s="170" t="str">
        <f t="shared" si="56"/>
        <v>SO122005</v>
      </c>
      <c r="Q154" s="186" t="str">
        <f t="shared" si="79"/>
        <v>2</v>
      </c>
      <c r="R154" s="197" t="str">
        <f t="shared" si="53"/>
        <v>011</v>
      </c>
      <c r="S154" s="193" t="str">
        <f t="shared" si="60"/>
        <v>Situace</v>
      </c>
      <c r="T154" s="170" t="str">
        <f t="shared" si="57"/>
        <v>-</v>
      </c>
      <c r="U154" s="187" t="str">
        <f t="shared" si="58"/>
        <v>S621500627_PDPS_D2104_SO122005_XX_2_011_000</v>
      </c>
      <c r="V154" s="172" t="str">
        <f t="shared" si="61"/>
        <v>S</v>
      </c>
      <c r="W154" s="173" t="str">
        <f t="shared" si="62"/>
        <v>6</v>
      </c>
      <c r="X154" s="173" t="str">
        <f t="shared" si="63"/>
        <v>2</v>
      </c>
      <c r="Y154" s="173" t="str">
        <f t="shared" si="64"/>
        <v>1</v>
      </c>
      <c r="Z154" s="173" t="str">
        <f t="shared" si="65"/>
        <v>5</v>
      </c>
      <c r="AA154" s="173" t="str">
        <f t="shared" si="66"/>
        <v>0</v>
      </c>
      <c r="AB154" s="173" t="str">
        <f t="shared" si="67"/>
        <v>0</v>
      </c>
      <c r="AC154" s="173" t="str">
        <f t="shared" si="68"/>
        <v>6</v>
      </c>
      <c r="AD154" s="173" t="str">
        <f t="shared" si="69"/>
        <v>2</v>
      </c>
      <c r="AE154" s="173" t="str">
        <f t="shared" si="70"/>
        <v>7</v>
      </c>
      <c r="AF154" s="173" t="s">
        <v>813</v>
      </c>
      <c r="AG154" s="173" t="str">
        <f t="shared" si="71"/>
        <v>P</v>
      </c>
      <c r="AH154" s="173" t="str">
        <f t="shared" si="72"/>
        <v>D</v>
      </c>
      <c r="AI154" s="173" t="str">
        <f t="shared" si="73"/>
        <v>P</v>
      </c>
      <c r="AJ154" s="174" t="str">
        <f t="shared" si="74"/>
        <v>S</v>
      </c>
      <c r="AK154" s="174" t="str">
        <f>CONCATENATE("_",LOOKUP(Metadata_Příkladu_dokumentace!H154,'Struktura dokumentací'!$I$3:$I$119,'Struktura dokumentací'!$J$3:$J$119))</f>
        <v>_D2104</v>
      </c>
      <c r="AL154" s="174" t="str">
        <f t="shared" si="75"/>
        <v>_SO122005</v>
      </c>
      <c r="AM154" s="174" t="s">
        <v>636</v>
      </c>
      <c r="AN154" s="174" t="str">
        <f t="shared" si="76"/>
        <v>_2</v>
      </c>
      <c r="AO154" s="174" t="str">
        <f t="shared" si="77"/>
        <v>_011</v>
      </c>
      <c r="AP154" s="175" t="s">
        <v>644</v>
      </c>
    </row>
    <row r="155" spans="1:42" s="140" customFormat="1" ht="12" customHeight="1" x14ac:dyDescent="0.2">
      <c r="A155" s="142"/>
      <c r="B155" s="25"/>
      <c r="C155" s="25"/>
      <c r="D155" s="63"/>
      <c r="E155" s="70"/>
      <c r="F155" s="80" t="s">
        <v>466</v>
      </c>
      <c r="G155" s="94" t="s">
        <v>765</v>
      </c>
      <c r="H155" s="135" t="str">
        <f t="shared" si="78"/>
        <v>D214</v>
      </c>
      <c r="I155" s="135" t="s">
        <v>861</v>
      </c>
      <c r="J155" s="133" t="s">
        <v>863</v>
      </c>
      <c r="K155" s="28" t="s">
        <v>706</v>
      </c>
      <c r="L155" s="96" t="s">
        <v>435</v>
      </c>
      <c r="M155" s="185" t="str">
        <f t="shared" si="59"/>
        <v>D214</v>
      </c>
      <c r="N155" s="186" t="str">
        <f>LOOKUP(Metadata_Příkladu_dokumentace!H155,'Struktura dokumentací'!$I$3:$I$119,'Struktura dokumentací'!$E$3:$E$119)</f>
        <v>Mosty, propustky a zdi</v>
      </c>
      <c r="O155" s="170" t="str">
        <f t="shared" si="55"/>
        <v>Železniční_most_v_ev_km_105,716-podchod</v>
      </c>
      <c r="P155" s="170" t="str">
        <f t="shared" si="56"/>
        <v>SO122005</v>
      </c>
      <c r="Q155" s="186" t="str">
        <f t="shared" si="79"/>
        <v>2</v>
      </c>
      <c r="R155" s="197" t="str">
        <f t="shared" si="53"/>
        <v>021</v>
      </c>
      <c r="S155" s="193" t="str">
        <f t="shared" si="60"/>
        <v>Přehledný_výkres</v>
      </c>
      <c r="T155" s="170" t="str">
        <f t="shared" si="57"/>
        <v>půdorys</v>
      </c>
      <c r="U155" s="187" t="str">
        <f t="shared" si="58"/>
        <v>S621500627_PDPS_D2104_SO122005_XX_2_021_000</v>
      </c>
      <c r="V155" s="172" t="str">
        <f t="shared" si="61"/>
        <v>S</v>
      </c>
      <c r="W155" s="173" t="str">
        <f t="shared" si="62"/>
        <v>6</v>
      </c>
      <c r="X155" s="173" t="str">
        <f t="shared" si="63"/>
        <v>2</v>
      </c>
      <c r="Y155" s="173" t="str">
        <f t="shared" si="64"/>
        <v>1</v>
      </c>
      <c r="Z155" s="173" t="str">
        <f t="shared" si="65"/>
        <v>5</v>
      </c>
      <c r="AA155" s="173" t="str">
        <f t="shared" si="66"/>
        <v>0</v>
      </c>
      <c r="AB155" s="173" t="str">
        <f t="shared" si="67"/>
        <v>0</v>
      </c>
      <c r="AC155" s="173" t="str">
        <f t="shared" si="68"/>
        <v>6</v>
      </c>
      <c r="AD155" s="173" t="str">
        <f t="shared" si="69"/>
        <v>2</v>
      </c>
      <c r="AE155" s="173" t="str">
        <f t="shared" si="70"/>
        <v>7</v>
      </c>
      <c r="AF155" s="173" t="s">
        <v>813</v>
      </c>
      <c r="AG155" s="173" t="str">
        <f t="shared" si="71"/>
        <v>P</v>
      </c>
      <c r="AH155" s="173" t="str">
        <f t="shared" si="72"/>
        <v>D</v>
      </c>
      <c r="AI155" s="173" t="str">
        <f t="shared" si="73"/>
        <v>P</v>
      </c>
      <c r="AJ155" s="174" t="str">
        <f t="shared" si="74"/>
        <v>S</v>
      </c>
      <c r="AK155" s="174" t="str">
        <f>CONCATENATE("_",LOOKUP(Metadata_Příkladu_dokumentace!H155,'Struktura dokumentací'!$I$3:$I$119,'Struktura dokumentací'!$J$3:$J$119))</f>
        <v>_D2104</v>
      </c>
      <c r="AL155" s="174" t="str">
        <f t="shared" si="75"/>
        <v>_SO122005</v>
      </c>
      <c r="AM155" s="174" t="s">
        <v>636</v>
      </c>
      <c r="AN155" s="174" t="str">
        <f t="shared" si="76"/>
        <v>_2</v>
      </c>
      <c r="AO155" s="174" t="str">
        <f t="shared" si="77"/>
        <v>_021</v>
      </c>
      <c r="AP155" s="175" t="s">
        <v>644</v>
      </c>
    </row>
    <row r="156" spans="1:42" s="140" customFormat="1" ht="12" customHeight="1" x14ac:dyDescent="0.2">
      <c r="A156" s="142"/>
      <c r="B156" s="25"/>
      <c r="C156" s="25"/>
      <c r="D156" s="63"/>
      <c r="E156" s="70"/>
      <c r="F156" s="80" t="s">
        <v>467</v>
      </c>
      <c r="G156" s="94" t="s">
        <v>765</v>
      </c>
      <c r="H156" s="135" t="str">
        <f t="shared" si="78"/>
        <v>D214</v>
      </c>
      <c r="I156" s="135" t="s">
        <v>861</v>
      </c>
      <c r="J156" s="133" t="s">
        <v>863</v>
      </c>
      <c r="K156" s="28" t="s">
        <v>706</v>
      </c>
      <c r="L156" s="96" t="s">
        <v>707</v>
      </c>
      <c r="M156" s="185" t="str">
        <f t="shared" si="59"/>
        <v>D214</v>
      </c>
      <c r="N156" s="186" t="str">
        <f>LOOKUP(Metadata_Příkladu_dokumentace!H156,'Struktura dokumentací'!$I$3:$I$119,'Struktura dokumentací'!$E$3:$E$119)</f>
        <v>Mosty, propustky a zdi</v>
      </c>
      <c r="O156" s="170" t="str">
        <f t="shared" si="55"/>
        <v>Železniční_most_v_ev_km_105,716-podchod</v>
      </c>
      <c r="P156" s="170" t="str">
        <f t="shared" si="56"/>
        <v>SO122005</v>
      </c>
      <c r="Q156" s="186" t="str">
        <f t="shared" si="79"/>
        <v>2</v>
      </c>
      <c r="R156" s="197" t="str">
        <f t="shared" ref="R156:R219" si="80">IF((MID(F156,12,3))="","-",(MID(F156,12,3)))</f>
        <v>022</v>
      </c>
      <c r="S156" s="193" t="str">
        <f t="shared" si="60"/>
        <v>Přehledný_výkres</v>
      </c>
      <c r="T156" s="170" t="str">
        <f t="shared" si="57"/>
        <v>příčný_a_podélný_tubusem</v>
      </c>
      <c r="U156" s="187" t="str">
        <f t="shared" si="58"/>
        <v>S621500627_PDPS_D2104_SO122005_XX_2_022_000</v>
      </c>
      <c r="V156" s="172" t="str">
        <f t="shared" si="61"/>
        <v>S</v>
      </c>
      <c r="W156" s="173" t="str">
        <f t="shared" si="62"/>
        <v>6</v>
      </c>
      <c r="X156" s="173" t="str">
        <f t="shared" si="63"/>
        <v>2</v>
      </c>
      <c r="Y156" s="173" t="str">
        <f t="shared" si="64"/>
        <v>1</v>
      </c>
      <c r="Z156" s="173" t="str">
        <f t="shared" si="65"/>
        <v>5</v>
      </c>
      <c r="AA156" s="173" t="str">
        <f t="shared" si="66"/>
        <v>0</v>
      </c>
      <c r="AB156" s="173" t="str">
        <f t="shared" si="67"/>
        <v>0</v>
      </c>
      <c r="AC156" s="173" t="str">
        <f t="shared" si="68"/>
        <v>6</v>
      </c>
      <c r="AD156" s="173" t="str">
        <f t="shared" si="69"/>
        <v>2</v>
      </c>
      <c r="AE156" s="173" t="str">
        <f t="shared" si="70"/>
        <v>7</v>
      </c>
      <c r="AF156" s="173" t="s">
        <v>813</v>
      </c>
      <c r="AG156" s="173" t="str">
        <f t="shared" si="71"/>
        <v>P</v>
      </c>
      <c r="AH156" s="173" t="str">
        <f t="shared" si="72"/>
        <v>D</v>
      </c>
      <c r="AI156" s="173" t="str">
        <f t="shared" si="73"/>
        <v>P</v>
      </c>
      <c r="AJ156" s="174" t="str">
        <f t="shared" si="74"/>
        <v>S</v>
      </c>
      <c r="AK156" s="174" t="str">
        <f>CONCATENATE("_",LOOKUP(Metadata_Příkladu_dokumentace!H156,'Struktura dokumentací'!$I$3:$I$119,'Struktura dokumentací'!$J$3:$J$119))</f>
        <v>_D2104</v>
      </c>
      <c r="AL156" s="174" t="str">
        <f t="shared" si="75"/>
        <v>_SO122005</v>
      </c>
      <c r="AM156" s="174" t="s">
        <v>636</v>
      </c>
      <c r="AN156" s="174" t="str">
        <f t="shared" si="76"/>
        <v>_2</v>
      </c>
      <c r="AO156" s="174" t="str">
        <f t="shared" si="77"/>
        <v>_022</v>
      </c>
      <c r="AP156" s="175" t="s">
        <v>644</v>
      </c>
    </row>
    <row r="157" spans="1:42" s="140" customFormat="1" ht="12" customHeight="1" x14ac:dyDescent="0.2">
      <c r="A157" s="142"/>
      <c r="B157" s="25"/>
      <c r="C157" s="25"/>
      <c r="D157" s="63"/>
      <c r="E157" s="70"/>
      <c r="F157" s="80" t="s">
        <v>468</v>
      </c>
      <c r="G157" s="94" t="s">
        <v>765</v>
      </c>
      <c r="H157" s="135" t="str">
        <f t="shared" si="78"/>
        <v>D214</v>
      </c>
      <c r="I157" s="135" t="s">
        <v>861</v>
      </c>
      <c r="J157" s="133" t="s">
        <v>863</v>
      </c>
      <c r="K157" s="28" t="s">
        <v>706</v>
      </c>
      <c r="L157" s="96" t="s">
        <v>708</v>
      </c>
      <c r="M157" s="185" t="str">
        <f t="shared" si="59"/>
        <v>D214</v>
      </c>
      <c r="N157" s="186" t="str">
        <f>LOOKUP(Metadata_Příkladu_dokumentace!H157,'Struktura dokumentací'!$I$3:$I$119,'Struktura dokumentací'!$E$3:$E$119)</f>
        <v>Mosty, propustky a zdi</v>
      </c>
      <c r="O157" s="170" t="str">
        <f t="shared" si="55"/>
        <v>Železniční_most_v_ev_km_105,716-podchod</v>
      </c>
      <c r="P157" s="170" t="str">
        <f t="shared" si="56"/>
        <v>SO122005</v>
      </c>
      <c r="Q157" s="186" t="str">
        <f t="shared" si="79"/>
        <v>2</v>
      </c>
      <c r="R157" s="197" t="str">
        <f t="shared" si="80"/>
        <v>023</v>
      </c>
      <c r="S157" s="193" t="str">
        <f t="shared" si="60"/>
        <v>Přehledný_výkres</v>
      </c>
      <c r="T157" s="170" t="str">
        <f t="shared" si="57"/>
        <v>podélné_řezy_chodníky_a_schodištěm</v>
      </c>
      <c r="U157" s="187" t="str">
        <f t="shared" si="58"/>
        <v>S621500627_PDPS_D2104_SO122005_XX_2_023_000</v>
      </c>
      <c r="V157" s="172" t="str">
        <f t="shared" si="61"/>
        <v>S</v>
      </c>
      <c r="W157" s="173" t="str">
        <f t="shared" si="62"/>
        <v>6</v>
      </c>
      <c r="X157" s="173" t="str">
        <f t="shared" si="63"/>
        <v>2</v>
      </c>
      <c r="Y157" s="173" t="str">
        <f t="shared" si="64"/>
        <v>1</v>
      </c>
      <c r="Z157" s="173" t="str">
        <f t="shared" si="65"/>
        <v>5</v>
      </c>
      <c r="AA157" s="173" t="str">
        <f t="shared" si="66"/>
        <v>0</v>
      </c>
      <c r="AB157" s="173" t="str">
        <f t="shared" si="67"/>
        <v>0</v>
      </c>
      <c r="AC157" s="173" t="str">
        <f t="shared" si="68"/>
        <v>6</v>
      </c>
      <c r="AD157" s="173" t="str">
        <f t="shared" si="69"/>
        <v>2</v>
      </c>
      <c r="AE157" s="173" t="str">
        <f t="shared" si="70"/>
        <v>7</v>
      </c>
      <c r="AF157" s="173" t="s">
        <v>813</v>
      </c>
      <c r="AG157" s="173" t="str">
        <f t="shared" si="71"/>
        <v>P</v>
      </c>
      <c r="AH157" s="173" t="str">
        <f t="shared" si="72"/>
        <v>D</v>
      </c>
      <c r="AI157" s="173" t="str">
        <f t="shared" si="73"/>
        <v>P</v>
      </c>
      <c r="AJ157" s="174" t="str">
        <f t="shared" si="74"/>
        <v>S</v>
      </c>
      <c r="AK157" s="174" t="str">
        <f>CONCATENATE("_",LOOKUP(Metadata_Příkladu_dokumentace!H157,'Struktura dokumentací'!$I$3:$I$119,'Struktura dokumentací'!$J$3:$J$119))</f>
        <v>_D2104</v>
      </c>
      <c r="AL157" s="174" t="str">
        <f t="shared" si="75"/>
        <v>_SO122005</v>
      </c>
      <c r="AM157" s="174" t="s">
        <v>636</v>
      </c>
      <c r="AN157" s="174" t="str">
        <f t="shared" si="76"/>
        <v>_2</v>
      </c>
      <c r="AO157" s="174" t="str">
        <f t="shared" si="77"/>
        <v>_023</v>
      </c>
      <c r="AP157" s="175" t="s">
        <v>644</v>
      </c>
    </row>
    <row r="158" spans="1:42" s="140" customFormat="1" ht="12" customHeight="1" x14ac:dyDescent="0.2">
      <c r="A158" s="142"/>
      <c r="B158" s="25"/>
      <c r="C158" s="25"/>
      <c r="D158" s="63"/>
      <c r="E158" s="70"/>
      <c r="F158" s="80" t="s">
        <v>469</v>
      </c>
      <c r="G158" s="94" t="s">
        <v>765</v>
      </c>
      <c r="H158" s="135" t="str">
        <f t="shared" si="78"/>
        <v>D214</v>
      </c>
      <c r="I158" s="135" t="s">
        <v>861</v>
      </c>
      <c r="J158" s="133" t="s">
        <v>863</v>
      </c>
      <c r="K158" s="28" t="s">
        <v>706</v>
      </c>
      <c r="L158" s="96" t="s">
        <v>709</v>
      </c>
      <c r="M158" s="185" t="str">
        <f t="shared" si="59"/>
        <v>D214</v>
      </c>
      <c r="N158" s="186" t="str">
        <f>LOOKUP(Metadata_Příkladu_dokumentace!H158,'Struktura dokumentací'!$I$3:$I$119,'Struktura dokumentací'!$E$3:$E$119)</f>
        <v>Mosty, propustky a zdi</v>
      </c>
      <c r="O158" s="170" t="str">
        <f t="shared" si="55"/>
        <v>Železniční_most_v_ev_km_105,716-podchod</v>
      </c>
      <c r="P158" s="170" t="str">
        <f t="shared" si="56"/>
        <v>SO122005</v>
      </c>
      <c r="Q158" s="186" t="str">
        <f t="shared" si="79"/>
        <v>2</v>
      </c>
      <c r="R158" s="197" t="str">
        <f t="shared" si="80"/>
        <v>024</v>
      </c>
      <c r="S158" s="193" t="str">
        <f t="shared" si="60"/>
        <v>Přehledný_výkres</v>
      </c>
      <c r="T158" s="170" t="str">
        <f t="shared" si="57"/>
        <v>příčné_řezy_chodníky_a_schodištěm</v>
      </c>
      <c r="U158" s="187" t="str">
        <f t="shared" si="58"/>
        <v>S621500627_PDPS_D2104_SO122005_XX_2_024_000</v>
      </c>
      <c r="V158" s="172" t="str">
        <f t="shared" si="61"/>
        <v>S</v>
      </c>
      <c r="W158" s="173" t="str">
        <f t="shared" si="62"/>
        <v>6</v>
      </c>
      <c r="X158" s="173" t="str">
        <f t="shared" si="63"/>
        <v>2</v>
      </c>
      <c r="Y158" s="173" t="str">
        <f t="shared" si="64"/>
        <v>1</v>
      </c>
      <c r="Z158" s="173" t="str">
        <f t="shared" si="65"/>
        <v>5</v>
      </c>
      <c r="AA158" s="173" t="str">
        <f t="shared" si="66"/>
        <v>0</v>
      </c>
      <c r="AB158" s="173" t="str">
        <f t="shared" si="67"/>
        <v>0</v>
      </c>
      <c r="AC158" s="173" t="str">
        <f t="shared" si="68"/>
        <v>6</v>
      </c>
      <c r="AD158" s="173" t="str">
        <f t="shared" si="69"/>
        <v>2</v>
      </c>
      <c r="AE158" s="173" t="str">
        <f t="shared" si="70"/>
        <v>7</v>
      </c>
      <c r="AF158" s="173" t="s">
        <v>813</v>
      </c>
      <c r="AG158" s="173" t="str">
        <f t="shared" si="71"/>
        <v>P</v>
      </c>
      <c r="AH158" s="173" t="str">
        <f t="shared" si="72"/>
        <v>D</v>
      </c>
      <c r="AI158" s="173" t="str">
        <f t="shared" si="73"/>
        <v>P</v>
      </c>
      <c r="AJ158" s="174" t="str">
        <f t="shared" si="74"/>
        <v>S</v>
      </c>
      <c r="AK158" s="174" t="str">
        <f>CONCATENATE("_",LOOKUP(Metadata_Příkladu_dokumentace!H158,'Struktura dokumentací'!$I$3:$I$119,'Struktura dokumentací'!$J$3:$J$119))</f>
        <v>_D2104</v>
      </c>
      <c r="AL158" s="174" t="str">
        <f t="shared" si="75"/>
        <v>_SO122005</v>
      </c>
      <c r="AM158" s="174" t="s">
        <v>636</v>
      </c>
      <c r="AN158" s="174" t="str">
        <f t="shared" si="76"/>
        <v>_2</v>
      </c>
      <c r="AO158" s="174" t="str">
        <f t="shared" si="77"/>
        <v>_024</v>
      </c>
      <c r="AP158" s="175" t="s">
        <v>644</v>
      </c>
    </row>
    <row r="159" spans="1:42" s="140" customFormat="1" ht="12" customHeight="1" x14ac:dyDescent="0.2">
      <c r="A159" s="142"/>
      <c r="B159" s="25"/>
      <c r="C159" s="25"/>
      <c r="D159" s="63"/>
      <c r="E159" s="70"/>
      <c r="F159" s="80" t="s">
        <v>470</v>
      </c>
      <c r="G159" s="94" t="s">
        <v>765</v>
      </c>
      <c r="H159" s="135" t="str">
        <f t="shared" si="78"/>
        <v>D214</v>
      </c>
      <c r="I159" s="135" t="s">
        <v>861</v>
      </c>
      <c r="J159" s="133" t="s">
        <v>863</v>
      </c>
      <c r="K159" s="28" t="s">
        <v>706</v>
      </c>
      <c r="L159" s="96" t="s">
        <v>710</v>
      </c>
      <c r="M159" s="185" t="str">
        <f t="shared" si="59"/>
        <v>D214</v>
      </c>
      <c r="N159" s="186" t="str">
        <f>LOOKUP(Metadata_Příkladu_dokumentace!H159,'Struktura dokumentací'!$I$3:$I$119,'Struktura dokumentací'!$E$3:$E$119)</f>
        <v>Mosty, propustky a zdi</v>
      </c>
      <c r="O159" s="170" t="str">
        <f t="shared" si="55"/>
        <v>Železniční_most_v_ev_km_105,716-podchod</v>
      </c>
      <c r="P159" s="170" t="str">
        <f t="shared" si="56"/>
        <v>SO122005</v>
      </c>
      <c r="Q159" s="186" t="str">
        <f t="shared" si="79"/>
        <v>2</v>
      </c>
      <c r="R159" s="197" t="str">
        <f t="shared" si="80"/>
        <v>025</v>
      </c>
      <c r="S159" s="193" t="str">
        <f t="shared" si="60"/>
        <v>Přehledný_výkres</v>
      </c>
      <c r="T159" s="170" t="str">
        <f t="shared" si="57"/>
        <v>řezy_a_pohledy_na_křídla</v>
      </c>
      <c r="U159" s="187" t="str">
        <f t="shared" si="58"/>
        <v>S621500627_PDPS_D2104_SO122005_XX_2_025_000</v>
      </c>
      <c r="V159" s="172" t="str">
        <f t="shared" si="61"/>
        <v>S</v>
      </c>
      <c r="W159" s="173" t="str">
        <f t="shared" si="62"/>
        <v>6</v>
      </c>
      <c r="X159" s="173" t="str">
        <f t="shared" si="63"/>
        <v>2</v>
      </c>
      <c r="Y159" s="173" t="str">
        <f t="shared" si="64"/>
        <v>1</v>
      </c>
      <c r="Z159" s="173" t="str">
        <f t="shared" si="65"/>
        <v>5</v>
      </c>
      <c r="AA159" s="173" t="str">
        <f t="shared" si="66"/>
        <v>0</v>
      </c>
      <c r="AB159" s="173" t="str">
        <f t="shared" si="67"/>
        <v>0</v>
      </c>
      <c r="AC159" s="173" t="str">
        <f t="shared" si="68"/>
        <v>6</v>
      </c>
      <c r="AD159" s="173" t="str">
        <f t="shared" si="69"/>
        <v>2</v>
      </c>
      <c r="AE159" s="173" t="str">
        <f t="shared" si="70"/>
        <v>7</v>
      </c>
      <c r="AF159" s="173" t="s">
        <v>813</v>
      </c>
      <c r="AG159" s="173" t="str">
        <f t="shared" si="71"/>
        <v>P</v>
      </c>
      <c r="AH159" s="173" t="str">
        <f t="shared" si="72"/>
        <v>D</v>
      </c>
      <c r="AI159" s="173" t="str">
        <f t="shared" si="73"/>
        <v>P</v>
      </c>
      <c r="AJ159" s="174" t="str">
        <f t="shared" si="74"/>
        <v>S</v>
      </c>
      <c r="AK159" s="174" t="str">
        <f>CONCATENATE("_",LOOKUP(Metadata_Příkladu_dokumentace!H159,'Struktura dokumentací'!$I$3:$I$119,'Struktura dokumentací'!$J$3:$J$119))</f>
        <v>_D2104</v>
      </c>
      <c r="AL159" s="174" t="str">
        <f t="shared" si="75"/>
        <v>_SO122005</v>
      </c>
      <c r="AM159" s="174" t="s">
        <v>636</v>
      </c>
      <c r="AN159" s="174" t="str">
        <f t="shared" si="76"/>
        <v>_2</v>
      </c>
      <c r="AO159" s="174" t="str">
        <f t="shared" si="77"/>
        <v>_025</v>
      </c>
      <c r="AP159" s="175" t="s">
        <v>644</v>
      </c>
    </row>
    <row r="160" spans="1:42" s="140" customFormat="1" ht="12" customHeight="1" x14ac:dyDescent="0.2">
      <c r="A160" s="142"/>
      <c r="B160" s="25"/>
      <c r="C160" s="25"/>
      <c r="D160" s="63"/>
      <c r="E160" s="70"/>
      <c r="F160" s="80" t="s">
        <v>471</v>
      </c>
      <c r="G160" s="94" t="s">
        <v>765</v>
      </c>
      <c r="H160" s="135" t="str">
        <f t="shared" si="78"/>
        <v>D214</v>
      </c>
      <c r="I160" s="135" t="s">
        <v>861</v>
      </c>
      <c r="J160" s="133" t="s">
        <v>863</v>
      </c>
      <c r="K160" s="28" t="s">
        <v>711</v>
      </c>
      <c r="L160" s="96" t="s">
        <v>435</v>
      </c>
      <c r="M160" s="185" t="str">
        <f t="shared" si="59"/>
        <v>D214</v>
      </c>
      <c r="N160" s="186" t="str">
        <f>LOOKUP(Metadata_Příkladu_dokumentace!H160,'Struktura dokumentací'!$I$3:$I$119,'Struktura dokumentací'!$E$3:$E$119)</f>
        <v>Mosty, propustky a zdi</v>
      </c>
      <c r="O160" s="170" t="str">
        <f t="shared" si="55"/>
        <v>Železniční_most_v_ev_km_105,716-podchod</v>
      </c>
      <c r="P160" s="170" t="str">
        <f t="shared" si="56"/>
        <v>SO122005</v>
      </c>
      <c r="Q160" s="186" t="str">
        <f t="shared" si="79"/>
        <v>2</v>
      </c>
      <c r="R160" s="197" t="str">
        <f t="shared" si="80"/>
        <v>031</v>
      </c>
      <c r="S160" s="193" t="str">
        <f t="shared" si="60"/>
        <v>Výkopy,_pažení,_POV</v>
      </c>
      <c r="T160" s="170" t="str">
        <f t="shared" si="57"/>
        <v>půdorys</v>
      </c>
      <c r="U160" s="187" t="str">
        <f t="shared" si="58"/>
        <v>S621500627_PDPS_D2104_SO122005_XX_2_031_000</v>
      </c>
      <c r="V160" s="172" t="str">
        <f t="shared" si="61"/>
        <v>S</v>
      </c>
      <c r="W160" s="173" t="str">
        <f t="shared" si="62"/>
        <v>6</v>
      </c>
      <c r="X160" s="173" t="str">
        <f t="shared" si="63"/>
        <v>2</v>
      </c>
      <c r="Y160" s="173" t="str">
        <f t="shared" si="64"/>
        <v>1</v>
      </c>
      <c r="Z160" s="173" t="str">
        <f t="shared" si="65"/>
        <v>5</v>
      </c>
      <c r="AA160" s="173" t="str">
        <f t="shared" si="66"/>
        <v>0</v>
      </c>
      <c r="AB160" s="173" t="str">
        <f t="shared" si="67"/>
        <v>0</v>
      </c>
      <c r="AC160" s="173" t="str">
        <f t="shared" si="68"/>
        <v>6</v>
      </c>
      <c r="AD160" s="173" t="str">
        <f t="shared" si="69"/>
        <v>2</v>
      </c>
      <c r="AE160" s="173" t="str">
        <f t="shared" si="70"/>
        <v>7</v>
      </c>
      <c r="AF160" s="173" t="s">
        <v>813</v>
      </c>
      <c r="AG160" s="173" t="str">
        <f t="shared" si="71"/>
        <v>P</v>
      </c>
      <c r="AH160" s="173" t="str">
        <f t="shared" si="72"/>
        <v>D</v>
      </c>
      <c r="AI160" s="173" t="str">
        <f t="shared" si="73"/>
        <v>P</v>
      </c>
      <c r="AJ160" s="174" t="str">
        <f t="shared" si="74"/>
        <v>S</v>
      </c>
      <c r="AK160" s="174" t="str">
        <f>CONCATENATE("_",LOOKUP(Metadata_Příkladu_dokumentace!H160,'Struktura dokumentací'!$I$3:$I$119,'Struktura dokumentací'!$J$3:$J$119))</f>
        <v>_D2104</v>
      </c>
      <c r="AL160" s="174" t="str">
        <f t="shared" si="75"/>
        <v>_SO122005</v>
      </c>
      <c r="AM160" s="174" t="s">
        <v>636</v>
      </c>
      <c r="AN160" s="174" t="str">
        <f t="shared" si="76"/>
        <v>_2</v>
      </c>
      <c r="AO160" s="174" t="str">
        <f t="shared" si="77"/>
        <v>_031</v>
      </c>
      <c r="AP160" s="175" t="s">
        <v>644</v>
      </c>
    </row>
    <row r="161" spans="1:42" s="140" customFormat="1" ht="12" customHeight="1" x14ac:dyDescent="0.2">
      <c r="A161" s="142"/>
      <c r="B161" s="25"/>
      <c r="C161" s="25"/>
      <c r="D161" s="63"/>
      <c r="E161" s="70"/>
      <c r="F161" s="80" t="s">
        <v>472</v>
      </c>
      <c r="G161" s="94" t="s">
        <v>765</v>
      </c>
      <c r="H161" s="135" t="str">
        <f t="shared" si="78"/>
        <v>D214</v>
      </c>
      <c r="I161" s="135" t="s">
        <v>861</v>
      </c>
      <c r="J161" s="133" t="s">
        <v>863</v>
      </c>
      <c r="K161" s="28" t="s">
        <v>711</v>
      </c>
      <c r="L161" s="96" t="s">
        <v>712</v>
      </c>
      <c r="M161" s="185" t="str">
        <f t="shared" si="59"/>
        <v>D214</v>
      </c>
      <c r="N161" s="186" t="str">
        <f>LOOKUP(Metadata_Příkladu_dokumentace!H161,'Struktura dokumentací'!$I$3:$I$119,'Struktura dokumentací'!$E$3:$E$119)</f>
        <v>Mosty, propustky a zdi</v>
      </c>
      <c r="O161" s="170" t="str">
        <f t="shared" si="55"/>
        <v>Železniční_most_v_ev_km_105,716-podchod</v>
      </c>
      <c r="P161" s="170" t="str">
        <f t="shared" si="56"/>
        <v>SO122005</v>
      </c>
      <c r="Q161" s="186" t="str">
        <f t="shared" si="79"/>
        <v>2</v>
      </c>
      <c r="R161" s="197" t="str">
        <f t="shared" si="80"/>
        <v>032</v>
      </c>
      <c r="S161" s="193" t="str">
        <f t="shared" si="60"/>
        <v>Výkopy,_pažení,_POV</v>
      </c>
      <c r="T161" s="170" t="str">
        <f t="shared" si="57"/>
        <v>příčné_řezy</v>
      </c>
      <c r="U161" s="187" t="str">
        <f t="shared" si="58"/>
        <v>S621500627_PDPS_D2104_SO122005_XX_2_032_000</v>
      </c>
      <c r="V161" s="172" t="str">
        <f t="shared" si="61"/>
        <v>S</v>
      </c>
      <c r="W161" s="173" t="str">
        <f t="shared" si="62"/>
        <v>6</v>
      </c>
      <c r="X161" s="173" t="str">
        <f t="shared" si="63"/>
        <v>2</v>
      </c>
      <c r="Y161" s="173" t="str">
        <f t="shared" si="64"/>
        <v>1</v>
      </c>
      <c r="Z161" s="173" t="str">
        <f t="shared" si="65"/>
        <v>5</v>
      </c>
      <c r="AA161" s="173" t="str">
        <f t="shared" si="66"/>
        <v>0</v>
      </c>
      <c r="AB161" s="173" t="str">
        <f t="shared" si="67"/>
        <v>0</v>
      </c>
      <c r="AC161" s="173" t="str">
        <f t="shared" si="68"/>
        <v>6</v>
      </c>
      <c r="AD161" s="173" t="str">
        <f t="shared" si="69"/>
        <v>2</v>
      </c>
      <c r="AE161" s="173" t="str">
        <f t="shared" si="70"/>
        <v>7</v>
      </c>
      <c r="AF161" s="173" t="s">
        <v>813</v>
      </c>
      <c r="AG161" s="173" t="str">
        <f t="shared" si="71"/>
        <v>P</v>
      </c>
      <c r="AH161" s="173" t="str">
        <f t="shared" si="72"/>
        <v>D</v>
      </c>
      <c r="AI161" s="173" t="str">
        <f t="shared" si="73"/>
        <v>P</v>
      </c>
      <c r="AJ161" s="174" t="str">
        <f t="shared" si="74"/>
        <v>S</v>
      </c>
      <c r="AK161" s="174" t="str">
        <f>CONCATENATE("_",LOOKUP(Metadata_Příkladu_dokumentace!H161,'Struktura dokumentací'!$I$3:$I$119,'Struktura dokumentací'!$J$3:$J$119))</f>
        <v>_D2104</v>
      </c>
      <c r="AL161" s="174" t="str">
        <f t="shared" si="75"/>
        <v>_SO122005</v>
      </c>
      <c r="AM161" s="174" t="s">
        <v>636</v>
      </c>
      <c r="AN161" s="174" t="str">
        <f t="shared" si="76"/>
        <v>_2</v>
      </c>
      <c r="AO161" s="174" t="str">
        <f t="shared" si="77"/>
        <v>_032</v>
      </c>
      <c r="AP161" s="175" t="s">
        <v>644</v>
      </c>
    </row>
    <row r="162" spans="1:42" s="140" customFormat="1" ht="12" customHeight="1" x14ac:dyDescent="0.2">
      <c r="A162" s="142"/>
      <c r="B162" s="25"/>
      <c r="C162" s="25"/>
      <c r="D162" s="63"/>
      <c r="E162" s="70"/>
      <c r="F162" s="80" t="s">
        <v>473</v>
      </c>
      <c r="G162" s="94" t="s">
        <v>765</v>
      </c>
      <c r="H162" s="135" t="str">
        <f t="shared" si="78"/>
        <v>D214</v>
      </c>
      <c r="I162" s="135" t="s">
        <v>861</v>
      </c>
      <c r="J162" s="133" t="s">
        <v>863</v>
      </c>
      <c r="K162" s="28" t="s">
        <v>711</v>
      </c>
      <c r="L162" s="96" t="s">
        <v>713</v>
      </c>
      <c r="M162" s="185" t="str">
        <f t="shared" si="59"/>
        <v>D214</v>
      </c>
      <c r="N162" s="186" t="str">
        <f>LOOKUP(Metadata_Příkladu_dokumentace!H162,'Struktura dokumentací'!$I$3:$I$119,'Struktura dokumentací'!$E$3:$E$119)</f>
        <v>Mosty, propustky a zdi</v>
      </c>
      <c r="O162" s="170" t="str">
        <f t="shared" si="55"/>
        <v>Železniční_most_v_ev_km_105,716-podchod</v>
      </c>
      <c r="P162" s="170" t="str">
        <f t="shared" si="56"/>
        <v>SO122005</v>
      </c>
      <c r="Q162" s="186" t="str">
        <f t="shared" si="79"/>
        <v>2</v>
      </c>
      <c r="R162" s="197" t="str">
        <f t="shared" si="80"/>
        <v>033</v>
      </c>
      <c r="S162" s="193" t="str">
        <f t="shared" si="60"/>
        <v>Výkopy,_pažení,_POV</v>
      </c>
      <c r="T162" s="170" t="str">
        <f t="shared" si="57"/>
        <v>pohledy_na_pažení</v>
      </c>
      <c r="U162" s="187" t="str">
        <f t="shared" si="58"/>
        <v>S621500627_PDPS_D2104_SO122005_XX_2_033_000</v>
      </c>
      <c r="V162" s="172" t="str">
        <f t="shared" si="61"/>
        <v>S</v>
      </c>
      <c r="W162" s="173" t="str">
        <f t="shared" si="62"/>
        <v>6</v>
      </c>
      <c r="X162" s="173" t="str">
        <f t="shared" si="63"/>
        <v>2</v>
      </c>
      <c r="Y162" s="173" t="str">
        <f t="shared" si="64"/>
        <v>1</v>
      </c>
      <c r="Z162" s="173" t="str">
        <f t="shared" si="65"/>
        <v>5</v>
      </c>
      <c r="AA162" s="173" t="str">
        <f t="shared" si="66"/>
        <v>0</v>
      </c>
      <c r="AB162" s="173" t="str">
        <f t="shared" si="67"/>
        <v>0</v>
      </c>
      <c r="AC162" s="173" t="str">
        <f t="shared" si="68"/>
        <v>6</v>
      </c>
      <c r="AD162" s="173" t="str">
        <f t="shared" si="69"/>
        <v>2</v>
      </c>
      <c r="AE162" s="173" t="str">
        <f t="shared" si="70"/>
        <v>7</v>
      </c>
      <c r="AF162" s="173" t="s">
        <v>813</v>
      </c>
      <c r="AG162" s="173" t="str">
        <f t="shared" si="71"/>
        <v>P</v>
      </c>
      <c r="AH162" s="173" t="str">
        <f t="shared" si="72"/>
        <v>D</v>
      </c>
      <c r="AI162" s="173" t="str">
        <f t="shared" si="73"/>
        <v>P</v>
      </c>
      <c r="AJ162" s="174" t="str">
        <f t="shared" si="74"/>
        <v>S</v>
      </c>
      <c r="AK162" s="174" t="str">
        <f>CONCATENATE("_",LOOKUP(Metadata_Příkladu_dokumentace!H162,'Struktura dokumentací'!$I$3:$I$119,'Struktura dokumentací'!$J$3:$J$119))</f>
        <v>_D2104</v>
      </c>
      <c r="AL162" s="174" t="str">
        <f t="shared" si="75"/>
        <v>_SO122005</v>
      </c>
      <c r="AM162" s="174" t="s">
        <v>636</v>
      </c>
      <c r="AN162" s="174" t="str">
        <f t="shared" si="76"/>
        <v>_2</v>
      </c>
      <c r="AO162" s="174" t="str">
        <f t="shared" si="77"/>
        <v>_033</v>
      </c>
      <c r="AP162" s="175" t="s">
        <v>644</v>
      </c>
    </row>
    <row r="163" spans="1:42" s="140" customFormat="1" ht="12" customHeight="1" x14ac:dyDescent="0.2">
      <c r="A163" s="142"/>
      <c r="B163" s="25"/>
      <c r="C163" s="25"/>
      <c r="D163" s="63"/>
      <c r="E163" s="70"/>
      <c r="F163" s="80" t="s">
        <v>474</v>
      </c>
      <c r="G163" s="94" t="s">
        <v>765</v>
      </c>
      <c r="H163" s="135" t="str">
        <f t="shared" si="78"/>
        <v>D214</v>
      </c>
      <c r="I163" s="135" t="s">
        <v>861</v>
      </c>
      <c r="J163" s="133" t="s">
        <v>863</v>
      </c>
      <c r="K163" s="28" t="s">
        <v>714</v>
      </c>
      <c r="L163" s="96" t="s">
        <v>497</v>
      </c>
      <c r="M163" s="185" t="str">
        <f t="shared" si="59"/>
        <v>D214</v>
      </c>
      <c r="N163" s="186" t="str">
        <f>LOOKUP(Metadata_Příkladu_dokumentace!H163,'Struktura dokumentací'!$I$3:$I$119,'Struktura dokumentací'!$E$3:$E$119)</f>
        <v>Mosty, propustky a zdi</v>
      </c>
      <c r="O163" s="170" t="str">
        <f t="shared" si="55"/>
        <v>Železniční_most_v_ev_km_105,716-podchod</v>
      </c>
      <c r="P163" s="170" t="str">
        <f t="shared" si="56"/>
        <v>SO122005</v>
      </c>
      <c r="Q163" s="186" t="str">
        <f t="shared" si="79"/>
        <v>2</v>
      </c>
      <c r="R163" s="197" t="str">
        <f t="shared" si="80"/>
        <v>041</v>
      </c>
      <c r="S163" s="193" t="str">
        <f t="shared" si="60"/>
        <v>Výkresy_tvaru</v>
      </c>
      <c r="T163" s="170" t="str">
        <f t="shared" si="57"/>
        <v>tubus</v>
      </c>
      <c r="U163" s="187" t="str">
        <f t="shared" si="58"/>
        <v>S621500627_PDPS_D2104_SO122005_XX_2_041_000</v>
      </c>
      <c r="V163" s="172" t="str">
        <f t="shared" si="61"/>
        <v>S</v>
      </c>
      <c r="W163" s="173" t="str">
        <f t="shared" si="62"/>
        <v>6</v>
      </c>
      <c r="X163" s="173" t="str">
        <f t="shared" si="63"/>
        <v>2</v>
      </c>
      <c r="Y163" s="173" t="str">
        <f t="shared" si="64"/>
        <v>1</v>
      </c>
      <c r="Z163" s="173" t="str">
        <f t="shared" si="65"/>
        <v>5</v>
      </c>
      <c r="AA163" s="173" t="str">
        <f t="shared" si="66"/>
        <v>0</v>
      </c>
      <c r="AB163" s="173" t="str">
        <f t="shared" si="67"/>
        <v>0</v>
      </c>
      <c r="AC163" s="173" t="str">
        <f t="shared" si="68"/>
        <v>6</v>
      </c>
      <c r="AD163" s="173" t="str">
        <f t="shared" si="69"/>
        <v>2</v>
      </c>
      <c r="AE163" s="173" t="str">
        <f t="shared" si="70"/>
        <v>7</v>
      </c>
      <c r="AF163" s="173" t="s">
        <v>813</v>
      </c>
      <c r="AG163" s="173" t="str">
        <f t="shared" si="71"/>
        <v>P</v>
      </c>
      <c r="AH163" s="173" t="str">
        <f t="shared" si="72"/>
        <v>D</v>
      </c>
      <c r="AI163" s="173" t="str">
        <f t="shared" si="73"/>
        <v>P</v>
      </c>
      <c r="AJ163" s="174" t="str">
        <f t="shared" si="74"/>
        <v>S</v>
      </c>
      <c r="AK163" s="174" t="str">
        <f>CONCATENATE("_",LOOKUP(Metadata_Příkladu_dokumentace!H163,'Struktura dokumentací'!$I$3:$I$119,'Struktura dokumentací'!$J$3:$J$119))</f>
        <v>_D2104</v>
      </c>
      <c r="AL163" s="174" t="str">
        <f t="shared" si="75"/>
        <v>_SO122005</v>
      </c>
      <c r="AM163" s="174" t="s">
        <v>636</v>
      </c>
      <c r="AN163" s="174" t="str">
        <f t="shared" si="76"/>
        <v>_2</v>
      </c>
      <c r="AO163" s="174" t="str">
        <f t="shared" si="77"/>
        <v>_041</v>
      </c>
      <c r="AP163" s="175" t="s">
        <v>644</v>
      </c>
    </row>
    <row r="164" spans="1:42" s="140" customFormat="1" ht="12" customHeight="1" x14ac:dyDescent="0.2">
      <c r="A164" s="142"/>
      <c r="B164" s="25"/>
      <c r="C164" s="25"/>
      <c r="D164" s="63"/>
      <c r="E164" s="70"/>
      <c r="F164" s="80" t="s">
        <v>475</v>
      </c>
      <c r="G164" s="94" t="s">
        <v>765</v>
      </c>
      <c r="H164" s="135" t="str">
        <f t="shared" si="78"/>
        <v>D214</v>
      </c>
      <c r="I164" s="135" t="s">
        <v>861</v>
      </c>
      <c r="J164" s="133" t="s">
        <v>863</v>
      </c>
      <c r="K164" s="28" t="s">
        <v>714</v>
      </c>
      <c r="L164" s="96" t="s">
        <v>715</v>
      </c>
      <c r="M164" s="185" t="str">
        <f t="shared" si="59"/>
        <v>D214</v>
      </c>
      <c r="N164" s="186" t="str">
        <f>LOOKUP(Metadata_Příkladu_dokumentace!H164,'Struktura dokumentací'!$I$3:$I$119,'Struktura dokumentací'!$E$3:$E$119)</f>
        <v>Mosty, propustky a zdi</v>
      </c>
      <c r="O164" s="170" t="str">
        <f t="shared" si="55"/>
        <v>Železniční_most_v_ev_km_105,716-podchod</v>
      </c>
      <c r="P164" s="170" t="str">
        <f t="shared" si="56"/>
        <v>SO122005</v>
      </c>
      <c r="Q164" s="186" t="str">
        <f t="shared" si="79"/>
        <v>2</v>
      </c>
      <c r="R164" s="197" t="str">
        <f t="shared" si="80"/>
        <v>042</v>
      </c>
      <c r="S164" s="193" t="str">
        <f t="shared" si="60"/>
        <v>Výkresy_tvaru</v>
      </c>
      <c r="T164" s="170" t="str">
        <f t="shared" si="57"/>
        <v>chodníky_a_schodiště_-_půdorys,_příčné_řezy</v>
      </c>
      <c r="U164" s="187" t="str">
        <f t="shared" si="58"/>
        <v>S621500627_PDPS_D2104_SO122005_XX_2_042_000</v>
      </c>
      <c r="V164" s="172" t="str">
        <f t="shared" si="61"/>
        <v>S</v>
      </c>
      <c r="W164" s="173" t="str">
        <f t="shared" si="62"/>
        <v>6</v>
      </c>
      <c r="X164" s="173" t="str">
        <f t="shared" si="63"/>
        <v>2</v>
      </c>
      <c r="Y164" s="173" t="str">
        <f t="shared" si="64"/>
        <v>1</v>
      </c>
      <c r="Z164" s="173" t="str">
        <f t="shared" si="65"/>
        <v>5</v>
      </c>
      <c r="AA164" s="173" t="str">
        <f t="shared" si="66"/>
        <v>0</v>
      </c>
      <c r="AB164" s="173" t="str">
        <f t="shared" si="67"/>
        <v>0</v>
      </c>
      <c r="AC164" s="173" t="str">
        <f t="shared" si="68"/>
        <v>6</v>
      </c>
      <c r="AD164" s="173" t="str">
        <f t="shared" si="69"/>
        <v>2</v>
      </c>
      <c r="AE164" s="173" t="str">
        <f t="shared" si="70"/>
        <v>7</v>
      </c>
      <c r="AF164" s="173" t="s">
        <v>813</v>
      </c>
      <c r="AG164" s="173" t="str">
        <f t="shared" si="71"/>
        <v>P</v>
      </c>
      <c r="AH164" s="173" t="str">
        <f t="shared" si="72"/>
        <v>D</v>
      </c>
      <c r="AI164" s="173" t="str">
        <f t="shared" si="73"/>
        <v>P</v>
      </c>
      <c r="AJ164" s="174" t="str">
        <f t="shared" si="74"/>
        <v>S</v>
      </c>
      <c r="AK164" s="174" t="str">
        <f>CONCATENATE("_",LOOKUP(Metadata_Příkladu_dokumentace!H164,'Struktura dokumentací'!$I$3:$I$119,'Struktura dokumentací'!$J$3:$J$119))</f>
        <v>_D2104</v>
      </c>
      <c r="AL164" s="174" t="str">
        <f t="shared" si="75"/>
        <v>_SO122005</v>
      </c>
      <c r="AM164" s="174" t="s">
        <v>636</v>
      </c>
      <c r="AN164" s="174" t="str">
        <f t="shared" si="76"/>
        <v>_2</v>
      </c>
      <c r="AO164" s="174" t="str">
        <f t="shared" si="77"/>
        <v>_042</v>
      </c>
      <c r="AP164" s="175" t="s">
        <v>644</v>
      </c>
    </row>
    <row r="165" spans="1:42" s="140" customFormat="1" ht="12" customHeight="1" x14ac:dyDescent="0.2">
      <c r="A165" s="142"/>
      <c r="B165" s="25"/>
      <c r="C165" s="25"/>
      <c r="D165" s="63"/>
      <c r="E165" s="70"/>
      <c r="F165" s="80" t="s">
        <v>476</v>
      </c>
      <c r="G165" s="94" t="s">
        <v>765</v>
      </c>
      <c r="H165" s="135" t="str">
        <f t="shared" si="78"/>
        <v>D214</v>
      </c>
      <c r="I165" s="135" t="s">
        <v>861</v>
      </c>
      <c r="J165" s="133" t="s">
        <v>863</v>
      </c>
      <c r="K165" s="28" t="s">
        <v>714</v>
      </c>
      <c r="L165" s="96" t="s">
        <v>716</v>
      </c>
      <c r="M165" s="185" t="str">
        <f t="shared" si="59"/>
        <v>D214</v>
      </c>
      <c r="N165" s="186" t="str">
        <f>LOOKUP(Metadata_Příkladu_dokumentace!H165,'Struktura dokumentací'!$I$3:$I$119,'Struktura dokumentací'!$E$3:$E$119)</f>
        <v>Mosty, propustky a zdi</v>
      </c>
      <c r="O165" s="170" t="str">
        <f t="shared" si="55"/>
        <v>Železniční_most_v_ev_km_105,716-podchod</v>
      </c>
      <c r="P165" s="170" t="str">
        <f t="shared" si="56"/>
        <v>SO122005</v>
      </c>
      <c r="Q165" s="186" t="str">
        <f t="shared" si="79"/>
        <v>2</v>
      </c>
      <c r="R165" s="197" t="str">
        <f t="shared" si="80"/>
        <v>043</v>
      </c>
      <c r="S165" s="193" t="str">
        <f t="shared" si="60"/>
        <v>Výkresy_tvaru</v>
      </c>
      <c r="T165" s="170" t="str">
        <f t="shared" si="57"/>
        <v>chodníky_a_schodiště_-_podélné_řezy</v>
      </c>
      <c r="U165" s="187" t="str">
        <f t="shared" si="58"/>
        <v>S621500627_PDPS_D2104_SO122005_XX_2_043_000</v>
      </c>
      <c r="V165" s="172" t="str">
        <f t="shared" si="61"/>
        <v>S</v>
      </c>
      <c r="W165" s="173" t="str">
        <f t="shared" si="62"/>
        <v>6</v>
      </c>
      <c r="X165" s="173" t="str">
        <f t="shared" si="63"/>
        <v>2</v>
      </c>
      <c r="Y165" s="173" t="str">
        <f t="shared" si="64"/>
        <v>1</v>
      </c>
      <c r="Z165" s="173" t="str">
        <f t="shared" si="65"/>
        <v>5</v>
      </c>
      <c r="AA165" s="173" t="str">
        <f t="shared" si="66"/>
        <v>0</v>
      </c>
      <c r="AB165" s="173" t="str">
        <f t="shared" si="67"/>
        <v>0</v>
      </c>
      <c r="AC165" s="173" t="str">
        <f t="shared" si="68"/>
        <v>6</v>
      </c>
      <c r="AD165" s="173" t="str">
        <f t="shared" si="69"/>
        <v>2</v>
      </c>
      <c r="AE165" s="173" t="str">
        <f t="shared" si="70"/>
        <v>7</v>
      </c>
      <c r="AF165" s="173" t="s">
        <v>813</v>
      </c>
      <c r="AG165" s="173" t="str">
        <f t="shared" si="71"/>
        <v>P</v>
      </c>
      <c r="AH165" s="173" t="str">
        <f t="shared" si="72"/>
        <v>D</v>
      </c>
      <c r="AI165" s="173" t="str">
        <f t="shared" si="73"/>
        <v>P</v>
      </c>
      <c r="AJ165" s="174" t="str">
        <f t="shared" si="74"/>
        <v>S</v>
      </c>
      <c r="AK165" s="174" t="str">
        <f>CONCATENATE("_",LOOKUP(Metadata_Příkladu_dokumentace!H165,'Struktura dokumentací'!$I$3:$I$119,'Struktura dokumentací'!$J$3:$J$119))</f>
        <v>_D2104</v>
      </c>
      <c r="AL165" s="174" t="str">
        <f t="shared" si="75"/>
        <v>_SO122005</v>
      </c>
      <c r="AM165" s="174" t="s">
        <v>636</v>
      </c>
      <c r="AN165" s="174" t="str">
        <f t="shared" si="76"/>
        <v>_2</v>
      </c>
      <c r="AO165" s="174" t="str">
        <f t="shared" si="77"/>
        <v>_043</v>
      </c>
      <c r="AP165" s="175" t="s">
        <v>644</v>
      </c>
    </row>
    <row r="166" spans="1:42" s="140" customFormat="1" ht="12" customHeight="1" x14ac:dyDescent="0.2">
      <c r="A166" s="142"/>
      <c r="B166" s="25"/>
      <c r="C166" s="25"/>
      <c r="D166" s="63"/>
      <c r="E166" s="70"/>
      <c r="F166" s="80" t="s">
        <v>477</v>
      </c>
      <c r="G166" s="94" t="s">
        <v>765</v>
      </c>
      <c r="H166" s="135" t="str">
        <f t="shared" si="78"/>
        <v>D214</v>
      </c>
      <c r="I166" s="135" t="s">
        <v>861</v>
      </c>
      <c r="J166" s="133" t="s">
        <v>863</v>
      </c>
      <c r="K166" s="28" t="s">
        <v>714</v>
      </c>
      <c r="L166" s="96" t="s">
        <v>498</v>
      </c>
      <c r="M166" s="185" t="str">
        <f t="shared" si="59"/>
        <v>D214</v>
      </c>
      <c r="N166" s="186" t="str">
        <f>LOOKUP(Metadata_Příkladu_dokumentace!H166,'Struktura dokumentací'!$I$3:$I$119,'Struktura dokumentací'!$E$3:$E$119)</f>
        <v>Mosty, propustky a zdi</v>
      </c>
      <c r="O166" s="170" t="str">
        <f t="shared" si="55"/>
        <v>Železniční_most_v_ev_km_105,716-podchod</v>
      </c>
      <c r="P166" s="170" t="str">
        <f t="shared" si="56"/>
        <v>SO122005</v>
      </c>
      <c r="Q166" s="186" t="str">
        <f t="shared" si="79"/>
        <v>2</v>
      </c>
      <c r="R166" s="197" t="str">
        <f t="shared" si="80"/>
        <v>044</v>
      </c>
      <c r="S166" s="193" t="str">
        <f t="shared" si="60"/>
        <v>Výkresy_tvaru</v>
      </c>
      <c r="T166" s="170" t="str">
        <f t="shared" si="57"/>
        <v>křídla</v>
      </c>
      <c r="U166" s="187" t="str">
        <f t="shared" si="58"/>
        <v>S621500627_PDPS_D2104_SO122005_XX_2_044_000</v>
      </c>
      <c r="V166" s="172" t="str">
        <f t="shared" si="61"/>
        <v>S</v>
      </c>
      <c r="W166" s="173" t="str">
        <f t="shared" si="62"/>
        <v>6</v>
      </c>
      <c r="X166" s="173" t="str">
        <f t="shared" si="63"/>
        <v>2</v>
      </c>
      <c r="Y166" s="173" t="str">
        <f t="shared" si="64"/>
        <v>1</v>
      </c>
      <c r="Z166" s="173" t="str">
        <f t="shared" si="65"/>
        <v>5</v>
      </c>
      <c r="AA166" s="173" t="str">
        <f t="shared" si="66"/>
        <v>0</v>
      </c>
      <c r="AB166" s="173" t="str">
        <f t="shared" si="67"/>
        <v>0</v>
      </c>
      <c r="AC166" s="173" t="str">
        <f t="shared" si="68"/>
        <v>6</v>
      </c>
      <c r="AD166" s="173" t="str">
        <f t="shared" si="69"/>
        <v>2</v>
      </c>
      <c r="AE166" s="173" t="str">
        <f t="shared" si="70"/>
        <v>7</v>
      </c>
      <c r="AF166" s="173" t="s">
        <v>813</v>
      </c>
      <c r="AG166" s="173" t="str">
        <f t="shared" si="71"/>
        <v>P</v>
      </c>
      <c r="AH166" s="173" t="str">
        <f t="shared" si="72"/>
        <v>D</v>
      </c>
      <c r="AI166" s="173" t="str">
        <f t="shared" si="73"/>
        <v>P</v>
      </c>
      <c r="AJ166" s="174" t="str">
        <f t="shared" si="74"/>
        <v>S</v>
      </c>
      <c r="AK166" s="174" t="str">
        <f>CONCATENATE("_",LOOKUP(Metadata_Příkladu_dokumentace!H166,'Struktura dokumentací'!$I$3:$I$119,'Struktura dokumentací'!$J$3:$J$119))</f>
        <v>_D2104</v>
      </c>
      <c r="AL166" s="174" t="str">
        <f t="shared" si="75"/>
        <v>_SO122005</v>
      </c>
      <c r="AM166" s="174" t="s">
        <v>636</v>
      </c>
      <c r="AN166" s="174" t="str">
        <f t="shared" si="76"/>
        <v>_2</v>
      </c>
      <c r="AO166" s="174" t="str">
        <f t="shared" si="77"/>
        <v>_044</v>
      </c>
      <c r="AP166" s="175" t="s">
        <v>644</v>
      </c>
    </row>
    <row r="167" spans="1:42" s="140" customFormat="1" ht="12" customHeight="1" x14ac:dyDescent="0.2">
      <c r="A167" s="142"/>
      <c r="B167" s="25"/>
      <c r="C167" s="25"/>
      <c r="D167" s="63"/>
      <c r="E167" s="70"/>
      <c r="F167" s="80" t="s">
        <v>478</v>
      </c>
      <c r="G167" s="94" t="s">
        <v>765</v>
      </c>
      <c r="H167" s="135" t="str">
        <f t="shared" si="78"/>
        <v>D214</v>
      </c>
      <c r="I167" s="135" t="s">
        <v>861</v>
      </c>
      <c r="J167" s="133" t="s">
        <v>863</v>
      </c>
      <c r="K167" s="28" t="s">
        <v>714</v>
      </c>
      <c r="L167" s="96" t="s">
        <v>717</v>
      </c>
      <c r="M167" s="185" t="str">
        <f t="shared" si="59"/>
        <v>D214</v>
      </c>
      <c r="N167" s="186" t="str">
        <f>LOOKUP(Metadata_Příkladu_dokumentace!H167,'Struktura dokumentací'!$I$3:$I$119,'Struktura dokumentací'!$E$3:$E$119)</f>
        <v>Mosty, propustky a zdi</v>
      </c>
      <c r="O167" s="170" t="str">
        <f t="shared" si="55"/>
        <v>Železniční_most_v_ev_km_105,716-podchod</v>
      </c>
      <c r="P167" s="170" t="str">
        <f t="shared" si="56"/>
        <v>SO122005</v>
      </c>
      <c r="Q167" s="186" t="str">
        <f t="shared" si="79"/>
        <v>2</v>
      </c>
      <c r="R167" s="197" t="str">
        <f t="shared" si="80"/>
        <v>045</v>
      </c>
      <c r="S167" s="193" t="str">
        <f t="shared" si="60"/>
        <v>Výkresy_tvaru</v>
      </c>
      <c r="T167" s="170" t="str">
        <f t="shared" si="57"/>
        <v>podkladní_konstrukce</v>
      </c>
      <c r="U167" s="187" t="str">
        <f t="shared" si="58"/>
        <v>S621500627_PDPS_D2104_SO122005_XX_2_045_000</v>
      </c>
      <c r="V167" s="172" t="str">
        <f t="shared" si="61"/>
        <v>S</v>
      </c>
      <c r="W167" s="173" t="str">
        <f t="shared" si="62"/>
        <v>6</v>
      </c>
      <c r="X167" s="173" t="str">
        <f t="shared" si="63"/>
        <v>2</v>
      </c>
      <c r="Y167" s="173" t="str">
        <f t="shared" si="64"/>
        <v>1</v>
      </c>
      <c r="Z167" s="173" t="str">
        <f t="shared" si="65"/>
        <v>5</v>
      </c>
      <c r="AA167" s="173" t="str">
        <f t="shared" si="66"/>
        <v>0</v>
      </c>
      <c r="AB167" s="173" t="str">
        <f t="shared" si="67"/>
        <v>0</v>
      </c>
      <c r="AC167" s="173" t="str">
        <f t="shared" si="68"/>
        <v>6</v>
      </c>
      <c r="AD167" s="173" t="str">
        <f t="shared" si="69"/>
        <v>2</v>
      </c>
      <c r="AE167" s="173" t="str">
        <f t="shared" si="70"/>
        <v>7</v>
      </c>
      <c r="AF167" s="173" t="s">
        <v>813</v>
      </c>
      <c r="AG167" s="173" t="str">
        <f t="shared" si="71"/>
        <v>P</v>
      </c>
      <c r="AH167" s="173" t="str">
        <f t="shared" si="72"/>
        <v>D</v>
      </c>
      <c r="AI167" s="173" t="str">
        <f t="shared" si="73"/>
        <v>P</v>
      </c>
      <c r="AJ167" s="174" t="str">
        <f t="shared" si="74"/>
        <v>S</v>
      </c>
      <c r="AK167" s="174" t="str">
        <f>CONCATENATE("_",LOOKUP(Metadata_Příkladu_dokumentace!H167,'Struktura dokumentací'!$I$3:$I$119,'Struktura dokumentací'!$J$3:$J$119))</f>
        <v>_D2104</v>
      </c>
      <c r="AL167" s="174" t="str">
        <f t="shared" si="75"/>
        <v>_SO122005</v>
      </c>
      <c r="AM167" s="174" t="s">
        <v>636</v>
      </c>
      <c r="AN167" s="174" t="str">
        <f t="shared" si="76"/>
        <v>_2</v>
      </c>
      <c r="AO167" s="174" t="str">
        <f t="shared" si="77"/>
        <v>_045</v>
      </c>
      <c r="AP167" s="175" t="s">
        <v>644</v>
      </c>
    </row>
    <row r="168" spans="1:42" s="140" customFormat="1" ht="12" customHeight="1" x14ac:dyDescent="0.2">
      <c r="A168" s="142"/>
      <c r="B168" s="25"/>
      <c r="C168" s="25"/>
      <c r="D168" s="63"/>
      <c r="E168" s="70"/>
      <c r="F168" s="80" t="s">
        <v>479</v>
      </c>
      <c r="G168" s="94" t="s">
        <v>765</v>
      </c>
      <c r="H168" s="135" t="str">
        <f t="shared" si="78"/>
        <v>D214</v>
      </c>
      <c r="I168" s="135" t="s">
        <v>861</v>
      </c>
      <c r="J168" s="133" t="s">
        <v>863</v>
      </c>
      <c r="K168" s="28" t="s">
        <v>718</v>
      </c>
      <c r="L168" s="96" t="s">
        <v>497</v>
      </c>
      <c r="M168" s="185" t="str">
        <f t="shared" si="59"/>
        <v>D214</v>
      </c>
      <c r="N168" s="186" t="str">
        <f>LOOKUP(Metadata_Příkladu_dokumentace!H168,'Struktura dokumentací'!$I$3:$I$119,'Struktura dokumentací'!$E$3:$E$119)</f>
        <v>Mosty, propustky a zdi</v>
      </c>
      <c r="O168" s="170" t="str">
        <f t="shared" si="55"/>
        <v>Železniční_most_v_ev_km_105,716-podchod</v>
      </c>
      <c r="P168" s="170" t="str">
        <f t="shared" si="56"/>
        <v>SO122005</v>
      </c>
      <c r="Q168" s="186" t="str">
        <f t="shared" si="79"/>
        <v>2</v>
      </c>
      <c r="R168" s="197" t="str">
        <f t="shared" si="80"/>
        <v>051</v>
      </c>
      <c r="S168" s="193" t="str">
        <f t="shared" si="60"/>
        <v>Výkres_výztuže</v>
      </c>
      <c r="T168" s="170" t="str">
        <f t="shared" si="57"/>
        <v>tubus</v>
      </c>
      <c r="U168" s="187" t="str">
        <f t="shared" si="58"/>
        <v>S621500627_PDPS_D2104_SO122005_XX_2_051_000</v>
      </c>
      <c r="V168" s="172" t="str">
        <f t="shared" si="61"/>
        <v>S</v>
      </c>
      <c r="W168" s="173" t="str">
        <f t="shared" si="62"/>
        <v>6</v>
      </c>
      <c r="X168" s="173" t="str">
        <f t="shared" si="63"/>
        <v>2</v>
      </c>
      <c r="Y168" s="173" t="str">
        <f t="shared" si="64"/>
        <v>1</v>
      </c>
      <c r="Z168" s="173" t="str">
        <f t="shared" si="65"/>
        <v>5</v>
      </c>
      <c r="AA168" s="173" t="str">
        <f t="shared" si="66"/>
        <v>0</v>
      </c>
      <c r="AB168" s="173" t="str">
        <f t="shared" si="67"/>
        <v>0</v>
      </c>
      <c r="AC168" s="173" t="str">
        <f t="shared" si="68"/>
        <v>6</v>
      </c>
      <c r="AD168" s="173" t="str">
        <f t="shared" si="69"/>
        <v>2</v>
      </c>
      <c r="AE168" s="173" t="str">
        <f t="shared" si="70"/>
        <v>7</v>
      </c>
      <c r="AF168" s="173" t="s">
        <v>813</v>
      </c>
      <c r="AG168" s="173" t="str">
        <f t="shared" si="71"/>
        <v>P</v>
      </c>
      <c r="AH168" s="173" t="str">
        <f t="shared" si="72"/>
        <v>D</v>
      </c>
      <c r="AI168" s="173" t="str">
        <f t="shared" si="73"/>
        <v>P</v>
      </c>
      <c r="AJ168" s="174" t="str">
        <f t="shared" si="74"/>
        <v>S</v>
      </c>
      <c r="AK168" s="174" t="str">
        <f>CONCATENATE("_",LOOKUP(Metadata_Příkladu_dokumentace!H168,'Struktura dokumentací'!$I$3:$I$119,'Struktura dokumentací'!$J$3:$J$119))</f>
        <v>_D2104</v>
      </c>
      <c r="AL168" s="174" t="str">
        <f t="shared" si="75"/>
        <v>_SO122005</v>
      </c>
      <c r="AM168" s="174" t="s">
        <v>636</v>
      </c>
      <c r="AN168" s="174" t="str">
        <f t="shared" si="76"/>
        <v>_2</v>
      </c>
      <c r="AO168" s="174" t="str">
        <f t="shared" si="77"/>
        <v>_051</v>
      </c>
      <c r="AP168" s="175" t="s">
        <v>644</v>
      </c>
    </row>
    <row r="169" spans="1:42" s="140" customFormat="1" ht="12" customHeight="1" x14ac:dyDescent="0.2">
      <c r="A169" s="142"/>
      <c r="B169" s="25"/>
      <c r="C169" s="25"/>
      <c r="D169" s="63"/>
      <c r="E169" s="70"/>
      <c r="F169" s="80" t="s">
        <v>480</v>
      </c>
      <c r="G169" s="94" t="s">
        <v>765</v>
      </c>
      <c r="H169" s="135" t="str">
        <f t="shared" si="78"/>
        <v>D214</v>
      </c>
      <c r="I169" s="135" t="s">
        <v>861</v>
      </c>
      <c r="J169" s="133" t="s">
        <v>863</v>
      </c>
      <c r="K169" s="28" t="s">
        <v>718</v>
      </c>
      <c r="L169" s="96" t="s">
        <v>719</v>
      </c>
      <c r="M169" s="185" t="str">
        <f t="shared" si="59"/>
        <v>D214</v>
      </c>
      <c r="N169" s="186" t="str">
        <f>LOOKUP(Metadata_Příkladu_dokumentace!H169,'Struktura dokumentací'!$I$3:$I$119,'Struktura dokumentací'!$E$3:$E$119)</f>
        <v>Mosty, propustky a zdi</v>
      </c>
      <c r="O169" s="170" t="str">
        <f t="shared" si="55"/>
        <v>Železniční_most_v_ev_km_105,716-podchod</v>
      </c>
      <c r="P169" s="170" t="str">
        <f t="shared" si="56"/>
        <v>SO122005</v>
      </c>
      <c r="Q169" s="186" t="str">
        <f t="shared" si="79"/>
        <v>2</v>
      </c>
      <c r="R169" s="197" t="str">
        <f t="shared" si="80"/>
        <v>052</v>
      </c>
      <c r="S169" s="193" t="str">
        <f t="shared" si="60"/>
        <v>Výkres_výztuže</v>
      </c>
      <c r="T169" s="170" t="str">
        <f t="shared" si="57"/>
        <v>chodníky_a_schodiště_část_1</v>
      </c>
      <c r="U169" s="187" t="str">
        <f t="shared" si="58"/>
        <v>S621500627_PDPS_D2104_SO122005_XX_2_052_000</v>
      </c>
      <c r="V169" s="172" t="str">
        <f t="shared" si="61"/>
        <v>S</v>
      </c>
      <c r="W169" s="173" t="str">
        <f t="shared" si="62"/>
        <v>6</v>
      </c>
      <c r="X169" s="173" t="str">
        <f t="shared" si="63"/>
        <v>2</v>
      </c>
      <c r="Y169" s="173" t="str">
        <f t="shared" si="64"/>
        <v>1</v>
      </c>
      <c r="Z169" s="173" t="str">
        <f t="shared" si="65"/>
        <v>5</v>
      </c>
      <c r="AA169" s="173" t="str">
        <f t="shared" si="66"/>
        <v>0</v>
      </c>
      <c r="AB169" s="173" t="str">
        <f t="shared" si="67"/>
        <v>0</v>
      </c>
      <c r="AC169" s="173" t="str">
        <f t="shared" si="68"/>
        <v>6</v>
      </c>
      <c r="AD169" s="173" t="str">
        <f t="shared" si="69"/>
        <v>2</v>
      </c>
      <c r="AE169" s="173" t="str">
        <f t="shared" si="70"/>
        <v>7</v>
      </c>
      <c r="AF169" s="173" t="s">
        <v>813</v>
      </c>
      <c r="AG169" s="173" t="str">
        <f t="shared" si="71"/>
        <v>P</v>
      </c>
      <c r="AH169" s="173" t="str">
        <f t="shared" si="72"/>
        <v>D</v>
      </c>
      <c r="AI169" s="173" t="str">
        <f t="shared" si="73"/>
        <v>P</v>
      </c>
      <c r="AJ169" s="174" t="str">
        <f t="shared" si="74"/>
        <v>S</v>
      </c>
      <c r="AK169" s="174" t="str">
        <f>CONCATENATE("_",LOOKUP(Metadata_Příkladu_dokumentace!H169,'Struktura dokumentací'!$I$3:$I$119,'Struktura dokumentací'!$J$3:$J$119))</f>
        <v>_D2104</v>
      </c>
      <c r="AL169" s="174" t="str">
        <f t="shared" si="75"/>
        <v>_SO122005</v>
      </c>
      <c r="AM169" s="174" t="s">
        <v>636</v>
      </c>
      <c r="AN169" s="174" t="str">
        <f t="shared" si="76"/>
        <v>_2</v>
      </c>
      <c r="AO169" s="174" t="str">
        <f t="shared" si="77"/>
        <v>_052</v>
      </c>
      <c r="AP169" s="175" t="s">
        <v>644</v>
      </c>
    </row>
    <row r="170" spans="1:42" s="140" customFormat="1" ht="12" customHeight="1" x14ac:dyDescent="0.2">
      <c r="A170" s="142"/>
      <c r="B170" s="25"/>
      <c r="C170" s="25"/>
      <c r="D170" s="63"/>
      <c r="E170" s="70"/>
      <c r="F170" s="80" t="s">
        <v>481</v>
      </c>
      <c r="G170" s="94" t="s">
        <v>765</v>
      </c>
      <c r="H170" s="135" t="str">
        <f t="shared" ref="H170:H201" si="81">IF(D171="",H169,D171)</f>
        <v>D214</v>
      </c>
      <c r="I170" s="135" t="s">
        <v>861</v>
      </c>
      <c r="J170" s="133" t="s">
        <v>863</v>
      </c>
      <c r="K170" s="28" t="s">
        <v>718</v>
      </c>
      <c r="L170" s="96" t="s">
        <v>720</v>
      </c>
      <c r="M170" s="185" t="str">
        <f t="shared" si="59"/>
        <v>D214</v>
      </c>
      <c r="N170" s="186" t="str">
        <f>LOOKUP(Metadata_Příkladu_dokumentace!H170,'Struktura dokumentací'!$I$3:$I$119,'Struktura dokumentací'!$E$3:$E$119)</f>
        <v>Mosty, propustky a zdi</v>
      </c>
      <c r="O170" s="170" t="str">
        <f t="shared" si="55"/>
        <v>Železniční_most_v_ev_km_105,716-podchod</v>
      </c>
      <c r="P170" s="170" t="str">
        <f t="shared" si="56"/>
        <v>SO122005</v>
      </c>
      <c r="Q170" s="186" t="str">
        <f t="shared" si="79"/>
        <v>2</v>
      </c>
      <c r="R170" s="197" t="str">
        <f t="shared" si="80"/>
        <v>053</v>
      </c>
      <c r="S170" s="193" t="str">
        <f t="shared" si="60"/>
        <v>Výkres_výztuže</v>
      </c>
      <c r="T170" s="170" t="str">
        <f t="shared" si="57"/>
        <v>chodníky_a_schodiště_část_2</v>
      </c>
      <c r="U170" s="187" t="str">
        <f t="shared" si="58"/>
        <v>S621500627_PDPS_D2104_SO122005_XX_2_053_000</v>
      </c>
      <c r="V170" s="172" t="str">
        <f t="shared" si="61"/>
        <v>S</v>
      </c>
      <c r="W170" s="173" t="str">
        <f t="shared" si="62"/>
        <v>6</v>
      </c>
      <c r="X170" s="173" t="str">
        <f t="shared" si="63"/>
        <v>2</v>
      </c>
      <c r="Y170" s="173" t="str">
        <f t="shared" si="64"/>
        <v>1</v>
      </c>
      <c r="Z170" s="173" t="str">
        <f t="shared" si="65"/>
        <v>5</v>
      </c>
      <c r="AA170" s="173" t="str">
        <f t="shared" si="66"/>
        <v>0</v>
      </c>
      <c r="AB170" s="173" t="str">
        <f t="shared" si="67"/>
        <v>0</v>
      </c>
      <c r="AC170" s="173" t="str">
        <f t="shared" si="68"/>
        <v>6</v>
      </c>
      <c r="AD170" s="173" t="str">
        <f t="shared" si="69"/>
        <v>2</v>
      </c>
      <c r="AE170" s="173" t="str">
        <f t="shared" si="70"/>
        <v>7</v>
      </c>
      <c r="AF170" s="173" t="s">
        <v>813</v>
      </c>
      <c r="AG170" s="173" t="str">
        <f t="shared" si="71"/>
        <v>P</v>
      </c>
      <c r="AH170" s="173" t="str">
        <f t="shared" si="72"/>
        <v>D</v>
      </c>
      <c r="AI170" s="173" t="str">
        <f t="shared" si="73"/>
        <v>P</v>
      </c>
      <c r="AJ170" s="174" t="str">
        <f t="shared" si="74"/>
        <v>S</v>
      </c>
      <c r="AK170" s="174" t="str">
        <f>CONCATENATE("_",LOOKUP(Metadata_Příkladu_dokumentace!H170,'Struktura dokumentací'!$I$3:$I$119,'Struktura dokumentací'!$J$3:$J$119))</f>
        <v>_D2104</v>
      </c>
      <c r="AL170" s="174" t="str">
        <f t="shared" si="75"/>
        <v>_SO122005</v>
      </c>
      <c r="AM170" s="174" t="s">
        <v>636</v>
      </c>
      <c r="AN170" s="174" t="str">
        <f t="shared" si="76"/>
        <v>_2</v>
      </c>
      <c r="AO170" s="174" t="str">
        <f t="shared" si="77"/>
        <v>_053</v>
      </c>
      <c r="AP170" s="175" t="s">
        <v>644</v>
      </c>
    </row>
    <row r="171" spans="1:42" s="140" customFormat="1" ht="12" customHeight="1" x14ac:dyDescent="0.2">
      <c r="A171" s="142"/>
      <c r="B171" s="25"/>
      <c r="C171" s="25"/>
      <c r="D171" s="63"/>
      <c r="E171" s="70"/>
      <c r="F171" s="80" t="s">
        <v>482</v>
      </c>
      <c r="G171" s="94" t="s">
        <v>765</v>
      </c>
      <c r="H171" s="135" t="str">
        <f t="shared" si="81"/>
        <v>D214</v>
      </c>
      <c r="I171" s="135" t="s">
        <v>861</v>
      </c>
      <c r="J171" s="133" t="s">
        <v>863</v>
      </c>
      <c r="K171" s="28" t="s">
        <v>718</v>
      </c>
      <c r="L171" s="96" t="s">
        <v>499</v>
      </c>
      <c r="M171" s="185" t="str">
        <f t="shared" si="59"/>
        <v>D214</v>
      </c>
      <c r="N171" s="186" t="str">
        <f>LOOKUP(Metadata_Příkladu_dokumentace!H171,'Struktura dokumentací'!$I$3:$I$119,'Struktura dokumentací'!$E$3:$E$119)</f>
        <v>Mosty, propustky a zdi</v>
      </c>
      <c r="O171" s="170" t="str">
        <f t="shared" si="55"/>
        <v>Železniční_most_v_ev_km_105,716-podchod</v>
      </c>
      <c r="P171" s="170" t="str">
        <f t="shared" si="56"/>
        <v>SO122005</v>
      </c>
      <c r="Q171" s="186" t="str">
        <f t="shared" si="79"/>
        <v>2</v>
      </c>
      <c r="R171" s="197" t="str">
        <f t="shared" si="80"/>
        <v>054</v>
      </c>
      <c r="S171" s="193" t="str">
        <f t="shared" si="60"/>
        <v>Výkres_výztuže</v>
      </c>
      <c r="T171" s="170" t="str">
        <f t="shared" si="57"/>
        <v>chodník</v>
      </c>
      <c r="U171" s="187" t="str">
        <f t="shared" si="58"/>
        <v>S621500627_PDPS_D2104_SO122005_XX_2_054_000</v>
      </c>
      <c r="V171" s="172" t="str">
        <f t="shared" si="61"/>
        <v>S</v>
      </c>
      <c r="W171" s="173" t="str">
        <f t="shared" si="62"/>
        <v>6</v>
      </c>
      <c r="X171" s="173" t="str">
        <f t="shared" si="63"/>
        <v>2</v>
      </c>
      <c r="Y171" s="173" t="str">
        <f t="shared" si="64"/>
        <v>1</v>
      </c>
      <c r="Z171" s="173" t="str">
        <f t="shared" si="65"/>
        <v>5</v>
      </c>
      <c r="AA171" s="173" t="str">
        <f t="shared" si="66"/>
        <v>0</v>
      </c>
      <c r="AB171" s="173" t="str">
        <f t="shared" si="67"/>
        <v>0</v>
      </c>
      <c r="AC171" s="173" t="str">
        <f t="shared" si="68"/>
        <v>6</v>
      </c>
      <c r="AD171" s="173" t="str">
        <f t="shared" si="69"/>
        <v>2</v>
      </c>
      <c r="AE171" s="173" t="str">
        <f t="shared" si="70"/>
        <v>7</v>
      </c>
      <c r="AF171" s="173" t="s">
        <v>813</v>
      </c>
      <c r="AG171" s="173" t="str">
        <f t="shared" si="71"/>
        <v>P</v>
      </c>
      <c r="AH171" s="173" t="str">
        <f t="shared" si="72"/>
        <v>D</v>
      </c>
      <c r="AI171" s="173" t="str">
        <f t="shared" si="73"/>
        <v>P</v>
      </c>
      <c r="AJ171" s="174" t="str">
        <f t="shared" si="74"/>
        <v>S</v>
      </c>
      <c r="AK171" s="174" t="str">
        <f>CONCATENATE("_",LOOKUP(Metadata_Příkladu_dokumentace!H171,'Struktura dokumentací'!$I$3:$I$119,'Struktura dokumentací'!$J$3:$J$119))</f>
        <v>_D2104</v>
      </c>
      <c r="AL171" s="174" t="str">
        <f t="shared" si="75"/>
        <v>_SO122005</v>
      </c>
      <c r="AM171" s="174" t="s">
        <v>636</v>
      </c>
      <c r="AN171" s="174" t="str">
        <f t="shared" si="76"/>
        <v>_2</v>
      </c>
      <c r="AO171" s="174" t="str">
        <f t="shared" si="77"/>
        <v>_054</v>
      </c>
      <c r="AP171" s="175" t="s">
        <v>644</v>
      </c>
    </row>
    <row r="172" spans="1:42" s="140" customFormat="1" ht="12" customHeight="1" x14ac:dyDescent="0.2">
      <c r="A172" s="142"/>
      <c r="B172" s="25"/>
      <c r="C172" s="25"/>
      <c r="D172" s="63"/>
      <c r="E172" s="70"/>
      <c r="F172" s="80" t="s">
        <v>483</v>
      </c>
      <c r="G172" s="94" t="s">
        <v>765</v>
      </c>
      <c r="H172" s="135" t="str">
        <f t="shared" si="81"/>
        <v>D214</v>
      </c>
      <c r="I172" s="135" t="s">
        <v>861</v>
      </c>
      <c r="J172" s="133" t="s">
        <v>863</v>
      </c>
      <c r="K172" s="28" t="s">
        <v>718</v>
      </c>
      <c r="L172" s="96" t="s">
        <v>721</v>
      </c>
      <c r="M172" s="185" t="str">
        <f t="shared" si="59"/>
        <v>D214</v>
      </c>
      <c r="N172" s="186" t="str">
        <f>LOOKUP(Metadata_Příkladu_dokumentace!H172,'Struktura dokumentací'!$I$3:$I$119,'Struktura dokumentací'!$E$3:$E$119)</f>
        <v>Mosty, propustky a zdi</v>
      </c>
      <c r="O172" s="170" t="str">
        <f t="shared" si="55"/>
        <v>Železniční_most_v_ev_km_105,716-podchod</v>
      </c>
      <c r="P172" s="170" t="str">
        <f t="shared" si="56"/>
        <v>SO122005</v>
      </c>
      <c r="Q172" s="186" t="str">
        <f t="shared" si="79"/>
        <v>2</v>
      </c>
      <c r="R172" s="197" t="str">
        <f t="shared" si="80"/>
        <v>055</v>
      </c>
      <c r="S172" s="193" t="str">
        <f t="shared" si="60"/>
        <v>Výkres_výztuže</v>
      </c>
      <c r="T172" s="170" t="str">
        <f t="shared" si="57"/>
        <v>křídlo_K1</v>
      </c>
      <c r="U172" s="187" t="str">
        <f t="shared" si="58"/>
        <v>S621500627_PDPS_D2104_SO122005_XX_2_055_000</v>
      </c>
      <c r="V172" s="172" t="str">
        <f t="shared" si="61"/>
        <v>S</v>
      </c>
      <c r="W172" s="173" t="str">
        <f t="shared" si="62"/>
        <v>6</v>
      </c>
      <c r="X172" s="173" t="str">
        <f t="shared" si="63"/>
        <v>2</v>
      </c>
      <c r="Y172" s="173" t="str">
        <f t="shared" si="64"/>
        <v>1</v>
      </c>
      <c r="Z172" s="173" t="str">
        <f t="shared" si="65"/>
        <v>5</v>
      </c>
      <c r="AA172" s="173" t="str">
        <f t="shared" si="66"/>
        <v>0</v>
      </c>
      <c r="AB172" s="173" t="str">
        <f t="shared" si="67"/>
        <v>0</v>
      </c>
      <c r="AC172" s="173" t="str">
        <f t="shared" si="68"/>
        <v>6</v>
      </c>
      <c r="AD172" s="173" t="str">
        <f t="shared" si="69"/>
        <v>2</v>
      </c>
      <c r="AE172" s="173" t="str">
        <f t="shared" si="70"/>
        <v>7</v>
      </c>
      <c r="AF172" s="173" t="s">
        <v>813</v>
      </c>
      <c r="AG172" s="173" t="str">
        <f t="shared" si="71"/>
        <v>P</v>
      </c>
      <c r="AH172" s="173" t="str">
        <f t="shared" si="72"/>
        <v>D</v>
      </c>
      <c r="AI172" s="173" t="str">
        <f t="shared" si="73"/>
        <v>P</v>
      </c>
      <c r="AJ172" s="174" t="str">
        <f t="shared" si="74"/>
        <v>S</v>
      </c>
      <c r="AK172" s="174" t="str">
        <f>CONCATENATE("_",LOOKUP(Metadata_Příkladu_dokumentace!H172,'Struktura dokumentací'!$I$3:$I$119,'Struktura dokumentací'!$J$3:$J$119))</f>
        <v>_D2104</v>
      </c>
      <c r="AL172" s="174" t="str">
        <f t="shared" si="75"/>
        <v>_SO122005</v>
      </c>
      <c r="AM172" s="174" t="s">
        <v>636</v>
      </c>
      <c r="AN172" s="174" t="str">
        <f t="shared" si="76"/>
        <v>_2</v>
      </c>
      <c r="AO172" s="174" t="str">
        <f t="shared" si="77"/>
        <v>_055</v>
      </c>
      <c r="AP172" s="175" t="s">
        <v>644</v>
      </c>
    </row>
    <row r="173" spans="1:42" s="140" customFormat="1" ht="12" customHeight="1" x14ac:dyDescent="0.2">
      <c r="A173" s="142"/>
      <c r="B173" s="25"/>
      <c r="C173" s="25"/>
      <c r="D173" s="63"/>
      <c r="E173" s="70"/>
      <c r="F173" s="80" t="s">
        <v>484</v>
      </c>
      <c r="G173" s="94" t="s">
        <v>765</v>
      </c>
      <c r="H173" s="135" t="str">
        <f t="shared" si="81"/>
        <v>D214</v>
      </c>
      <c r="I173" s="135" t="s">
        <v>861</v>
      </c>
      <c r="J173" s="133" t="s">
        <v>863</v>
      </c>
      <c r="K173" s="28" t="s">
        <v>718</v>
      </c>
      <c r="L173" s="96" t="s">
        <v>722</v>
      </c>
      <c r="M173" s="185" t="str">
        <f t="shared" si="59"/>
        <v>D214</v>
      </c>
      <c r="N173" s="186" t="str">
        <f>LOOKUP(Metadata_Příkladu_dokumentace!H173,'Struktura dokumentací'!$I$3:$I$119,'Struktura dokumentací'!$E$3:$E$119)</f>
        <v>Mosty, propustky a zdi</v>
      </c>
      <c r="O173" s="170" t="str">
        <f t="shared" si="55"/>
        <v>Železniční_most_v_ev_km_105,716-podchod</v>
      </c>
      <c r="P173" s="170" t="str">
        <f t="shared" si="56"/>
        <v>SO122005</v>
      </c>
      <c r="Q173" s="186" t="str">
        <f t="shared" si="79"/>
        <v>2</v>
      </c>
      <c r="R173" s="197" t="str">
        <f t="shared" si="80"/>
        <v>056</v>
      </c>
      <c r="S173" s="193" t="str">
        <f t="shared" si="60"/>
        <v>Výkres_výztuže</v>
      </c>
      <c r="T173" s="170" t="str">
        <f t="shared" si="57"/>
        <v>křídlo_K2</v>
      </c>
      <c r="U173" s="187" t="str">
        <f t="shared" si="58"/>
        <v>S621500627_PDPS_D2104_SO122005_XX_2_056_000</v>
      </c>
      <c r="V173" s="172" t="str">
        <f t="shared" si="61"/>
        <v>S</v>
      </c>
      <c r="W173" s="173" t="str">
        <f t="shared" si="62"/>
        <v>6</v>
      </c>
      <c r="X173" s="173" t="str">
        <f t="shared" si="63"/>
        <v>2</v>
      </c>
      <c r="Y173" s="173" t="str">
        <f t="shared" si="64"/>
        <v>1</v>
      </c>
      <c r="Z173" s="173" t="str">
        <f t="shared" si="65"/>
        <v>5</v>
      </c>
      <c r="AA173" s="173" t="str">
        <f t="shared" si="66"/>
        <v>0</v>
      </c>
      <c r="AB173" s="173" t="str">
        <f t="shared" si="67"/>
        <v>0</v>
      </c>
      <c r="AC173" s="173" t="str">
        <f t="shared" si="68"/>
        <v>6</v>
      </c>
      <c r="AD173" s="173" t="str">
        <f t="shared" si="69"/>
        <v>2</v>
      </c>
      <c r="AE173" s="173" t="str">
        <f t="shared" si="70"/>
        <v>7</v>
      </c>
      <c r="AF173" s="173" t="s">
        <v>813</v>
      </c>
      <c r="AG173" s="173" t="str">
        <f t="shared" si="71"/>
        <v>P</v>
      </c>
      <c r="AH173" s="173" t="str">
        <f t="shared" si="72"/>
        <v>D</v>
      </c>
      <c r="AI173" s="173" t="str">
        <f t="shared" si="73"/>
        <v>P</v>
      </c>
      <c r="AJ173" s="174" t="str">
        <f t="shared" si="74"/>
        <v>S</v>
      </c>
      <c r="AK173" s="174" t="str">
        <f>CONCATENATE("_",LOOKUP(Metadata_Příkladu_dokumentace!H173,'Struktura dokumentací'!$I$3:$I$119,'Struktura dokumentací'!$J$3:$J$119))</f>
        <v>_D2104</v>
      </c>
      <c r="AL173" s="174" t="str">
        <f t="shared" si="75"/>
        <v>_SO122005</v>
      </c>
      <c r="AM173" s="174" t="s">
        <v>636</v>
      </c>
      <c r="AN173" s="174" t="str">
        <f t="shared" si="76"/>
        <v>_2</v>
      </c>
      <c r="AO173" s="174" t="str">
        <f t="shared" si="77"/>
        <v>_056</v>
      </c>
      <c r="AP173" s="175" t="s">
        <v>644</v>
      </c>
    </row>
    <row r="174" spans="1:42" s="140" customFormat="1" ht="12" customHeight="1" x14ac:dyDescent="0.2">
      <c r="A174" s="142"/>
      <c r="B174" s="25"/>
      <c r="C174" s="25"/>
      <c r="D174" s="63"/>
      <c r="E174" s="70"/>
      <c r="F174" s="80" t="s">
        <v>485</v>
      </c>
      <c r="G174" s="94" t="s">
        <v>765</v>
      </c>
      <c r="H174" s="135" t="str">
        <f t="shared" si="81"/>
        <v>D214</v>
      </c>
      <c r="I174" s="135" t="s">
        <v>861</v>
      </c>
      <c r="J174" s="133" t="s">
        <v>863</v>
      </c>
      <c r="K174" s="28" t="s">
        <v>718</v>
      </c>
      <c r="L174" s="96" t="s">
        <v>500</v>
      </c>
      <c r="M174" s="185" t="str">
        <f t="shared" si="59"/>
        <v>D214</v>
      </c>
      <c r="N174" s="186" t="str">
        <f>LOOKUP(Metadata_Příkladu_dokumentace!H174,'Struktura dokumentací'!$I$3:$I$119,'Struktura dokumentací'!$E$3:$E$119)</f>
        <v>Mosty, propustky a zdi</v>
      </c>
      <c r="O174" s="170" t="str">
        <f t="shared" si="55"/>
        <v>Železniční_most_v_ev_km_105,716-podchod</v>
      </c>
      <c r="P174" s="170" t="str">
        <f t="shared" si="56"/>
        <v>SO122005</v>
      </c>
      <c r="Q174" s="186" t="str">
        <f t="shared" si="79"/>
        <v>2</v>
      </c>
      <c r="R174" s="197" t="str">
        <f t="shared" si="80"/>
        <v>057</v>
      </c>
      <c r="S174" s="193" t="str">
        <f t="shared" si="60"/>
        <v>Výkres_výztuže</v>
      </c>
      <c r="T174" s="170" t="str">
        <f t="shared" si="57"/>
        <v>podkladni_konstrukce_tubus</v>
      </c>
      <c r="U174" s="187" t="str">
        <f t="shared" si="58"/>
        <v>S621500627_PDPS_D2104_SO122005_XX_2_057_000</v>
      </c>
      <c r="V174" s="172" t="str">
        <f t="shared" si="61"/>
        <v>S</v>
      </c>
      <c r="W174" s="173" t="str">
        <f t="shared" si="62"/>
        <v>6</v>
      </c>
      <c r="X174" s="173" t="str">
        <f t="shared" si="63"/>
        <v>2</v>
      </c>
      <c r="Y174" s="173" t="str">
        <f t="shared" si="64"/>
        <v>1</v>
      </c>
      <c r="Z174" s="173" t="str">
        <f t="shared" si="65"/>
        <v>5</v>
      </c>
      <c r="AA174" s="173" t="str">
        <f t="shared" si="66"/>
        <v>0</v>
      </c>
      <c r="AB174" s="173" t="str">
        <f t="shared" si="67"/>
        <v>0</v>
      </c>
      <c r="AC174" s="173" t="str">
        <f t="shared" si="68"/>
        <v>6</v>
      </c>
      <c r="AD174" s="173" t="str">
        <f t="shared" si="69"/>
        <v>2</v>
      </c>
      <c r="AE174" s="173" t="str">
        <f t="shared" si="70"/>
        <v>7</v>
      </c>
      <c r="AF174" s="173" t="s">
        <v>813</v>
      </c>
      <c r="AG174" s="173" t="str">
        <f t="shared" si="71"/>
        <v>P</v>
      </c>
      <c r="AH174" s="173" t="str">
        <f t="shared" si="72"/>
        <v>D</v>
      </c>
      <c r="AI174" s="173" t="str">
        <f t="shared" si="73"/>
        <v>P</v>
      </c>
      <c r="AJ174" s="174" t="str">
        <f t="shared" si="74"/>
        <v>S</v>
      </c>
      <c r="AK174" s="174" t="str">
        <f>CONCATENATE("_",LOOKUP(Metadata_Příkladu_dokumentace!H174,'Struktura dokumentací'!$I$3:$I$119,'Struktura dokumentací'!$J$3:$J$119))</f>
        <v>_D2104</v>
      </c>
      <c r="AL174" s="174" t="str">
        <f t="shared" si="75"/>
        <v>_SO122005</v>
      </c>
      <c r="AM174" s="174" t="s">
        <v>636</v>
      </c>
      <c r="AN174" s="174" t="str">
        <f t="shared" si="76"/>
        <v>_2</v>
      </c>
      <c r="AO174" s="174" t="str">
        <f t="shared" si="77"/>
        <v>_057</v>
      </c>
      <c r="AP174" s="175" t="s">
        <v>644</v>
      </c>
    </row>
    <row r="175" spans="1:42" s="140" customFormat="1" ht="12" customHeight="1" x14ac:dyDescent="0.2">
      <c r="A175" s="142"/>
      <c r="B175" s="25"/>
      <c r="C175" s="25"/>
      <c r="D175" s="63"/>
      <c r="E175" s="70"/>
      <c r="F175" s="80" t="s">
        <v>486</v>
      </c>
      <c r="G175" s="94" t="s">
        <v>765</v>
      </c>
      <c r="H175" s="135" t="str">
        <f t="shared" si="81"/>
        <v>D214</v>
      </c>
      <c r="I175" s="135" t="s">
        <v>861</v>
      </c>
      <c r="J175" s="133" t="s">
        <v>863</v>
      </c>
      <c r="K175" s="28" t="s">
        <v>718</v>
      </c>
      <c r="L175" s="96" t="s">
        <v>501</v>
      </c>
      <c r="M175" s="185" t="str">
        <f t="shared" si="59"/>
        <v>D214</v>
      </c>
      <c r="N175" s="186" t="str">
        <f>LOOKUP(Metadata_Příkladu_dokumentace!H175,'Struktura dokumentací'!$I$3:$I$119,'Struktura dokumentací'!$E$3:$E$119)</f>
        <v>Mosty, propustky a zdi</v>
      </c>
      <c r="O175" s="170" t="str">
        <f t="shared" si="55"/>
        <v>Železniční_most_v_ev_km_105,716-podchod</v>
      </c>
      <c r="P175" s="170" t="str">
        <f t="shared" si="56"/>
        <v>SO122005</v>
      </c>
      <c r="Q175" s="186" t="str">
        <f t="shared" si="79"/>
        <v>2</v>
      </c>
      <c r="R175" s="197" t="str">
        <f t="shared" si="80"/>
        <v>058</v>
      </c>
      <c r="S175" s="193" t="str">
        <f t="shared" si="60"/>
        <v>Výkres_výztuže</v>
      </c>
      <c r="T175" s="170" t="str">
        <f t="shared" si="57"/>
        <v>podkladni_konstrukce_chodnik_schodiste</v>
      </c>
      <c r="U175" s="187" t="str">
        <f t="shared" si="58"/>
        <v>S621500627_PDPS_D2104_SO122005_XX_2_058_000</v>
      </c>
      <c r="V175" s="172" t="str">
        <f t="shared" si="61"/>
        <v>S</v>
      </c>
      <c r="W175" s="173" t="str">
        <f t="shared" si="62"/>
        <v>6</v>
      </c>
      <c r="X175" s="173" t="str">
        <f t="shared" si="63"/>
        <v>2</v>
      </c>
      <c r="Y175" s="173" t="str">
        <f t="shared" si="64"/>
        <v>1</v>
      </c>
      <c r="Z175" s="173" t="str">
        <f t="shared" si="65"/>
        <v>5</v>
      </c>
      <c r="AA175" s="173" t="str">
        <f t="shared" si="66"/>
        <v>0</v>
      </c>
      <c r="AB175" s="173" t="str">
        <f t="shared" si="67"/>
        <v>0</v>
      </c>
      <c r="AC175" s="173" t="str">
        <f t="shared" si="68"/>
        <v>6</v>
      </c>
      <c r="AD175" s="173" t="str">
        <f t="shared" si="69"/>
        <v>2</v>
      </c>
      <c r="AE175" s="173" t="str">
        <f t="shared" si="70"/>
        <v>7</v>
      </c>
      <c r="AF175" s="173" t="s">
        <v>813</v>
      </c>
      <c r="AG175" s="173" t="str">
        <f t="shared" si="71"/>
        <v>P</v>
      </c>
      <c r="AH175" s="173" t="str">
        <f t="shared" si="72"/>
        <v>D</v>
      </c>
      <c r="AI175" s="173" t="str">
        <f t="shared" si="73"/>
        <v>P</v>
      </c>
      <c r="AJ175" s="174" t="str">
        <f t="shared" si="74"/>
        <v>S</v>
      </c>
      <c r="AK175" s="174" t="str">
        <f>CONCATENATE("_",LOOKUP(Metadata_Příkladu_dokumentace!H175,'Struktura dokumentací'!$I$3:$I$119,'Struktura dokumentací'!$J$3:$J$119))</f>
        <v>_D2104</v>
      </c>
      <c r="AL175" s="174" t="str">
        <f t="shared" si="75"/>
        <v>_SO122005</v>
      </c>
      <c r="AM175" s="174" t="s">
        <v>636</v>
      </c>
      <c r="AN175" s="174" t="str">
        <f t="shared" si="76"/>
        <v>_2</v>
      </c>
      <c r="AO175" s="174" t="str">
        <f t="shared" si="77"/>
        <v>_058</v>
      </c>
      <c r="AP175" s="175" t="s">
        <v>644</v>
      </c>
    </row>
    <row r="176" spans="1:42" s="140" customFormat="1" ht="12" customHeight="1" x14ac:dyDescent="0.2">
      <c r="A176" s="142"/>
      <c r="B176" s="25"/>
      <c r="C176" s="25"/>
      <c r="D176" s="63"/>
      <c r="E176" s="70"/>
      <c r="F176" s="80" t="s">
        <v>487</v>
      </c>
      <c r="G176" s="94" t="s">
        <v>765</v>
      </c>
      <c r="H176" s="135" t="str">
        <f t="shared" si="81"/>
        <v>D214</v>
      </c>
      <c r="I176" s="135" t="s">
        <v>861</v>
      </c>
      <c r="J176" s="133" t="s">
        <v>863</v>
      </c>
      <c r="K176" s="28" t="s">
        <v>718</v>
      </c>
      <c r="L176" s="96" t="s">
        <v>502</v>
      </c>
      <c r="M176" s="185" t="str">
        <f t="shared" si="59"/>
        <v>D214</v>
      </c>
      <c r="N176" s="186" t="str">
        <f>LOOKUP(Metadata_Příkladu_dokumentace!H176,'Struktura dokumentací'!$I$3:$I$119,'Struktura dokumentací'!$E$3:$E$119)</f>
        <v>Mosty, propustky a zdi</v>
      </c>
      <c r="O176" s="170" t="str">
        <f t="shared" si="55"/>
        <v>Železniční_most_v_ev_km_105,716-podchod</v>
      </c>
      <c r="P176" s="170" t="str">
        <f t="shared" si="56"/>
        <v>SO122005</v>
      </c>
      <c r="Q176" s="186" t="str">
        <f t="shared" si="79"/>
        <v>2</v>
      </c>
      <c r="R176" s="197" t="str">
        <f t="shared" si="80"/>
        <v>059</v>
      </c>
      <c r="S176" s="193" t="str">
        <f t="shared" si="60"/>
        <v>Výkres_výztuže</v>
      </c>
      <c r="T176" s="170" t="str">
        <f t="shared" si="57"/>
        <v>podkladni_konstrukce_chodnik</v>
      </c>
      <c r="U176" s="187" t="str">
        <f t="shared" si="58"/>
        <v>S621500627_PDPS_D2104_SO122005_XX_2_059_000</v>
      </c>
      <c r="V176" s="172" t="str">
        <f t="shared" si="61"/>
        <v>S</v>
      </c>
      <c r="W176" s="173" t="str">
        <f t="shared" si="62"/>
        <v>6</v>
      </c>
      <c r="X176" s="173" t="str">
        <f t="shared" si="63"/>
        <v>2</v>
      </c>
      <c r="Y176" s="173" t="str">
        <f t="shared" si="64"/>
        <v>1</v>
      </c>
      <c r="Z176" s="173" t="str">
        <f t="shared" si="65"/>
        <v>5</v>
      </c>
      <c r="AA176" s="173" t="str">
        <f t="shared" si="66"/>
        <v>0</v>
      </c>
      <c r="AB176" s="173" t="str">
        <f t="shared" si="67"/>
        <v>0</v>
      </c>
      <c r="AC176" s="173" t="str">
        <f t="shared" si="68"/>
        <v>6</v>
      </c>
      <c r="AD176" s="173" t="str">
        <f t="shared" si="69"/>
        <v>2</v>
      </c>
      <c r="AE176" s="173" t="str">
        <f t="shared" si="70"/>
        <v>7</v>
      </c>
      <c r="AF176" s="173" t="s">
        <v>813</v>
      </c>
      <c r="AG176" s="173" t="str">
        <f t="shared" si="71"/>
        <v>P</v>
      </c>
      <c r="AH176" s="173" t="str">
        <f t="shared" si="72"/>
        <v>D</v>
      </c>
      <c r="AI176" s="173" t="str">
        <f t="shared" si="73"/>
        <v>P</v>
      </c>
      <c r="AJ176" s="174" t="str">
        <f t="shared" si="74"/>
        <v>S</v>
      </c>
      <c r="AK176" s="174" t="str">
        <f>CONCATENATE("_",LOOKUP(Metadata_Příkladu_dokumentace!H176,'Struktura dokumentací'!$I$3:$I$119,'Struktura dokumentací'!$J$3:$J$119))</f>
        <v>_D2104</v>
      </c>
      <c r="AL176" s="174" t="str">
        <f t="shared" si="75"/>
        <v>_SO122005</v>
      </c>
      <c r="AM176" s="174" t="s">
        <v>636</v>
      </c>
      <c r="AN176" s="174" t="str">
        <f t="shared" si="76"/>
        <v>_2</v>
      </c>
      <c r="AO176" s="174" t="str">
        <f t="shared" si="77"/>
        <v>_059</v>
      </c>
      <c r="AP176" s="175" t="s">
        <v>644</v>
      </c>
    </row>
    <row r="177" spans="1:42" s="140" customFormat="1" ht="12" customHeight="1" x14ac:dyDescent="0.2">
      <c r="A177" s="142"/>
      <c r="B177" s="25"/>
      <c r="C177" s="25"/>
      <c r="D177" s="63"/>
      <c r="E177" s="70"/>
      <c r="F177" s="80" t="s">
        <v>488</v>
      </c>
      <c r="G177" s="94" t="s">
        <v>765</v>
      </c>
      <c r="H177" s="135" t="str">
        <f t="shared" si="81"/>
        <v>D214</v>
      </c>
      <c r="I177" s="135" t="s">
        <v>861</v>
      </c>
      <c r="J177" s="133" t="s">
        <v>863</v>
      </c>
      <c r="K177" s="28" t="s">
        <v>723</v>
      </c>
      <c r="L177" s="96" t="s">
        <v>632</v>
      </c>
      <c r="M177" s="185" t="str">
        <f t="shared" si="59"/>
        <v>D214</v>
      </c>
      <c r="N177" s="186" t="str">
        <f>LOOKUP(Metadata_Příkladu_dokumentace!H177,'Struktura dokumentací'!$I$3:$I$119,'Struktura dokumentací'!$E$3:$E$119)</f>
        <v>Mosty, propustky a zdi</v>
      </c>
      <c r="O177" s="170" t="str">
        <f t="shared" si="55"/>
        <v>Železniční_most_v_ev_km_105,716-podchod</v>
      </c>
      <c r="P177" s="170" t="str">
        <f t="shared" si="56"/>
        <v>SO122005</v>
      </c>
      <c r="Q177" s="186" t="str">
        <f t="shared" si="79"/>
        <v>2</v>
      </c>
      <c r="R177" s="197" t="str">
        <f t="shared" si="80"/>
        <v>061</v>
      </c>
      <c r="S177" s="193" t="str">
        <f t="shared" si="60"/>
        <v>Systém_vodotěsné_izolace</v>
      </c>
      <c r="T177" s="170" t="str">
        <f t="shared" si="57"/>
        <v>-</v>
      </c>
      <c r="U177" s="187" t="str">
        <f t="shared" si="58"/>
        <v>S621500627_PDPS_D2104_SO122005_XX_2_061_000</v>
      </c>
      <c r="V177" s="172" t="str">
        <f t="shared" si="61"/>
        <v>S</v>
      </c>
      <c r="W177" s="173" t="str">
        <f t="shared" si="62"/>
        <v>6</v>
      </c>
      <c r="X177" s="173" t="str">
        <f t="shared" si="63"/>
        <v>2</v>
      </c>
      <c r="Y177" s="173" t="str">
        <f t="shared" si="64"/>
        <v>1</v>
      </c>
      <c r="Z177" s="173" t="str">
        <f t="shared" si="65"/>
        <v>5</v>
      </c>
      <c r="AA177" s="173" t="str">
        <f t="shared" si="66"/>
        <v>0</v>
      </c>
      <c r="AB177" s="173" t="str">
        <f t="shared" si="67"/>
        <v>0</v>
      </c>
      <c r="AC177" s="173" t="str">
        <f t="shared" si="68"/>
        <v>6</v>
      </c>
      <c r="AD177" s="173" t="str">
        <f t="shared" si="69"/>
        <v>2</v>
      </c>
      <c r="AE177" s="173" t="str">
        <f t="shared" si="70"/>
        <v>7</v>
      </c>
      <c r="AF177" s="173" t="s">
        <v>813</v>
      </c>
      <c r="AG177" s="173" t="str">
        <f t="shared" si="71"/>
        <v>P</v>
      </c>
      <c r="AH177" s="173" t="str">
        <f t="shared" si="72"/>
        <v>D</v>
      </c>
      <c r="AI177" s="173" t="str">
        <f t="shared" si="73"/>
        <v>P</v>
      </c>
      <c r="AJ177" s="174" t="str">
        <f t="shared" si="74"/>
        <v>S</v>
      </c>
      <c r="AK177" s="174" t="str">
        <f>CONCATENATE("_",LOOKUP(Metadata_Příkladu_dokumentace!H177,'Struktura dokumentací'!$I$3:$I$119,'Struktura dokumentací'!$J$3:$J$119))</f>
        <v>_D2104</v>
      </c>
      <c r="AL177" s="174" t="str">
        <f t="shared" si="75"/>
        <v>_SO122005</v>
      </c>
      <c r="AM177" s="174" t="s">
        <v>636</v>
      </c>
      <c r="AN177" s="174" t="str">
        <f t="shared" si="76"/>
        <v>_2</v>
      </c>
      <c r="AO177" s="174" t="str">
        <f t="shared" si="77"/>
        <v>_061</v>
      </c>
      <c r="AP177" s="175" t="s">
        <v>644</v>
      </c>
    </row>
    <row r="178" spans="1:42" s="140" customFormat="1" ht="12" customHeight="1" x14ac:dyDescent="0.2">
      <c r="A178" s="142"/>
      <c r="B178" s="25"/>
      <c r="C178" s="25"/>
      <c r="D178" s="63"/>
      <c r="E178" s="70"/>
      <c r="F178" s="80" t="s">
        <v>489</v>
      </c>
      <c r="G178" s="94" t="s">
        <v>765</v>
      </c>
      <c r="H178" s="135" t="str">
        <f t="shared" si="81"/>
        <v>D214</v>
      </c>
      <c r="I178" s="135" t="s">
        <v>861</v>
      </c>
      <c r="J178" s="133" t="s">
        <v>863</v>
      </c>
      <c r="K178" s="28" t="s">
        <v>724</v>
      </c>
      <c r="L178" s="96" t="s">
        <v>632</v>
      </c>
      <c r="M178" s="185" t="str">
        <f t="shared" si="59"/>
        <v>D214</v>
      </c>
      <c r="N178" s="186" t="str">
        <f>LOOKUP(Metadata_Příkladu_dokumentace!H178,'Struktura dokumentací'!$I$3:$I$119,'Struktura dokumentací'!$E$3:$E$119)</f>
        <v>Mosty, propustky a zdi</v>
      </c>
      <c r="O178" s="170" t="str">
        <f t="shared" si="55"/>
        <v>Železniční_most_v_ev_km_105,716-podchod</v>
      </c>
      <c r="P178" s="170" t="str">
        <f t="shared" si="56"/>
        <v>SO122005</v>
      </c>
      <c r="Q178" s="186" t="str">
        <f t="shared" si="79"/>
        <v>2</v>
      </c>
      <c r="R178" s="197" t="str">
        <f t="shared" si="80"/>
        <v>071</v>
      </c>
      <c r="S178" s="193" t="str">
        <f t="shared" si="60"/>
        <v>Výkres_madel</v>
      </c>
      <c r="T178" s="170" t="str">
        <f t="shared" si="57"/>
        <v>-</v>
      </c>
      <c r="U178" s="187" t="str">
        <f t="shared" si="58"/>
        <v>S621500627_PDPS_D2104_SO122005_XX_2_071_000</v>
      </c>
      <c r="V178" s="172" t="str">
        <f t="shared" si="61"/>
        <v>S</v>
      </c>
      <c r="W178" s="173" t="str">
        <f t="shared" si="62"/>
        <v>6</v>
      </c>
      <c r="X178" s="173" t="str">
        <f t="shared" si="63"/>
        <v>2</v>
      </c>
      <c r="Y178" s="173" t="str">
        <f t="shared" si="64"/>
        <v>1</v>
      </c>
      <c r="Z178" s="173" t="str">
        <f t="shared" si="65"/>
        <v>5</v>
      </c>
      <c r="AA178" s="173" t="str">
        <f t="shared" si="66"/>
        <v>0</v>
      </c>
      <c r="AB178" s="173" t="str">
        <f t="shared" si="67"/>
        <v>0</v>
      </c>
      <c r="AC178" s="173" t="str">
        <f t="shared" si="68"/>
        <v>6</v>
      </c>
      <c r="AD178" s="173" t="str">
        <f t="shared" si="69"/>
        <v>2</v>
      </c>
      <c r="AE178" s="173" t="str">
        <f t="shared" si="70"/>
        <v>7</v>
      </c>
      <c r="AF178" s="173" t="s">
        <v>813</v>
      </c>
      <c r="AG178" s="173" t="str">
        <f t="shared" si="71"/>
        <v>P</v>
      </c>
      <c r="AH178" s="173" t="str">
        <f t="shared" si="72"/>
        <v>D</v>
      </c>
      <c r="AI178" s="173" t="str">
        <f t="shared" si="73"/>
        <v>P</v>
      </c>
      <c r="AJ178" s="174" t="str">
        <f t="shared" si="74"/>
        <v>S</v>
      </c>
      <c r="AK178" s="174" t="str">
        <f>CONCATENATE("_",LOOKUP(Metadata_Příkladu_dokumentace!H178,'Struktura dokumentací'!$I$3:$I$119,'Struktura dokumentací'!$J$3:$J$119))</f>
        <v>_D2104</v>
      </c>
      <c r="AL178" s="174" t="str">
        <f t="shared" si="75"/>
        <v>_SO122005</v>
      </c>
      <c r="AM178" s="174" t="s">
        <v>636</v>
      </c>
      <c r="AN178" s="174" t="str">
        <f t="shared" si="76"/>
        <v>_2</v>
      </c>
      <c r="AO178" s="174" t="str">
        <f t="shared" si="77"/>
        <v>_071</v>
      </c>
      <c r="AP178" s="175" t="s">
        <v>644</v>
      </c>
    </row>
    <row r="179" spans="1:42" s="140" customFormat="1" ht="12" customHeight="1" x14ac:dyDescent="0.2">
      <c r="A179" s="142"/>
      <c r="B179" s="25"/>
      <c r="C179" s="25"/>
      <c r="D179" s="63"/>
      <c r="E179" s="70"/>
      <c r="F179" s="80" t="s">
        <v>490</v>
      </c>
      <c r="G179" s="94" t="s">
        <v>765</v>
      </c>
      <c r="H179" s="135" t="str">
        <f t="shared" si="81"/>
        <v>D214</v>
      </c>
      <c r="I179" s="135" t="s">
        <v>861</v>
      </c>
      <c r="J179" s="133" t="s">
        <v>863</v>
      </c>
      <c r="K179" s="28" t="s">
        <v>703</v>
      </c>
      <c r="L179" s="96" t="s">
        <v>632</v>
      </c>
      <c r="M179" s="185" t="str">
        <f t="shared" si="59"/>
        <v>D214</v>
      </c>
      <c r="N179" s="186" t="str">
        <f>LOOKUP(Metadata_Příkladu_dokumentace!H179,'Struktura dokumentací'!$I$3:$I$119,'Struktura dokumentací'!$E$3:$E$119)</f>
        <v>Mosty, propustky a zdi</v>
      </c>
      <c r="O179" s="170" t="str">
        <f t="shared" si="55"/>
        <v>Železniční_most_v_ev_km_105,716-podchod</v>
      </c>
      <c r="P179" s="170" t="str">
        <f t="shared" si="56"/>
        <v>SO122005</v>
      </c>
      <c r="Q179" s="186" t="str">
        <f t="shared" si="79"/>
        <v>2</v>
      </c>
      <c r="R179" s="197" t="str">
        <f t="shared" si="80"/>
        <v>072</v>
      </c>
      <c r="S179" s="193" t="str">
        <f t="shared" si="60"/>
        <v>Výkres_zábradlí</v>
      </c>
      <c r="T179" s="170" t="str">
        <f t="shared" si="57"/>
        <v>-</v>
      </c>
      <c r="U179" s="187" t="str">
        <f t="shared" si="58"/>
        <v>S621500627_PDPS_D2104_SO122005_XX_2_072_000</v>
      </c>
      <c r="V179" s="172" t="str">
        <f t="shared" si="61"/>
        <v>S</v>
      </c>
      <c r="W179" s="173" t="str">
        <f t="shared" si="62"/>
        <v>6</v>
      </c>
      <c r="X179" s="173" t="str">
        <f t="shared" si="63"/>
        <v>2</v>
      </c>
      <c r="Y179" s="173" t="str">
        <f t="shared" si="64"/>
        <v>1</v>
      </c>
      <c r="Z179" s="173" t="str">
        <f t="shared" si="65"/>
        <v>5</v>
      </c>
      <c r="AA179" s="173" t="str">
        <f t="shared" si="66"/>
        <v>0</v>
      </c>
      <c r="AB179" s="173" t="str">
        <f t="shared" si="67"/>
        <v>0</v>
      </c>
      <c r="AC179" s="173" t="str">
        <f t="shared" si="68"/>
        <v>6</v>
      </c>
      <c r="AD179" s="173" t="str">
        <f t="shared" si="69"/>
        <v>2</v>
      </c>
      <c r="AE179" s="173" t="str">
        <f t="shared" si="70"/>
        <v>7</v>
      </c>
      <c r="AF179" s="173" t="s">
        <v>813</v>
      </c>
      <c r="AG179" s="173" t="str">
        <f t="shared" si="71"/>
        <v>P</v>
      </c>
      <c r="AH179" s="173" t="str">
        <f t="shared" si="72"/>
        <v>D</v>
      </c>
      <c r="AI179" s="173" t="str">
        <f t="shared" si="73"/>
        <v>P</v>
      </c>
      <c r="AJ179" s="174" t="str">
        <f t="shared" si="74"/>
        <v>S</v>
      </c>
      <c r="AK179" s="174" t="str">
        <f>CONCATENATE("_",LOOKUP(Metadata_Příkladu_dokumentace!H179,'Struktura dokumentací'!$I$3:$I$119,'Struktura dokumentací'!$J$3:$J$119))</f>
        <v>_D2104</v>
      </c>
      <c r="AL179" s="174" t="str">
        <f t="shared" si="75"/>
        <v>_SO122005</v>
      </c>
      <c r="AM179" s="174" t="s">
        <v>636</v>
      </c>
      <c r="AN179" s="174" t="str">
        <f t="shared" si="76"/>
        <v>_2</v>
      </c>
      <c r="AO179" s="174" t="str">
        <f t="shared" si="77"/>
        <v>_072</v>
      </c>
      <c r="AP179" s="175" t="s">
        <v>644</v>
      </c>
    </row>
    <row r="180" spans="1:42" s="140" customFormat="1" ht="12" customHeight="1" x14ac:dyDescent="0.2">
      <c r="A180" s="142"/>
      <c r="B180" s="25"/>
      <c r="C180" s="25"/>
      <c r="D180" s="63"/>
      <c r="E180" s="70"/>
      <c r="F180" s="80" t="s">
        <v>491</v>
      </c>
      <c r="G180" s="94" t="s">
        <v>765</v>
      </c>
      <c r="H180" s="135" t="str">
        <f t="shared" si="81"/>
        <v>D214</v>
      </c>
      <c r="I180" s="135" t="s">
        <v>861</v>
      </c>
      <c r="J180" s="133" t="s">
        <v>863</v>
      </c>
      <c r="K180" s="28" t="s">
        <v>496</v>
      </c>
      <c r="L180" s="96" t="s">
        <v>632</v>
      </c>
      <c r="M180" s="185" t="str">
        <f t="shared" si="59"/>
        <v>D214</v>
      </c>
      <c r="N180" s="186" t="str">
        <f>LOOKUP(Metadata_Příkladu_dokumentace!H180,'Struktura dokumentací'!$I$3:$I$119,'Struktura dokumentací'!$E$3:$E$119)</f>
        <v>Mosty, propustky a zdi</v>
      </c>
      <c r="O180" s="170" t="str">
        <f t="shared" si="55"/>
        <v>Železniční_most_v_ev_km_105,716-podchod</v>
      </c>
      <c r="P180" s="170" t="str">
        <f t="shared" si="56"/>
        <v>SO122005</v>
      </c>
      <c r="Q180" s="186" t="str">
        <f t="shared" si="79"/>
        <v>2</v>
      </c>
      <c r="R180" s="197" t="str">
        <f t="shared" si="80"/>
        <v>073</v>
      </c>
      <c r="S180" s="193" t="str">
        <f t="shared" si="60"/>
        <v>Detaily</v>
      </c>
      <c r="T180" s="170" t="str">
        <f t="shared" si="57"/>
        <v>-</v>
      </c>
      <c r="U180" s="187" t="str">
        <f t="shared" si="58"/>
        <v>S621500627_PDPS_D2104_SO122005_XX_2_073_000</v>
      </c>
      <c r="V180" s="172" t="str">
        <f t="shared" si="61"/>
        <v>S</v>
      </c>
      <c r="W180" s="173" t="str">
        <f t="shared" si="62"/>
        <v>6</v>
      </c>
      <c r="X180" s="173" t="str">
        <f t="shared" si="63"/>
        <v>2</v>
      </c>
      <c r="Y180" s="173" t="str">
        <f t="shared" si="64"/>
        <v>1</v>
      </c>
      <c r="Z180" s="173" t="str">
        <f t="shared" si="65"/>
        <v>5</v>
      </c>
      <c r="AA180" s="173" t="str">
        <f t="shared" si="66"/>
        <v>0</v>
      </c>
      <c r="AB180" s="173" t="str">
        <f t="shared" si="67"/>
        <v>0</v>
      </c>
      <c r="AC180" s="173" t="str">
        <f t="shared" si="68"/>
        <v>6</v>
      </c>
      <c r="AD180" s="173" t="str">
        <f t="shared" si="69"/>
        <v>2</v>
      </c>
      <c r="AE180" s="173" t="str">
        <f t="shared" si="70"/>
        <v>7</v>
      </c>
      <c r="AF180" s="173" t="s">
        <v>813</v>
      </c>
      <c r="AG180" s="173" t="str">
        <f t="shared" si="71"/>
        <v>P</v>
      </c>
      <c r="AH180" s="173" t="str">
        <f t="shared" si="72"/>
        <v>D</v>
      </c>
      <c r="AI180" s="173" t="str">
        <f t="shared" si="73"/>
        <v>P</v>
      </c>
      <c r="AJ180" s="174" t="str">
        <f t="shared" si="74"/>
        <v>S</v>
      </c>
      <c r="AK180" s="174" t="str">
        <f>CONCATENATE("_",LOOKUP(Metadata_Příkladu_dokumentace!H180,'Struktura dokumentací'!$I$3:$I$119,'Struktura dokumentací'!$J$3:$J$119))</f>
        <v>_D2104</v>
      </c>
      <c r="AL180" s="174" t="str">
        <f t="shared" si="75"/>
        <v>_SO122005</v>
      </c>
      <c r="AM180" s="174" t="s">
        <v>636</v>
      </c>
      <c r="AN180" s="174" t="str">
        <f t="shared" si="76"/>
        <v>_2</v>
      </c>
      <c r="AO180" s="174" t="str">
        <f t="shared" si="77"/>
        <v>_073</v>
      </c>
      <c r="AP180" s="175" t="s">
        <v>644</v>
      </c>
    </row>
    <row r="181" spans="1:42" s="140" customFormat="1" ht="12" customHeight="1" x14ac:dyDescent="0.2">
      <c r="A181" s="142"/>
      <c r="B181" s="25"/>
      <c r="C181" s="25"/>
      <c r="D181" s="63"/>
      <c r="E181" s="70"/>
      <c r="F181" s="80" t="s">
        <v>492</v>
      </c>
      <c r="G181" s="94" t="s">
        <v>765</v>
      </c>
      <c r="H181" s="135" t="str">
        <f t="shared" si="81"/>
        <v>D214</v>
      </c>
      <c r="I181" s="135" t="s">
        <v>861</v>
      </c>
      <c r="J181" s="133" t="s">
        <v>863</v>
      </c>
      <c r="K181" s="28" t="s">
        <v>725</v>
      </c>
      <c r="L181" s="96" t="s">
        <v>632</v>
      </c>
      <c r="M181" s="185" t="str">
        <f t="shared" si="59"/>
        <v>D214</v>
      </c>
      <c r="N181" s="186" t="str">
        <f>LOOKUP(Metadata_Příkladu_dokumentace!H181,'Struktura dokumentací'!$I$3:$I$119,'Struktura dokumentací'!$E$3:$E$119)</f>
        <v>Mosty, propustky a zdi</v>
      </c>
      <c r="O181" s="170" t="str">
        <f t="shared" si="55"/>
        <v>Železniční_most_v_ev_km_105,716-podchod</v>
      </c>
      <c r="P181" s="170" t="str">
        <f t="shared" si="56"/>
        <v>SO122005</v>
      </c>
      <c r="Q181" s="186" t="str">
        <f t="shared" si="79"/>
        <v>2</v>
      </c>
      <c r="R181" s="197" t="str">
        <f t="shared" si="80"/>
        <v>081</v>
      </c>
      <c r="S181" s="193" t="str">
        <f t="shared" si="60"/>
        <v>Technologie_v_podchodu</v>
      </c>
      <c r="T181" s="170" t="str">
        <f t="shared" si="57"/>
        <v>-</v>
      </c>
      <c r="U181" s="187" t="str">
        <f t="shared" si="58"/>
        <v>S621500627_PDPS_D2104_SO122005_XX_2_081_000</v>
      </c>
      <c r="V181" s="172" t="str">
        <f t="shared" si="61"/>
        <v>S</v>
      </c>
      <c r="W181" s="173" t="str">
        <f t="shared" si="62"/>
        <v>6</v>
      </c>
      <c r="X181" s="173" t="str">
        <f t="shared" si="63"/>
        <v>2</v>
      </c>
      <c r="Y181" s="173" t="str">
        <f t="shared" si="64"/>
        <v>1</v>
      </c>
      <c r="Z181" s="173" t="str">
        <f t="shared" si="65"/>
        <v>5</v>
      </c>
      <c r="AA181" s="173" t="str">
        <f t="shared" si="66"/>
        <v>0</v>
      </c>
      <c r="AB181" s="173" t="str">
        <f t="shared" si="67"/>
        <v>0</v>
      </c>
      <c r="AC181" s="173" t="str">
        <f t="shared" si="68"/>
        <v>6</v>
      </c>
      <c r="AD181" s="173" t="str">
        <f t="shared" si="69"/>
        <v>2</v>
      </c>
      <c r="AE181" s="173" t="str">
        <f t="shared" si="70"/>
        <v>7</v>
      </c>
      <c r="AF181" s="173" t="s">
        <v>813</v>
      </c>
      <c r="AG181" s="173" t="str">
        <f t="shared" si="71"/>
        <v>P</v>
      </c>
      <c r="AH181" s="173" t="str">
        <f t="shared" si="72"/>
        <v>D</v>
      </c>
      <c r="AI181" s="173" t="str">
        <f t="shared" si="73"/>
        <v>P</v>
      </c>
      <c r="AJ181" s="174" t="str">
        <f t="shared" si="74"/>
        <v>S</v>
      </c>
      <c r="AK181" s="174" t="str">
        <f>CONCATENATE("_",LOOKUP(Metadata_Příkladu_dokumentace!H181,'Struktura dokumentací'!$I$3:$I$119,'Struktura dokumentací'!$J$3:$J$119))</f>
        <v>_D2104</v>
      </c>
      <c r="AL181" s="174" t="str">
        <f t="shared" si="75"/>
        <v>_SO122005</v>
      </c>
      <c r="AM181" s="174" t="s">
        <v>636</v>
      </c>
      <c r="AN181" s="174" t="str">
        <f t="shared" si="76"/>
        <v>_2</v>
      </c>
      <c r="AO181" s="174" t="str">
        <f t="shared" si="77"/>
        <v>_081</v>
      </c>
      <c r="AP181" s="175" t="s">
        <v>644</v>
      </c>
    </row>
    <row r="182" spans="1:42" s="140" customFormat="1" ht="12.75" customHeight="1" x14ac:dyDescent="0.2">
      <c r="A182" s="142"/>
      <c r="B182" s="25"/>
      <c r="C182" s="25"/>
      <c r="D182" s="63"/>
      <c r="E182" s="70"/>
      <c r="F182" s="80" t="s">
        <v>493</v>
      </c>
      <c r="G182" s="94" t="s">
        <v>765</v>
      </c>
      <c r="H182" s="135" t="str">
        <f t="shared" si="81"/>
        <v>D214</v>
      </c>
      <c r="I182" s="135" t="s">
        <v>861</v>
      </c>
      <c r="J182" s="133" t="s">
        <v>863</v>
      </c>
      <c r="K182" s="28" t="s">
        <v>673</v>
      </c>
      <c r="L182" s="96" t="s">
        <v>632</v>
      </c>
      <c r="M182" s="185" t="str">
        <f t="shared" si="59"/>
        <v>D214</v>
      </c>
      <c r="N182" s="186" t="str">
        <f>LOOKUP(Metadata_Příkladu_dokumentace!H182,'Struktura dokumentací'!$I$3:$I$119,'Struktura dokumentací'!$E$3:$E$119)</f>
        <v>Mosty, propustky a zdi</v>
      </c>
      <c r="O182" s="170" t="str">
        <f t="shared" si="55"/>
        <v>Železniční_most_v_ev_km_105,716-podchod</v>
      </c>
      <c r="P182" s="170" t="str">
        <f t="shared" si="56"/>
        <v>SO122005</v>
      </c>
      <c r="Q182" s="186" t="str">
        <f t="shared" si="79"/>
        <v>2</v>
      </c>
      <c r="R182" s="197" t="str">
        <f t="shared" si="80"/>
        <v>091</v>
      </c>
      <c r="S182" s="193" t="str">
        <f t="shared" si="60"/>
        <v>Vytyčovací_výkres</v>
      </c>
      <c r="T182" s="170" t="str">
        <f t="shared" si="57"/>
        <v>-</v>
      </c>
      <c r="U182" s="187" t="str">
        <f t="shared" si="58"/>
        <v>S621500627_PDPS_D2104_SO122005_XX_2_091_000</v>
      </c>
      <c r="V182" s="172" t="str">
        <f t="shared" si="61"/>
        <v>S</v>
      </c>
      <c r="W182" s="173" t="str">
        <f t="shared" si="62"/>
        <v>6</v>
      </c>
      <c r="X182" s="173" t="str">
        <f t="shared" si="63"/>
        <v>2</v>
      </c>
      <c r="Y182" s="173" t="str">
        <f t="shared" si="64"/>
        <v>1</v>
      </c>
      <c r="Z182" s="173" t="str">
        <f t="shared" si="65"/>
        <v>5</v>
      </c>
      <c r="AA182" s="173" t="str">
        <f t="shared" si="66"/>
        <v>0</v>
      </c>
      <c r="AB182" s="173" t="str">
        <f t="shared" si="67"/>
        <v>0</v>
      </c>
      <c r="AC182" s="173" t="str">
        <f t="shared" si="68"/>
        <v>6</v>
      </c>
      <c r="AD182" s="173" t="str">
        <f t="shared" si="69"/>
        <v>2</v>
      </c>
      <c r="AE182" s="173" t="str">
        <f t="shared" si="70"/>
        <v>7</v>
      </c>
      <c r="AF182" s="173" t="s">
        <v>813</v>
      </c>
      <c r="AG182" s="173" t="str">
        <f t="shared" si="71"/>
        <v>P</v>
      </c>
      <c r="AH182" s="173" t="str">
        <f t="shared" si="72"/>
        <v>D</v>
      </c>
      <c r="AI182" s="173" t="str">
        <f t="shared" si="73"/>
        <v>P</v>
      </c>
      <c r="AJ182" s="174" t="str">
        <f t="shared" si="74"/>
        <v>S</v>
      </c>
      <c r="AK182" s="174" t="str">
        <f>CONCATENATE("_",LOOKUP(Metadata_Příkladu_dokumentace!H182,'Struktura dokumentací'!$I$3:$I$119,'Struktura dokumentací'!$J$3:$J$119))</f>
        <v>_D2104</v>
      </c>
      <c r="AL182" s="174" t="str">
        <f t="shared" si="75"/>
        <v>_SO122005</v>
      </c>
      <c r="AM182" s="174" t="s">
        <v>636</v>
      </c>
      <c r="AN182" s="174" t="str">
        <f t="shared" si="76"/>
        <v>_2</v>
      </c>
      <c r="AO182" s="174" t="str">
        <f t="shared" si="77"/>
        <v>_091</v>
      </c>
      <c r="AP182" s="175" t="s">
        <v>644</v>
      </c>
    </row>
    <row r="183" spans="1:42" s="140" customFormat="1" ht="12" customHeight="1" x14ac:dyDescent="0.2">
      <c r="A183" s="142"/>
      <c r="B183" s="25"/>
      <c r="C183" s="25"/>
      <c r="D183" s="63"/>
      <c r="E183" s="70"/>
      <c r="F183" s="80" t="s">
        <v>494</v>
      </c>
      <c r="G183" s="94" t="s">
        <v>765</v>
      </c>
      <c r="H183" s="135" t="str">
        <f t="shared" si="81"/>
        <v>D214</v>
      </c>
      <c r="I183" s="135" t="s">
        <v>861</v>
      </c>
      <c r="J183" s="133" t="s">
        <v>863</v>
      </c>
      <c r="K183" s="28" t="s">
        <v>726</v>
      </c>
      <c r="L183" s="96" t="s">
        <v>632</v>
      </c>
      <c r="M183" s="185" t="str">
        <f t="shared" si="59"/>
        <v>D214</v>
      </c>
      <c r="N183" s="186" t="str">
        <f>LOOKUP(Metadata_Příkladu_dokumentace!H183,'Struktura dokumentací'!$I$3:$I$119,'Struktura dokumentací'!$E$3:$E$119)</f>
        <v>Mosty, propustky a zdi</v>
      </c>
      <c r="O183" s="170" t="str">
        <f t="shared" si="55"/>
        <v>Železniční_most_v_ev_km_105,716-podchod</v>
      </c>
      <c r="P183" s="170" t="str">
        <f t="shared" si="56"/>
        <v>SO122005</v>
      </c>
      <c r="Q183" s="186" t="str">
        <f t="shared" si="79"/>
        <v>3</v>
      </c>
      <c r="R183" s="197" t="str">
        <f t="shared" si="80"/>
        <v>001</v>
      </c>
      <c r="S183" s="193" t="str">
        <f t="shared" si="60"/>
        <v>Statický_výúpočet</v>
      </c>
      <c r="T183" s="170" t="str">
        <f t="shared" si="57"/>
        <v>-</v>
      </c>
      <c r="U183" s="187" t="str">
        <f t="shared" si="58"/>
        <v>S621500627_PDPS_D2104_SO122005_XX_3_001_000</v>
      </c>
      <c r="V183" s="172" t="str">
        <f t="shared" si="61"/>
        <v>S</v>
      </c>
      <c r="W183" s="173" t="str">
        <f t="shared" si="62"/>
        <v>6</v>
      </c>
      <c r="X183" s="173" t="str">
        <f t="shared" si="63"/>
        <v>2</v>
      </c>
      <c r="Y183" s="173" t="str">
        <f t="shared" si="64"/>
        <v>1</v>
      </c>
      <c r="Z183" s="173" t="str">
        <f t="shared" si="65"/>
        <v>5</v>
      </c>
      <c r="AA183" s="173" t="str">
        <f t="shared" si="66"/>
        <v>0</v>
      </c>
      <c r="AB183" s="173" t="str">
        <f t="shared" si="67"/>
        <v>0</v>
      </c>
      <c r="AC183" s="173" t="str">
        <f t="shared" si="68"/>
        <v>6</v>
      </c>
      <c r="AD183" s="173" t="str">
        <f t="shared" si="69"/>
        <v>2</v>
      </c>
      <c r="AE183" s="173" t="str">
        <f t="shared" si="70"/>
        <v>7</v>
      </c>
      <c r="AF183" s="173" t="s">
        <v>813</v>
      </c>
      <c r="AG183" s="173" t="str">
        <f t="shared" si="71"/>
        <v>P</v>
      </c>
      <c r="AH183" s="173" t="str">
        <f t="shared" si="72"/>
        <v>D</v>
      </c>
      <c r="AI183" s="173" t="str">
        <f t="shared" si="73"/>
        <v>P</v>
      </c>
      <c r="AJ183" s="174" t="str">
        <f t="shared" si="74"/>
        <v>S</v>
      </c>
      <c r="AK183" s="174" t="str">
        <f>CONCATENATE("_",LOOKUP(Metadata_Příkladu_dokumentace!H183,'Struktura dokumentací'!$I$3:$I$119,'Struktura dokumentací'!$J$3:$J$119))</f>
        <v>_D2104</v>
      </c>
      <c r="AL183" s="174" t="str">
        <f t="shared" si="75"/>
        <v>_SO122005</v>
      </c>
      <c r="AM183" s="174" t="s">
        <v>636</v>
      </c>
      <c r="AN183" s="174" t="str">
        <f t="shared" si="76"/>
        <v>_3</v>
      </c>
      <c r="AO183" s="174" t="str">
        <f t="shared" si="77"/>
        <v>_001</v>
      </c>
      <c r="AP183" s="175" t="s">
        <v>644</v>
      </c>
    </row>
    <row r="184" spans="1:42" s="140" customFormat="1" ht="12" customHeight="1" x14ac:dyDescent="0.2">
      <c r="A184" s="142"/>
      <c r="B184" s="25"/>
      <c r="C184" s="216"/>
      <c r="D184" s="216"/>
      <c r="E184" s="219"/>
      <c r="F184" s="80" t="s">
        <v>495</v>
      </c>
      <c r="G184" s="94" t="s">
        <v>765</v>
      </c>
      <c r="H184" s="135" t="str">
        <f t="shared" si="81"/>
        <v>D214</v>
      </c>
      <c r="I184" s="135" t="s">
        <v>861</v>
      </c>
      <c r="J184" s="133" t="s">
        <v>863</v>
      </c>
      <c r="K184" s="28" t="s">
        <v>678</v>
      </c>
      <c r="L184" s="96" t="s">
        <v>632</v>
      </c>
      <c r="M184" s="185" t="str">
        <f t="shared" si="59"/>
        <v>D214</v>
      </c>
      <c r="N184" s="186" t="str">
        <f>LOOKUP(Metadata_Příkladu_dokumentace!H184,'Struktura dokumentací'!$I$3:$I$119,'Struktura dokumentací'!$E$3:$E$119)</f>
        <v>Mosty, propustky a zdi</v>
      </c>
      <c r="O184" s="170" t="str">
        <f t="shared" si="55"/>
        <v>Železniční_most_v_ev_km_105,716-podchod</v>
      </c>
      <c r="P184" s="170" t="str">
        <f t="shared" si="56"/>
        <v>SO122005</v>
      </c>
      <c r="Q184" s="186" t="str">
        <f t="shared" si="79"/>
        <v>4</v>
      </c>
      <c r="R184" s="197" t="str">
        <f t="shared" si="80"/>
        <v>001</v>
      </c>
      <c r="S184" s="193" t="str">
        <f t="shared" si="60"/>
        <v>Výkaz_výměr</v>
      </c>
      <c r="T184" s="170" t="str">
        <f t="shared" si="57"/>
        <v>-</v>
      </c>
      <c r="U184" s="187" t="str">
        <f t="shared" si="58"/>
        <v>S621500627_PDPS_D2104_SO122005_XX_4_001_000</v>
      </c>
      <c r="V184" s="172" t="str">
        <f t="shared" si="61"/>
        <v>S</v>
      </c>
      <c r="W184" s="173" t="str">
        <f t="shared" si="62"/>
        <v>6</v>
      </c>
      <c r="X184" s="173" t="str">
        <f t="shared" si="63"/>
        <v>2</v>
      </c>
      <c r="Y184" s="173" t="str">
        <f t="shared" si="64"/>
        <v>1</v>
      </c>
      <c r="Z184" s="173" t="str">
        <f t="shared" si="65"/>
        <v>5</v>
      </c>
      <c r="AA184" s="173" t="str">
        <f t="shared" si="66"/>
        <v>0</v>
      </c>
      <c r="AB184" s="173" t="str">
        <f t="shared" si="67"/>
        <v>0</v>
      </c>
      <c r="AC184" s="173" t="str">
        <f t="shared" si="68"/>
        <v>6</v>
      </c>
      <c r="AD184" s="173" t="str">
        <f t="shared" si="69"/>
        <v>2</v>
      </c>
      <c r="AE184" s="173" t="str">
        <f t="shared" si="70"/>
        <v>7</v>
      </c>
      <c r="AF184" s="173" t="s">
        <v>813</v>
      </c>
      <c r="AG184" s="173" t="str">
        <f t="shared" si="71"/>
        <v>P</v>
      </c>
      <c r="AH184" s="173" t="str">
        <f t="shared" si="72"/>
        <v>D</v>
      </c>
      <c r="AI184" s="173" t="str">
        <f t="shared" si="73"/>
        <v>P</v>
      </c>
      <c r="AJ184" s="174" t="str">
        <f t="shared" si="74"/>
        <v>S</v>
      </c>
      <c r="AK184" s="174" t="str">
        <f>CONCATENATE("_",LOOKUP(Metadata_Příkladu_dokumentace!H184,'Struktura dokumentací'!$I$3:$I$119,'Struktura dokumentací'!$J$3:$J$119))</f>
        <v>_D2104</v>
      </c>
      <c r="AL184" s="174" t="str">
        <f t="shared" si="75"/>
        <v>_SO122005</v>
      </c>
      <c r="AM184" s="174" t="s">
        <v>636</v>
      </c>
      <c r="AN184" s="174" t="str">
        <f t="shared" si="76"/>
        <v>_4</v>
      </c>
      <c r="AO184" s="174" t="str">
        <f t="shared" si="77"/>
        <v>_001</v>
      </c>
      <c r="AP184" s="175" t="s">
        <v>644</v>
      </c>
    </row>
    <row r="185" spans="1:42" s="140" customFormat="1" ht="12" customHeight="1" x14ac:dyDescent="0.2">
      <c r="A185" s="142"/>
      <c r="B185" s="25"/>
      <c r="C185" s="216"/>
      <c r="D185" s="216"/>
      <c r="E185" s="74" t="s">
        <v>415</v>
      </c>
      <c r="F185" s="85"/>
      <c r="G185" s="89" t="s">
        <v>759</v>
      </c>
      <c r="H185" s="137" t="str">
        <f t="shared" si="81"/>
        <v>D214</v>
      </c>
      <c r="I185" s="137" t="s">
        <v>861</v>
      </c>
      <c r="J185" s="131" t="s">
        <v>862</v>
      </c>
      <c r="K185" s="43" t="s">
        <v>773</v>
      </c>
      <c r="L185" s="93" t="s">
        <v>632</v>
      </c>
      <c r="M185" s="185" t="str">
        <f t="shared" si="59"/>
        <v>D214</v>
      </c>
      <c r="N185" s="186" t="str">
        <f>LOOKUP(Metadata_Příkladu_dokumentace!H185,'Struktura dokumentací'!$I$3:$I$119,'Struktura dokumentací'!$E$3:$E$119)</f>
        <v>Mosty, propustky a zdi</v>
      </c>
      <c r="O185" s="170" t="str">
        <f t="shared" si="55"/>
        <v>Železniční_propustek_v_ev_km_105,824</v>
      </c>
      <c r="P185" s="170" t="str">
        <f t="shared" si="56"/>
        <v>SO122103</v>
      </c>
      <c r="Q185" s="186" t="str">
        <f t="shared" si="79"/>
        <v>-</v>
      </c>
      <c r="R185" s="197" t="str">
        <f t="shared" si="80"/>
        <v>-</v>
      </c>
      <c r="S185" s="193" t="str">
        <f t="shared" si="60"/>
        <v>-</v>
      </c>
      <c r="T185" s="170" t="str">
        <f t="shared" si="57"/>
        <v>-</v>
      </c>
      <c r="U185" s="187" t="str">
        <f t="shared" si="58"/>
        <v>S621500627_PDPS_D2104_SO122103_XX_X_XXX_000</v>
      </c>
      <c r="V185" s="172" t="str">
        <f t="shared" si="61"/>
        <v>S</v>
      </c>
      <c r="W185" s="173" t="str">
        <f t="shared" si="62"/>
        <v>6</v>
      </c>
      <c r="X185" s="173" t="str">
        <f t="shared" si="63"/>
        <v>2</v>
      </c>
      <c r="Y185" s="173" t="str">
        <f t="shared" si="64"/>
        <v>1</v>
      </c>
      <c r="Z185" s="173" t="str">
        <f t="shared" si="65"/>
        <v>5</v>
      </c>
      <c r="AA185" s="173" t="str">
        <f t="shared" si="66"/>
        <v>0</v>
      </c>
      <c r="AB185" s="173" t="str">
        <f t="shared" si="67"/>
        <v>0</v>
      </c>
      <c r="AC185" s="173" t="str">
        <f t="shared" si="68"/>
        <v>6</v>
      </c>
      <c r="AD185" s="173" t="str">
        <f t="shared" si="69"/>
        <v>2</v>
      </c>
      <c r="AE185" s="173" t="str">
        <f t="shared" si="70"/>
        <v>7</v>
      </c>
      <c r="AF185" s="173" t="s">
        <v>813</v>
      </c>
      <c r="AG185" s="173" t="str">
        <f t="shared" si="71"/>
        <v>P</v>
      </c>
      <c r="AH185" s="173" t="str">
        <f t="shared" si="72"/>
        <v>D</v>
      </c>
      <c r="AI185" s="173" t="str">
        <f t="shared" si="73"/>
        <v>P</v>
      </c>
      <c r="AJ185" s="174" t="str">
        <f t="shared" si="74"/>
        <v>S</v>
      </c>
      <c r="AK185" s="174" t="str">
        <f>CONCATENATE("_",LOOKUP(Metadata_Příkladu_dokumentace!H185,'Struktura dokumentací'!$I$3:$I$119,'Struktura dokumentací'!$J$3:$J$119))</f>
        <v>_D2104</v>
      </c>
      <c r="AL185" s="174" t="str">
        <f t="shared" si="75"/>
        <v>_SO122103</v>
      </c>
      <c r="AM185" s="174" t="s">
        <v>636</v>
      </c>
      <c r="AN185" s="174" t="str">
        <f t="shared" si="76"/>
        <v>_X</v>
      </c>
      <c r="AO185" s="174" t="str">
        <f t="shared" si="77"/>
        <v>_XXX</v>
      </c>
      <c r="AP185" s="175" t="s">
        <v>644</v>
      </c>
    </row>
    <row r="186" spans="1:42" s="140" customFormat="1" ht="12" customHeight="1" x14ac:dyDescent="0.2">
      <c r="A186" s="142"/>
      <c r="B186" s="25"/>
      <c r="C186" s="216"/>
      <c r="D186" s="216"/>
      <c r="E186" s="217"/>
      <c r="F186" s="80" t="s">
        <v>450</v>
      </c>
      <c r="G186" s="94" t="s">
        <v>765</v>
      </c>
      <c r="H186" s="135" t="str">
        <f t="shared" si="81"/>
        <v>D214</v>
      </c>
      <c r="I186" s="135" t="s">
        <v>861</v>
      </c>
      <c r="J186" s="133" t="s">
        <v>862</v>
      </c>
      <c r="K186" s="28" t="s">
        <v>418</v>
      </c>
      <c r="L186" s="96" t="s">
        <v>632</v>
      </c>
      <c r="M186" s="185" t="str">
        <f t="shared" si="59"/>
        <v>D214</v>
      </c>
      <c r="N186" s="186" t="str">
        <f>LOOKUP(Metadata_Příkladu_dokumentace!H186,'Struktura dokumentací'!$I$3:$I$119,'Struktura dokumentací'!$E$3:$E$119)</f>
        <v>Mosty, propustky a zdi</v>
      </c>
      <c r="O186" s="170" t="str">
        <f t="shared" si="55"/>
        <v>Železniční_propustek_v_ev_km_105,824</v>
      </c>
      <c r="P186" s="170" t="str">
        <f t="shared" si="56"/>
        <v>SO122103</v>
      </c>
      <c r="Q186" s="186" t="str">
        <f t="shared" si="79"/>
        <v>0</v>
      </c>
      <c r="R186" s="197" t="str">
        <f t="shared" si="80"/>
        <v>000</v>
      </c>
      <c r="S186" s="193" t="str">
        <f t="shared" si="60"/>
        <v>Rozpiska</v>
      </c>
      <c r="T186" s="170" t="str">
        <f t="shared" si="57"/>
        <v>-</v>
      </c>
      <c r="U186" s="187" t="str">
        <f t="shared" si="58"/>
        <v>S621500627_PDPS_D2104_SO122103_XX_0_000_000</v>
      </c>
      <c r="V186" s="172" t="str">
        <f t="shared" si="61"/>
        <v>S</v>
      </c>
      <c r="W186" s="173" t="str">
        <f t="shared" si="62"/>
        <v>6</v>
      </c>
      <c r="X186" s="173" t="str">
        <f t="shared" si="63"/>
        <v>2</v>
      </c>
      <c r="Y186" s="173" t="str">
        <f t="shared" si="64"/>
        <v>1</v>
      </c>
      <c r="Z186" s="173" t="str">
        <f t="shared" si="65"/>
        <v>5</v>
      </c>
      <c r="AA186" s="173" t="str">
        <f t="shared" si="66"/>
        <v>0</v>
      </c>
      <c r="AB186" s="173" t="str">
        <f t="shared" si="67"/>
        <v>0</v>
      </c>
      <c r="AC186" s="173" t="str">
        <f t="shared" si="68"/>
        <v>6</v>
      </c>
      <c r="AD186" s="173" t="str">
        <f t="shared" si="69"/>
        <v>2</v>
      </c>
      <c r="AE186" s="173" t="str">
        <f t="shared" si="70"/>
        <v>7</v>
      </c>
      <c r="AF186" s="173" t="s">
        <v>813</v>
      </c>
      <c r="AG186" s="173" t="str">
        <f t="shared" si="71"/>
        <v>P</v>
      </c>
      <c r="AH186" s="173" t="str">
        <f t="shared" si="72"/>
        <v>D</v>
      </c>
      <c r="AI186" s="173" t="str">
        <f t="shared" si="73"/>
        <v>P</v>
      </c>
      <c r="AJ186" s="174" t="str">
        <f t="shared" si="74"/>
        <v>S</v>
      </c>
      <c r="AK186" s="174" t="str">
        <f>CONCATENATE("_",LOOKUP(Metadata_Příkladu_dokumentace!H186,'Struktura dokumentací'!$I$3:$I$119,'Struktura dokumentací'!$J$3:$J$119))</f>
        <v>_D2104</v>
      </c>
      <c r="AL186" s="174" t="str">
        <f t="shared" si="75"/>
        <v>_SO122103</v>
      </c>
      <c r="AM186" s="174" t="s">
        <v>636</v>
      </c>
      <c r="AN186" s="174" t="str">
        <f t="shared" si="76"/>
        <v>_0</v>
      </c>
      <c r="AO186" s="174" t="str">
        <f t="shared" si="77"/>
        <v>_000</v>
      </c>
      <c r="AP186" s="175" t="s">
        <v>644</v>
      </c>
    </row>
    <row r="187" spans="1:42" s="140" customFormat="1" ht="12" customHeight="1" x14ac:dyDescent="0.2">
      <c r="A187" s="142"/>
      <c r="B187" s="25"/>
      <c r="C187" s="216"/>
      <c r="D187" s="216"/>
      <c r="E187" s="218"/>
      <c r="F187" s="80" t="s">
        <v>451</v>
      </c>
      <c r="G187" s="94" t="s">
        <v>765</v>
      </c>
      <c r="H187" s="135" t="str">
        <f t="shared" si="81"/>
        <v>D214</v>
      </c>
      <c r="I187" s="135" t="s">
        <v>861</v>
      </c>
      <c r="J187" s="133" t="s">
        <v>862</v>
      </c>
      <c r="K187" s="28" t="s">
        <v>652</v>
      </c>
      <c r="L187" s="96" t="s">
        <v>632</v>
      </c>
      <c r="M187" s="185" t="str">
        <f t="shared" si="59"/>
        <v>D214</v>
      </c>
      <c r="N187" s="186" t="str">
        <f>LOOKUP(Metadata_Příkladu_dokumentace!H187,'Struktura dokumentací'!$I$3:$I$119,'Struktura dokumentací'!$E$3:$E$119)</f>
        <v>Mosty, propustky a zdi</v>
      </c>
      <c r="O187" s="170" t="str">
        <f t="shared" si="55"/>
        <v>Železniční_propustek_v_ev_km_105,824</v>
      </c>
      <c r="P187" s="170" t="str">
        <f t="shared" si="56"/>
        <v>SO122103</v>
      </c>
      <c r="Q187" s="186" t="str">
        <f t="shared" si="79"/>
        <v>0</v>
      </c>
      <c r="R187" s="197" t="str">
        <f t="shared" si="80"/>
        <v>001</v>
      </c>
      <c r="S187" s="193" t="str">
        <f t="shared" si="60"/>
        <v>Seznam_příloh</v>
      </c>
      <c r="T187" s="170" t="str">
        <f t="shared" si="57"/>
        <v>-</v>
      </c>
      <c r="U187" s="187" t="str">
        <f t="shared" si="58"/>
        <v>S621500627_PDPS_D2104_SO122103_XX_0_001_000</v>
      </c>
      <c r="V187" s="172" t="str">
        <f t="shared" si="61"/>
        <v>S</v>
      </c>
      <c r="W187" s="173" t="str">
        <f t="shared" si="62"/>
        <v>6</v>
      </c>
      <c r="X187" s="173" t="str">
        <f t="shared" si="63"/>
        <v>2</v>
      </c>
      <c r="Y187" s="173" t="str">
        <f t="shared" si="64"/>
        <v>1</v>
      </c>
      <c r="Z187" s="173" t="str">
        <f t="shared" si="65"/>
        <v>5</v>
      </c>
      <c r="AA187" s="173" t="str">
        <f t="shared" si="66"/>
        <v>0</v>
      </c>
      <c r="AB187" s="173" t="str">
        <f t="shared" si="67"/>
        <v>0</v>
      </c>
      <c r="AC187" s="173" t="str">
        <f t="shared" si="68"/>
        <v>6</v>
      </c>
      <c r="AD187" s="173" t="str">
        <f t="shared" si="69"/>
        <v>2</v>
      </c>
      <c r="AE187" s="173" t="str">
        <f t="shared" si="70"/>
        <v>7</v>
      </c>
      <c r="AF187" s="173" t="s">
        <v>813</v>
      </c>
      <c r="AG187" s="173" t="str">
        <f t="shared" si="71"/>
        <v>P</v>
      </c>
      <c r="AH187" s="173" t="str">
        <f t="shared" si="72"/>
        <v>D</v>
      </c>
      <c r="AI187" s="173" t="str">
        <f t="shared" si="73"/>
        <v>P</v>
      </c>
      <c r="AJ187" s="174" t="str">
        <f t="shared" si="74"/>
        <v>S</v>
      </c>
      <c r="AK187" s="174" t="str">
        <f>CONCATENATE("_",LOOKUP(Metadata_Příkladu_dokumentace!H187,'Struktura dokumentací'!$I$3:$I$119,'Struktura dokumentací'!$J$3:$J$119))</f>
        <v>_D2104</v>
      </c>
      <c r="AL187" s="174" t="str">
        <f t="shared" si="75"/>
        <v>_SO122103</v>
      </c>
      <c r="AM187" s="174" t="s">
        <v>636</v>
      </c>
      <c r="AN187" s="174" t="str">
        <f t="shared" si="76"/>
        <v>_0</v>
      </c>
      <c r="AO187" s="174" t="str">
        <f t="shared" si="77"/>
        <v>_001</v>
      </c>
      <c r="AP187" s="175" t="s">
        <v>644</v>
      </c>
    </row>
    <row r="188" spans="1:42" s="140" customFormat="1" ht="12" customHeight="1" x14ac:dyDescent="0.2">
      <c r="A188" s="142"/>
      <c r="B188" s="25"/>
      <c r="C188" s="216"/>
      <c r="D188" s="216"/>
      <c r="E188" s="218"/>
      <c r="F188" s="80" t="s">
        <v>452</v>
      </c>
      <c r="G188" s="94" t="s">
        <v>765</v>
      </c>
      <c r="H188" s="135" t="str">
        <f t="shared" si="81"/>
        <v>D214</v>
      </c>
      <c r="I188" s="135" t="s">
        <v>861</v>
      </c>
      <c r="J188" s="133" t="s">
        <v>862</v>
      </c>
      <c r="K188" s="28" t="s">
        <v>653</v>
      </c>
      <c r="L188" s="96" t="s">
        <v>632</v>
      </c>
      <c r="M188" s="185" t="str">
        <f t="shared" si="59"/>
        <v>D214</v>
      </c>
      <c r="N188" s="186" t="str">
        <f>LOOKUP(Metadata_Příkladu_dokumentace!H188,'Struktura dokumentací'!$I$3:$I$119,'Struktura dokumentací'!$E$3:$E$119)</f>
        <v>Mosty, propustky a zdi</v>
      </c>
      <c r="O188" s="170" t="str">
        <f t="shared" si="55"/>
        <v>Železniční_propustek_v_ev_km_105,824</v>
      </c>
      <c r="P188" s="170" t="str">
        <f t="shared" si="56"/>
        <v>SO122103</v>
      </c>
      <c r="Q188" s="186" t="str">
        <f t="shared" si="79"/>
        <v>1</v>
      </c>
      <c r="R188" s="197" t="str">
        <f t="shared" si="80"/>
        <v>001</v>
      </c>
      <c r="S188" s="193" t="str">
        <f t="shared" si="60"/>
        <v>Technická_zpráva</v>
      </c>
      <c r="T188" s="170" t="str">
        <f t="shared" si="57"/>
        <v>-</v>
      </c>
      <c r="U188" s="187" t="str">
        <f t="shared" si="58"/>
        <v>S621500627_PDPS_D2104_SO122103_XX_1_001_000</v>
      </c>
      <c r="V188" s="172" t="str">
        <f t="shared" si="61"/>
        <v>S</v>
      </c>
      <c r="W188" s="173" t="str">
        <f t="shared" si="62"/>
        <v>6</v>
      </c>
      <c r="X188" s="173" t="str">
        <f t="shared" si="63"/>
        <v>2</v>
      </c>
      <c r="Y188" s="173" t="str">
        <f t="shared" si="64"/>
        <v>1</v>
      </c>
      <c r="Z188" s="173" t="str">
        <f t="shared" si="65"/>
        <v>5</v>
      </c>
      <c r="AA188" s="173" t="str">
        <f t="shared" si="66"/>
        <v>0</v>
      </c>
      <c r="AB188" s="173" t="str">
        <f t="shared" si="67"/>
        <v>0</v>
      </c>
      <c r="AC188" s="173" t="str">
        <f t="shared" si="68"/>
        <v>6</v>
      </c>
      <c r="AD188" s="173" t="str">
        <f t="shared" si="69"/>
        <v>2</v>
      </c>
      <c r="AE188" s="173" t="str">
        <f t="shared" si="70"/>
        <v>7</v>
      </c>
      <c r="AF188" s="173" t="s">
        <v>813</v>
      </c>
      <c r="AG188" s="173" t="str">
        <f t="shared" si="71"/>
        <v>P</v>
      </c>
      <c r="AH188" s="173" t="str">
        <f t="shared" si="72"/>
        <v>D</v>
      </c>
      <c r="AI188" s="173" t="str">
        <f t="shared" si="73"/>
        <v>P</v>
      </c>
      <c r="AJ188" s="174" t="str">
        <f t="shared" si="74"/>
        <v>S</v>
      </c>
      <c r="AK188" s="174" t="str">
        <f>CONCATENATE("_",LOOKUP(Metadata_Příkladu_dokumentace!H188,'Struktura dokumentací'!$I$3:$I$119,'Struktura dokumentací'!$J$3:$J$119))</f>
        <v>_D2104</v>
      </c>
      <c r="AL188" s="174" t="str">
        <f t="shared" si="75"/>
        <v>_SO122103</v>
      </c>
      <c r="AM188" s="174" t="s">
        <v>636</v>
      </c>
      <c r="AN188" s="174" t="str">
        <f t="shared" si="76"/>
        <v>_1</v>
      </c>
      <c r="AO188" s="174" t="str">
        <f t="shared" si="77"/>
        <v>_001</v>
      </c>
      <c r="AP188" s="175" t="s">
        <v>644</v>
      </c>
    </row>
    <row r="189" spans="1:42" s="140" customFormat="1" ht="12" customHeight="1" x14ac:dyDescent="0.2">
      <c r="A189" s="142"/>
      <c r="B189" s="25"/>
      <c r="C189" s="216"/>
      <c r="D189" s="216"/>
      <c r="E189" s="218"/>
      <c r="F189" s="80" t="s">
        <v>453</v>
      </c>
      <c r="G189" s="94" t="s">
        <v>765</v>
      </c>
      <c r="H189" s="135" t="str">
        <f t="shared" si="81"/>
        <v>D214</v>
      </c>
      <c r="I189" s="135" t="s">
        <v>861</v>
      </c>
      <c r="J189" s="133" t="s">
        <v>862</v>
      </c>
      <c r="K189" s="28" t="s">
        <v>419</v>
      </c>
      <c r="L189" s="96" t="s">
        <v>632</v>
      </c>
      <c r="M189" s="185" t="str">
        <f t="shared" si="59"/>
        <v>D214</v>
      </c>
      <c r="N189" s="186" t="str">
        <f>LOOKUP(Metadata_Příkladu_dokumentace!H189,'Struktura dokumentací'!$I$3:$I$119,'Struktura dokumentací'!$E$3:$E$119)</f>
        <v>Mosty, propustky a zdi</v>
      </c>
      <c r="O189" s="170" t="str">
        <f t="shared" si="55"/>
        <v>Železniční_propustek_v_ev_km_105,824</v>
      </c>
      <c r="P189" s="170" t="str">
        <f t="shared" si="56"/>
        <v>SO122103</v>
      </c>
      <c r="Q189" s="186" t="str">
        <f t="shared" si="79"/>
        <v>2</v>
      </c>
      <c r="R189" s="197" t="str">
        <f t="shared" si="80"/>
        <v>001</v>
      </c>
      <c r="S189" s="193" t="str">
        <f t="shared" si="60"/>
        <v>Situace</v>
      </c>
      <c r="T189" s="170" t="str">
        <f t="shared" si="57"/>
        <v>-</v>
      </c>
      <c r="U189" s="187" t="str">
        <f t="shared" si="58"/>
        <v>S621500627_PDPS_D2104_SO122103_XX_2_001_000</v>
      </c>
      <c r="V189" s="172" t="str">
        <f t="shared" si="61"/>
        <v>S</v>
      </c>
      <c r="W189" s="173" t="str">
        <f t="shared" si="62"/>
        <v>6</v>
      </c>
      <c r="X189" s="173" t="str">
        <f t="shared" si="63"/>
        <v>2</v>
      </c>
      <c r="Y189" s="173" t="str">
        <f t="shared" si="64"/>
        <v>1</v>
      </c>
      <c r="Z189" s="173" t="str">
        <f t="shared" si="65"/>
        <v>5</v>
      </c>
      <c r="AA189" s="173" t="str">
        <f t="shared" si="66"/>
        <v>0</v>
      </c>
      <c r="AB189" s="173" t="str">
        <f t="shared" si="67"/>
        <v>0</v>
      </c>
      <c r="AC189" s="173" t="str">
        <f t="shared" si="68"/>
        <v>6</v>
      </c>
      <c r="AD189" s="173" t="str">
        <f t="shared" si="69"/>
        <v>2</v>
      </c>
      <c r="AE189" s="173" t="str">
        <f t="shared" si="70"/>
        <v>7</v>
      </c>
      <c r="AF189" s="173" t="s">
        <v>813</v>
      </c>
      <c r="AG189" s="173" t="str">
        <f t="shared" si="71"/>
        <v>P</v>
      </c>
      <c r="AH189" s="173" t="str">
        <f t="shared" si="72"/>
        <v>D</v>
      </c>
      <c r="AI189" s="173" t="str">
        <f t="shared" si="73"/>
        <v>P</v>
      </c>
      <c r="AJ189" s="174" t="str">
        <f t="shared" si="74"/>
        <v>S</v>
      </c>
      <c r="AK189" s="174" t="str">
        <f>CONCATENATE("_",LOOKUP(Metadata_Příkladu_dokumentace!H189,'Struktura dokumentací'!$I$3:$I$119,'Struktura dokumentací'!$J$3:$J$119))</f>
        <v>_D2104</v>
      </c>
      <c r="AL189" s="174" t="str">
        <f t="shared" si="75"/>
        <v>_SO122103</v>
      </c>
      <c r="AM189" s="174" t="s">
        <v>636</v>
      </c>
      <c r="AN189" s="174" t="str">
        <f t="shared" si="76"/>
        <v>_2</v>
      </c>
      <c r="AO189" s="174" t="str">
        <f t="shared" si="77"/>
        <v>_001</v>
      </c>
      <c r="AP189" s="175" t="s">
        <v>644</v>
      </c>
    </row>
    <row r="190" spans="1:42" s="140" customFormat="1" ht="12" customHeight="1" x14ac:dyDescent="0.2">
      <c r="A190" s="142"/>
      <c r="B190" s="25"/>
      <c r="C190" s="216"/>
      <c r="D190" s="216"/>
      <c r="E190" s="218"/>
      <c r="F190" s="80" t="s">
        <v>454</v>
      </c>
      <c r="G190" s="94" t="s">
        <v>765</v>
      </c>
      <c r="H190" s="135" t="str">
        <f t="shared" si="81"/>
        <v>D214</v>
      </c>
      <c r="I190" s="135" t="s">
        <v>861</v>
      </c>
      <c r="J190" s="133" t="s">
        <v>862</v>
      </c>
      <c r="K190" s="28" t="s">
        <v>727</v>
      </c>
      <c r="L190" s="96" t="s">
        <v>632</v>
      </c>
      <c r="M190" s="185" t="str">
        <f t="shared" si="59"/>
        <v>D214</v>
      </c>
      <c r="N190" s="186" t="str">
        <f>LOOKUP(Metadata_Příkladu_dokumentace!H190,'Struktura dokumentací'!$I$3:$I$119,'Struktura dokumentací'!$E$3:$E$119)</f>
        <v>Mosty, propustky a zdi</v>
      </c>
      <c r="O190" s="170" t="str">
        <f t="shared" si="55"/>
        <v>Železniční_propustek_v_ev_km_105,824</v>
      </c>
      <c r="P190" s="170" t="str">
        <f t="shared" si="56"/>
        <v>SO122103</v>
      </c>
      <c r="Q190" s="186" t="str">
        <f t="shared" si="79"/>
        <v>2</v>
      </c>
      <c r="R190" s="197" t="str">
        <f t="shared" si="80"/>
        <v>002</v>
      </c>
      <c r="S190" s="193" t="str">
        <f t="shared" si="60"/>
        <v>Stávající_stav</v>
      </c>
      <c r="T190" s="170" t="str">
        <f t="shared" si="57"/>
        <v>-</v>
      </c>
      <c r="U190" s="187" t="str">
        <f t="shared" si="58"/>
        <v>S621500627_PDPS_D2104_SO122103_XX_2_002_000</v>
      </c>
      <c r="V190" s="172" t="str">
        <f t="shared" si="61"/>
        <v>S</v>
      </c>
      <c r="W190" s="173" t="str">
        <f t="shared" si="62"/>
        <v>6</v>
      </c>
      <c r="X190" s="173" t="str">
        <f t="shared" si="63"/>
        <v>2</v>
      </c>
      <c r="Y190" s="173" t="str">
        <f t="shared" si="64"/>
        <v>1</v>
      </c>
      <c r="Z190" s="173" t="str">
        <f t="shared" si="65"/>
        <v>5</v>
      </c>
      <c r="AA190" s="173" t="str">
        <f t="shared" si="66"/>
        <v>0</v>
      </c>
      <c r="AB190" s="173" t="str">
        <f t="shared" si="67"/>
        <v>0</v>
      </c>
      <c r="AC190" s="173" t="str">
        <f t="shared" si="68"/>
        <v>6</v>
      </c>
      <c r="AD190" s="173" t="str">
        <f t="shared" si="69"/>
        <v>2</v>
      </c>
      <c r="AE190" s="173" t="str">
        <f t="shared" si="70"/>
        <v>7</v>
      </c>
      <c r="AF190" s="173" t="s">
        <v>813</v>
      </c>
      <c r="AG190" s="173" t="str">
        <f t="shared" si="71"/>
        <v>P</v>
      </c>
      <c r="AH190" s="173" t="str">
        <f t="shared" si="72"/>
        <v>D</v>
      </c>
      <c r="AI190" s="173" t="str">
        <f t="shared" si="73"/>
        <v>P</v>
      </c>
      <c r="AJ190" s="174" t="str">
        <f t="shared" si="74"/>
        <v>S</v>
      </c>
      <c r="AK190" s="174" t="str">
        <f>CONCATENATE("_",LOOKUP(Metadata_Příkladu_dokumentace!H190,'Struktura dokumentací'!$I$3:$I$119,'Struktura dokumentací'!$J$3:$J$119))</f>
        <v>_D2104</v>
      </c>
      <c r="AL190" s="174" t="str">
        <f t="shared" si="75"/>
        <v>_SO122103</v>
      </c>
      <c r="AM190" s="174" t="s">
        <v>636</v>
      </c>
      <c r="AN190" s="174" t="str">
        <f t="shared" si="76"/>
        <v>_2</v>
      </c>
      <c r="AO190" s="174" t="str">
        <f t="shared" si="77"/>
        <v>_002</v>
      </c>
      <c r="AP190" s="175" t="s">
        <v>644</v>
      </c>
    </row>
    <row r="191" spans="1:42" s="140" customFormat="1" ht="12" customHeight="1" x14ac:dyDescent="0.2">
      <c r="A191" s="142"/>
      <c r="B191" s="25"/>
      <c r="C191" s="216"/>
      <c r="D191" s="216"/>
      <c r="E191" s="218"/>
      <c r="F191" s="80" t="s">
        <v>455</v>
      </c>
      <c r="G191" s="94" t="s">
        <v>765</v>
      </c>
      <c r="H191" s="135" t="str">
        <f t="shared" si="81"/>
        <v>D214</v>
      </c>
      <c r="I191" s="135" t="s">
        <v>861</v>
      </c>
      <c r="J191" s="133" t="s">
        <v>862</v>
      </c>
      <c r="K191" s="28" t="s">
        <v>728</v>
      </c>
      <c r="L191" s="96" t="s">
        <v>435</v>
      </c>
      <c r="M191" s="185" t="str">
        <f t="shared" si="59"/>
        <v>D214</v>
      </c>
      <c r="N191" s="186" t="str">
        <f>LOOKUP(Metadata_Příkladu_dokumentace!H191,'Struktura dokumentací'!$I$3:$I$119,'Struktura dokumentací'!$E$3:$E$119)</f>
        <v>Mosty, propustky a zdi</v>
      </c>
      <c r="O191" s="170" t="str">
        <f t="shared" si="55"/>
        <v>Železniční_propustek_v_ev_km_105,824</v>
      </c>
      <c r="P191" s="170" t="str">
        <f t="shared" si="56"/>
        <v>SO122103</v>
      </c>
      <c r="Q191" s="186" t="str">
        <f t="shared" si="79"/>
        <v>2</v>
      </c>
      <c r="R191" s="197" t="str">
        <f t="shared" si="80"/>
        <v>003</v>
      </c>
      <c r="S191" s="193" t="str">
        <f t="shared" si="60"/>
        <v>Nový_stav</v>
      </c>
      <c r="T191" s="170" t="str">
        <f t="shared" si="57"/>
        <v>půdorys</v>
      </c>
      <c r="U191" s="187" t="str">
        <f t="shared" si="58"/>
        <v>S621500627_PDPS_D2104_SO122103_XX_2_003_000</v>
      </c>
      <c r="V191" s="172" t="str">
        <f t="shared" si="61"/>
        <v>S</v>
      </c>
      <c r="W191" s="173" t="str">
        <f t="shared" si="62"/>
        <v>6</v>
      </c>
      <c r="X191" s="173" t="str">
        <f t="shared" si="63"/>
        <v>2</v>
      </c>
      <c r="Y191" s="173" t="str">
        <f t="shared" si="64"/>
        <v>1</v>
      </c>
      <c r="Z191" s="173" t="str">
        <f t="shared" si="65"/>
        <v>5</v>
      </c>
      <c r="AA191" s="173" t="str">
        <f t="shared" si="66"/>
        <v>0</v>
      </c>
      <c r="AB191" s="173" t="str">
        <f t="shared" si="67"/>
        <v>0</v>
      </c>
      <c r="AC191" s="173" t="str">
        <f t="shared" si="68"/>
        <v>6</v>
      </c>
      <c r="AD191" s="173" t="str">
        <f t="shared" si="69"/>
        <v>2</v>
      </c>
      <c r="AE191" s="173" t="str">
        <f t="shared" si="70"/>
        <v>7</v>
      </c>
      <c r="AF191" s="173" t="s">
        <v>813</v>
      </c>
      <c r="AG191" s="173" t="str">
        <f t="shared" si="71"/>
        <v>P</v>
      </c>
      <c r="AH191" s="173" t="str">
        <f t="shared" si="72"/>
        <v>D</v>
      </c>
      <c r="AI191" s="173" t="str">
        <f t="shared" si="73"/>
        <v>P</v>
      </c>
      <c r="AJ191" s="174" t="str">
        <f t="shared" si="74"/>
        <v>S</v>
      </c>
      <c r="AK191" s="174" t="str">
        <f>CONCATENATE("_",LOOKUP(Metadata_Příkladu_dokumentace!H191,'Struktura dokumentací'!$I$3:$I$119,'Struktura dokumentací'!$J$3:$J$119))</f>
        <v>_D2104</v>
      </c>
      <c r="AL191" s="174" t="str">
        <f t="shared" si="75"/>
        <v>_SO122103</v>
      </c>
      <c r="AM191" s="174" t="s">
        <v>636</v>
      </c>
      <c r="AN191" s="174" t="str">
        <f t="shared" si="76"/>
        <v>_2</v>
      </c>
      <c r="AO191" s="174" t="str">
        <f t="shared" si="77"/>
        <v>_003</v>
      </c>
      <c r="AP191" s="175" t="s">
        <v>644</v>
      </c>
    </row>
    <row r="192" spans="1:42" s="140" customFormat="1" ht="12" customHeight="1" x14ac:dyDescent="0.2">
      <c r="A192" s="142"/>
      <c r="B192" s="25"/>
      <c r="C192" s="216"/>
      <c r="D192" s="216"/>
      <c r="E192" s="218"/>
      <c r="F192" s="80" t="s">
        <v>456</v>
      </c>
      <c r="G192" s="94" t="s">
        <v>765</v>
      </c>
      <c r="H192" s="135" t="str">
        <f t="shared" si="81"/>
        <v>D214</v>
      </c>
      <c r="I192" s="135" t="s">
        <v>861</v>
      </c>
      <c r="J192" s="133" t="s">
        <v>862</v>
      </c>
      <c r="K192" s="28" t="s">
        <v>728</v>
      </c>
      <c r="L192" s="96" t="s">
        <v>729</v>
      </c>
      <c r="M192" s="185" t="str">
        <f t="shared" si="59"/>
        <v>D214</v>
      </c>
      <c r="N192" s="186" t="str">
        <f>LOOKUP(Metadata_Příkladu_dokumentace!H192,'Struktura dokumentací'!$I$3:$I$119,'Struktura dokumentací'!$E$3:$E$119)</f>
        <v>Mosty, propustky a zdi</v>
      </c>
      <c r="O192" s="170" t="str">
        <f t="shared" si="55"/>
        <v>Železniční_propustek_v_ev_km_105,824</v>
      </c>
      <c r="P192" s="170" t="str">
        <f t="shared" si="56"/>
        <v>SO122103</v>
      </c>
      <c r="Q192" s="186" t="str">
        <f t="shared" si="79"/>
        <v>2</v>
      </c>
      <c r="R192" s="197" t="str">
        <f t="shared" si="80"/>
        <v>004</v>
      </c>
      <c r="S192" s="193" t="str">
        <f t="shared" si="60"/>
        <v>Nový_stav</v>
      </c>
      <c r="T192" s="170" t="str">
        <f t="shared" si="57"/>
        <v>řezy_a_pohledy</v>
      </c>
      <c r="U192" s="187" t="str">
        <f t="shared" si="58"/>
        <v>S621500627_PDPS_D2104_SO122103_XX_2_004_000</v>
      </c>
      <c r="V192" s="172" t="str">
        <f t="shared" si="61"/>
        <v>S</v>
      </c>
      <c r="W192" s="173" t="str">
        <f t="shared" si="62"/>
        <v>6</v>
      </c>
      <c r="X192" s="173" t="str">
        <f t="shared" si="63"/>
        <v>2</v>
      </c>
      <c r="Y192" s="173" t="str">
        <f t="shared" si="64"/>
        <v>1</v>
      </c>
      <c r="Z192" s="173" t="str">
        <f t="shared" si="65"/>
        <v>5</v>
      </c>
      <c r="AA192" s="173" t="str">
        <f t="shared" si="66"/>
        <v>0</v>
      </c>
      <c r="AB192" s="173" t="str">
        <f t="shared" si="67"/>
        <v>0</v>
      </c>
      <c r="AC192" s="173" t="str">
        <f t="shared" si="68"/>
        <v>6</v>
      </c>
      <c r="AD192" s="173" t="str">
        <f t="shared" si="69"/>
        <v>2</v>
      </c>
      <c r="AE192" s="173" t="str">
        <f t="shared" si="70"/>
        <v>7</v>
      </c>
      <c r="AF192" s="173" t="s">
        <v>813</v>
      </c>
      <c r="AG192" s="173" t="str">
        <f t="shared" si="71"/>
        <v>P</v>
      </c>
      <c r="AH192" s="173" t="str">
        <f t="shared" si="72"/>
        <v>D</v>
      </c>
      <c r="AI192" s="173" t="str">
        <f t="shared" si="73"/>
        <v>P</v>
      </c>
      <c r="AJ192" s="174" t="str">
        <f t="shared" si="74"/>
        <v>S</v>
      </c>
      <c r="AK192" s="174" t="str">
        <f>CONCATENATE("_",LOOKUP(Metadata_Příkladu_dokumentace!H192,'Struktura dokumentací'!$I$3:$I$119,'Struktura dokumentací'!$J$3:$J$119))</f>
        <v>_D2104</v>
      </c>
      <c r="AL192" s="174" t="str">
        <f t="shared" si="75"/>
        <v>_SO122103</v>
      </c>
      <c r="AM192" s="174" t="s">
        <v>636</v>
      </c>
      <c r="AN192" s="174" t="str">
        <f t="shared" si="76"/>
        <v>_2</v>
      </c>
      <c r="AO192" s="174" t="str">
        <f t="shared" si="77"/>
        <v>_004</v>
      </c>
      <c r="AP192" s="175" t="s">
        <v>644</v>
      </c>
    </row>
    <row r="193" spans="1:42" s="140" customFormat="1" ht="12" customHeight="1" x14ac:dyDescent="0.2">
      <c r="A193" s="142"/>
      <c r="B193" s="25"/>
      <c r="C193" s="216"/>
      <c r="D193" s="216"/>
      <c r="E193" s="218"/>
      <c r="F193" s="80" t="s">
        <v>457</v>
      </c>
      <c r="G193" s="94" t="s">
        <v>765</v>
      </c>
      <c r="H193" s="135" t="str">
        <f t="shared" si="81"/>
        <v>D214</v>
      </c>
      <c r="I193" s="135" t="s">
        <v>861</v>
      </c>
      <c r="J193" s="133" t="s">
        <v>862</v>
      </c>
      <c r="K193" s="28" t="s">
        <v>730</v>
      </c>
      <c r="L193" s="96" t="s">
        <v>435</v>
      </c>
      <c r="M193" s="185" t="str">
        <f t="shared" si="59"/>
        <v>D214</v>
      </c>
      <c r="N193" s="186" t="str">
        <f>LOOKUP(Metadata_Příkladu_dokumentace!H193,'Struktura dokumentací'!$I$3:$I$119,'Struktura dokumentací'!$E$3:$E$119)</f>
        <v>Mosty, propustky a zdi</v>
      </c>
      <c r="O193" s="170" t="str">
        <f t="shared" si="55"/>
        <v>Železniční_propustek_v_ev_km_105,824</v>
      </c>
      <c r="P193" s="170" t="str">
        <f t="shared" si="56"/>
        <v>SO122103</v>
      </c>
      <c r="Q193" s="186" t="str">
        <f t="shared" si="79"/>
        <v>2</v>
      </c>
      <c r="R193" s="197" t="str">
        <f t="shared" si="80"/>
        <v>005</v>
      </c>
      <c r="S193" s="193" t="str">
        <f t="shared" si="60"/>
        <v>Výkopy_a_bourací_práce</v>
      </c>
      <c r="T193" s="170" t="str">
        <f t="shared" si="57"/>
        <v>půdorys</v>
      </c>
      <c r="U193" s="187" t="str">
        <f t="shared" si="58"/>
        <v>S621500627_PDPS_D2104_SO122103_XX_2_005_000</v>
      </c>
      <c r="V193" s="172" t="str">
        <f t="shared" si="61"/>
        <v>S</v>
      </c>
      <c r="W193" s="173" t="str">
        <f t="shared" si="62"/>
        <v>6</v>
      </c>
      <c r="X193" s="173" t="str">
        <f t="shared" si="63"/>
        <v>2</v>
      </c>
      <c r="Y193" s="173" t="str">
        <f t="shared" si="64"/>
        <v>1</v>
      </c>
      <c r="Z193" s="173" t="str">
        <f t="shared" si="65"/>
        <v>5</v>
      </c>
      <c r="AA193" s="173" t="str">
        <f t="shared" si="66"/>
        <v>0</v>
      </c>
      <c r="AB193" s="173" t="str">
        <f t="shared" si="67"/>
        <v>0</v>
      </c>
      <c r="AC193" s="173" t="str">
        <f t="shared" si="68"/>
        <v>6</v>
      </c>
      <c r="AD193" s="173" t="str">
        <f t="shared" si="69"/>
        <v>2</v>
      </c>
      <c r="AE193" s="173" t="str">
        <f t="shared" si="70"/>
        <v>7</v>
      </c>
      <c r="AF193" s="173" t="s">
        <v>813</v>
      </c>
      <c r="AG193" s="173" t="str">
        <f t="shared" si="71"/>
        <v>P</v>
      </c>
      <c r="AH193" s="173" t="str">
        <f t="shared" si="72"/>
        <v>D</v>
      </c>
      <c r="AI193" s="173" t="str">
        <f t="shared" si="73"/>
        <v>P</v>
      </c>
      <c r="AJ193" s="174" t="str">
        <f t="shared" si="74"/>
        <v>S</v>
      </c>
      <c r="AK193" s="174" t="str">
        <f>CONCATENATE("_",LOOKUP(Metadata_Příkladu_dokumentace!H193,'Struktura dokumentací'!$I$3:$I$119,'Struktura dokumentací'!$J$3:$J$119))</f>
        <v>_D2104</v>
      </c>
      <c r="AL193" s="174" t="str">
        <f t="shared" si="75"/>
        <v>_SO122103</v>
      </c>
      <c r="AM193" s="174" t="s">
        <v>636</v>
      </c>
      <c r="AN193" s="174" t="str">
        <f t="shared" si="76"/>
        <v>_2</v>
      </c>
      <c r="AO193" s="174" t="str">
        <f t="shared" si="77"/>
        <v>_005</v>
      </c>
      <c r="AP193" s="175" t="s">
        <v>644</v>
      </c>
    </row>
    <row r="194" spans="1:42" s="140" customFormat="1" ht="12" customHeight="1" x14ac:dyDescent="0.2">
      <c r="A194" s="142"/>
      <c r="B194" s="25"/>
      <c r="C194" s="216"/>
      <c r="D194" s="216"/>
      <c r="E194" s="218"/>
      <c r="F194" s="80" t="s">
        <v>458</v>
      </c>
      <c r="G194" s="94" t="s">
        <v>765</v>
      </c>
      <c r="H194" s="135" t="str">
        <f t="shared" si="81"/>
        <v>D214</v>
      </c>
      <c r="I194" s="135" t="s">
        <v>861</v>
      </c>
      <c r="J194" s="133" t="s">
        <v>862</v>
      </c>
      <c r="K194" s="28" t="s">
        <v>731</v>
      </c>
      <c r="L194" s="96" t="s">
        <v>632</v>
      </c>
      <c r="M194" s="185" t="str">
        <f t="shared" si="59"/>
        <v>D214</v>
      </c>
      <c r="N194" s="186" t="str">
        <f>LOOKUP(Metadata_Příkladu_dokumentace!H194,'Struktura dokumentací'!$I$3:$I$119,'Struktura dokumentací'!$E$3:$E$119)</f>
        <v>Mosty, propustky a zdi</v>
      </c>
      <c r="O194" s="170" t="str">
        <f t="shared" si="55"/>
        <v>Železniční_propustek_v_ev_km_105,824</v>
      </c>
      <c r="P194" s="170" t="str">
        <f t="shared" si="56"/>
        <v>SO122103</v>
      </c>
      <c r="Q194" s="186" t="str">
        <f t="shared" si="79"/>
        <v>2</v>
      </c>
      <c r="R194" s="197" t="str">
        <f t="shared" si="80"/>
        <v>007</v>
      </c>
      <c r="S194" s="193" t="str">
        <f t="shared" si="60"/>
        <v>Tvar_a_výztuž_desky</v>
      </c>
      <c r="T194" s="170" t="str">
        <f t="shared" si="57"/>
        <v>-</v>
      </c>
      <c r="U194" s="187" t="str">
        <f t="shared" si="58"/>
        <v>S621500627_PDPS_D2104_SO122103_XX_2_007_000</v>
      </c>
      <c r="V194" s="172" t="str">
        <f t="shared" si="61"/>
        <v>S</v>
      </c>
      <c r="W194" s="173" t="str">
        <f t="shared" si="62"/>
        <v>6</v>
      </c>
      <c r="X194" s="173" t="str">
        <f t="shared" si="63"/>
        <v>2</v>
      </c>
      <c r="Y194" s="173" t="str">
        <f t="shared" si="64"/>
        <v>1</v>
      </c>
      <c r="Z194" s="173" t="str">
        <f t="shared" si="65"/>
        <v>5</v>
      </c>
      <c r="AA194" s="173" t="str">
        <f t="shared" si="66"/>
        <v>0</v>
      </c>
      <c r="AB194" s="173" t="str">
        <f t="shared" si="67"/>
        <v>0</v>
      </c>
      <c r="AC194" s="173" t="str">
        <f t="shared" si="68"/>
        <v>6</v>
      </c>
      <c r="AD194" s="173" t="str">
        <f t="shared" si="69"/>
        <v>2</v>
      </c>
      <c r="AE194" s="173" t="str">
        <f t="shared" si="70"/>
        <v>7</v>
      </c>
      <c r="AF194" s="173" t="s">
        <v>813</v>
      </c>
      <c r="AG194" s="173" t="str">
        <f t="shared" si="71"/>
        <v>P</v>
      </c>
      <c r="AH194" s="173" t="str">
        <f t="shared" si="72"/>
        <v>D</v>
      </c>
      <c r="AI194" s="173" t="str">
        <f t="shared" si="73"/>
        <v>P</v>
      </c>
      <c r="AJ194" s="174" t="str">
        <f t="shared" si="74"/>
        <v>S</v>
      </c>
      <c r="AK194" s="174" t="str">
        <f>CONCATENATE("_",LOOKUP(Metadata_Příkladu_dokumentace!H194,'Struktura dokumentací'!$I$3:$I$119,'Struktura dokumentací'!$J$3:$J$119))</f>
        <v>_D2104</v>
      </c>
      <c r="AL194" s="174" t="str">
        <f t="shared" si="75"/>
        <v>_SO122103</v>
      </c>
      <c r="AM194" s="174" t="s">
        <v>636</v>
      </c>
      <c r="AN194" s="174" t="str">
        <f t="shared" si="76"/>
        <v>_2</v>
      </c>
      <c r="AO194" s="174" t="str">
        <f t="shared" si="77"/>
        <v>_007</v>
      </c>
      <c r="AP194" s="175" t="s">
        <v>644</v>
      </c>
    </row>
    <row r="195" spans="1:42" s="140" customFormat="1" ht="12" customHeight="1" x14ac:dyDescent="0.2">
      <c r="A195" s="142"/>
      <c r="B195" s="25"/>
      <c r="C195" s="216"/>
      <c r="D195" s="216"/>
      <c r="E195" s="218"/>
      <c r="F195" s="80" t="s">
        <v>459</v>
      </c>
      <c r="G195" s="94" t="s">
        <v>765</v>
      </c>
      <c r="H195" s="135" t="str">
        <f t="shared" si="81"/>
        <v>D214</v>
      </c>
      <c r="I195" s="135" t="s">
        <v>861</v>
      </c>
      <c r="J195" s="133" t="s">
        <v>862</v>
      </c>
      <c r="K195" s="28" t="s">
        <v>436</v>
      </c>
      <c r="L195" s="96" t="s">
        <v>632</v>
      </c>
      <c r="M195" s="185" t="str">
        <f t="shared" si="59"/>
        <v>D214</v>
      </c>
      <c r="N195" s="186" t="str">
        <f>LOOKUP(Metadata_Příkladu_dokumentace!H195,'Struktura dokumentací'!$I$3:$I$119,'Struktura dokumentací'!$E$3:$E$119)</f>
        <v>Mosty, propustky a zdi</v>
      </c>
      <c r="O195" s="170" t="str">
        <f t="shared" si="55"/>
        <v>Železniční_propustek_v_ev_km_105,824</v>
      </c>
      <c r="P195" s="170" t="str">
        <f t="shared" si="56"/>
        <v>SO122103</v>
      </c>
      <c r="Q195" s="186" t="str">
        <f t="shared" si="79"/>
        <v>2</v>
      </c>
      <c r="R195" s="197" t="str">
        <f t="shared" si="80"/>
        <v>009</v>
      </c>
      <c r="S195" s="193" t="str">
        <f t="shared" si="60"/>
        <v>Vytyčení</v>
      </c>
      <c r="T195" s="170" t="str">
        <f t="shared" si="57"/>
        <v>-</v>
      </c>
      <c r="U195" s="187" t="str">
        <f t="shared" si="58"/>
        <v>S621500627_PDPS_D2104_SO122103_XX_2_009_000</v>
      </c>
      <c r="V195" s="172" t="str">
        <f t="shared" si="61"/>
        <v>S</v>
      </c>
      <c r="W195" s="173" t="str">
        <f t="shared" si="62"/>
        <v>6</v>
      </c>
      <c r="X195" s="173" t="str">
        <f t="shared" si="63"/>
        <v>2</v>
      </c>
      <c r="Y195" s="173" t="str">
        <f t="shared" si="64"/>
        <v>1</v>
      </c>
      <c r="Z195" s="173" t="str">
        <f t="shared" si="65"/>
        <v>5</v>
      </c>
      <c r="AA195" s="173" t="str">
        <f t="shared" si="66"/>
        <v>0</v>
      </c>
      <c r="AB195" s="173" t="str">
        <f t="shared" si="67"/>
        <v>0</v>
      </c>
      <c r="AC195" s="173" t="str">
        <f t="shared" si="68"/>
        <v>6</v>
      </c>
      <c r="AD195" s="173" t="str">
        <f t="shared" si="69"/>
        <v>2</v>
      </c>
      <c r="AE195" s="173" t="str">
        <f t="shared" si="70"/>
        <v>7</v>
      </c>
      <c r="AF195" s="173" t="s">
        <v>813</v>
      </c>
      <c r="AG195" s="173" t="str">
        <f t="shared" si="71"/>
        <v>P</v>
      </c>
      <c r="AH195" s="173" t="str">
        <f t="shared" si="72"/>
        <v>D</v>
      </c>
      <c r="AI195" s="173" t="str">
        <f t="shared" si="73"/>
        <v>P</v>
      </c>
      <c r="AJ195" s="174" t="str">
        <f t="shared" si="74"/>
        <v>S</v>
      </c>
      <c r="AK195" s="174" t="str">
        <f>CONCATENATE("_",LOOKUP(Metadata_Příkladu_dokumentace!H195,'Struktura dokumentací'!$I$3:$I$119,'Struktura dokumentací'!$J$3:$J$119))</f>
        <v>_D2104</v>
      </c>
      <c r="AL195" s="174" t="str">
        <f t="shared" si="75"/>
        <v>_SO122103</v>
      </c>
      <c r="AM195" s="174" t="s">
        <v>636</v>
      </c>
      <c r="AN195" s="174" t="str">
        <f t="shared" si="76"/>
        <v>_2</v>
      </c>
      <c r="AO195" s="174" t="str">
        <f t="shared" si="77"/>
        <v>_009</v>
      </c>
      <c r="AP195" s="175" t="s">
        <v>644</v>
      </c>
    </row>
    <row r="196" spans="1:42" s="140" customFormat="1" ht="12" customHeight="1" x14ac:dyDescent="0.2">
      <c r="A196" s="142"/>
      <c r="B196" s="25"/>
      <c r="C196" s="216"/>
      <c r="D196" s="216"/>
      <c r="E196" s="218"/>
      <c r="F196" s="80" t="s">
        <v>460</v>
      </c>
      <c r="G196" s="94" t="s">
        <v>765</v>
      </c>
      <c r="H196" s="135" t="str">
        <f t="shared" si="81"/>
        <v>D214</v>
      </c>
      <c r="I196" s="135" t="s">
        <v>861</v>
      </c>
      <c r="J196" s="133" t="s">
        <v>862</v>
      </c>
      <c r="K196" s="28" t="s">
        <v>732</v>
      </c>
      <c r="L196" s="96" t="s">
        <v>632</v>
      </c>
      <c r="M196" s="185" t="str">
        <f t="shared" si="59"/>
        <v>D214</v>
      </c>
      <c r="N196" s="186" t="str">
        <f>LOOKUP(Metadata_Příkladu_dokumentace!H196,'Struktura dokumentací'!$I$3:$I$119,'Struktura dokumentací'!$E$3:$E$119)</f>
        <v>Mosty, propustky a zdi</v>
      </c>
      <c r="O196" s="170" t="str">
        <f t="shared" ref="O196:O234" si="82">IF(J196="neuvádí se",I196,J196)</f>
        <v>Železniční_propustek_v_ev_km_105,824</v>
      </c>
      <c r="P196" s="170" t="str">
        <f t="shared" ref="P196:P235" si="83">IF(J196="neuvádí se","-",IF((MID(F196,1,8))="",MID(E196,1,8),MID(F196,1,8)))</f>
        <v>SO122103</v>
      </c>
      <c r="Q196" s="186" t="str">
        <f t="shared" si="79"/>
        <v>2</v>
      </c>
      <c r="R196" s="197" t="str">
        <f t="shared" si="80"/>
        <v>010</v>
      </c>
      <c r="S196" s="193" t="str">
        <f t="shared" si="60"/>
        <v>Seznam_vytyčovacích_bodů</v>
      </c>
      <c r="T196" s="170" t="str">
        <f t="shared" ref="T196:T225" si="84">IF(L196=0,"-",L196)</f>
        <v>-</v>
      </c>
      <c r="U196" s="187" t="str">
        <f t="shared" ref="U196:U234" si="85">CONCATENATE($H$1,"_",$K$1,AK196,AL196,AM196,AN196,AO196,AP196)</f>
        <v>S621500627_PDPS_D2104_SO122103_XX_2_010_000</v>
      </c>
      <c r="V196" s="172" t="str">
        <f t="shared" si="61"/>
        <v>S</v>
      </c>
      <c r="W196" s="173" t="str">
        <f t="shared" si="62"/>
        <v>6</v>
      </c>
      <c r="X196" s="173" t="str">
        <f t="shared" si="63"/>
        <v>2</v>
      </c>
      <c r="Y196" s="173" t="str">
        <f t="shared" si="64"/>
        <v>1</v>
      </c>
      <c r="Z196" s="173" t="str">
        <f t="shared" si="65"/>
        <v>5</v>
      </c>
      <c r="AA196" s="173" t="str">
        <f t="shared" si="66"/>
        <v>0</v>
      </c>
      <c r="AB196" s="173" t="str">
        <f t="shared" si="67"/>
        <v>0</v>
      </c>
      <c r="AC196" s="173" t="str">
        <f t="shared" si="68"/>
        <v>6</v>
      </c>
      <c r="AD196" s="173" t="str">
        <f t="shared" si="69"/>
        <v>2</v>
      </c>
      <c r="AE196" s="173" t="str">
        <f t="shared" si="70"/>
        <v>7</v>
      </c>
      <c r="AF196" s="173" t="s">
        <v>813</v>
      </c>
      <c r="AG196" s="173" t="str">
        <f t="shared" si="71"/>
        <v>P</v>
      </c>
      <c r="AH196" s="173" t="str">
        <f t="shared" si="72"/>
        <v>D</v>
      </c>
      <c r="AI196" s="173" t="str">
        <f t="shared" si="73"/>
        <v>P</v>
      </c>
      <c r="AJ196" s="174" t="str">
        <f t="shared" si="74"/>
        <v>S</v>
      </c>
      <c r="AK196" s="174" t="str">
        <f>CONCATENATE("_",LOOKUP(Metadata_Příkladu_dokumentace!H196,'Struktura dokumentací'!$I$3:$I$119,'Struktura dokumentací'!$J$3:$J$119))</f>
        <v>_D2104</v>
      </c>
      <c r="AL196" s="174" t="str">
        <f t="shared" si="75"/>
        <v>_SO122103</v>
      </c>
      <c r="AM196" s="174" t="s">
        <v>636</v>
      </c>
      <c r="AN196" s="174" t="str">
        <f t="shared" si="76"/>
        <v>_2</v>
      </c>
      <c r="AO196" s="174" t="str">
        <f t="shared" si="77"/>
        <v>_010</v>
      </c>
      <c r="AP196" s="175" t="s">
        <v>644</v>
      </c>
    </row>
    <row r="197" spans="1:42" s="140" customFormat="1" ht="12" customHeight="1" x14ac:dyDescent="0.2">
      <c r="A197" s="142"/>
      <c r="B197" s="25"/>
      <c r="C197" s="216"/>
      <c r="D197" s="216"/>
      <c r="E197" s="219"/>
      <c r="F197" s="80" t="s">
        <v>461</v>
      </c>
      <c r="G197" s="94" t="s">
        <v>765</v>
      </c>
      <c r="H197" s="135" t="str">
        <f t="shared" si="81"/>
        <v>D214</v>
      </c>
      <c r="I197" s="135" t="s">
        <v>861</v>
      </c>
      <c r="J197" s="133" t="s">
        <v>862</v>
      </c>
      <c r="K197" s="28" t="s">
        <v>678</v>
      </c>
      <c r="L197" s="96" t="s">
        <v>632</v>
      </c>
      <c r="M197" s="185" t="str">
        <f t="shared" ref="M197:M234" si="86">H197</f>
        <v>D214</v>
      </c>
      <c r="N197" s="186" t="str">
        <f>LOOKUP(Metadata_Příkladu_dokumentace!H197,'Struktura dokumentací'!$I$3:$I$119,'Struktura dokumentací'!$E$3:$E$119)</f>
        <v>Mosty, propustky a zdi</v>
      </c>
      <c r="O197" s="170" t="str">
        <f t="shared" si="82"/>
        <v>Železniční_propustek_v_ev_km_105,824</v>
      </c>
      <c r="P197" s="170" t="str">
        <f t="shared" si="83"/>
        <v>SO122103</v>
      </c>
      <c r="Q197" s="186" t="str">
        <f t="shared" si="79"/>
        <v>4</v>
      </c>
      <c r="R197" s="197" t="str">
        <f t="shared" si="80"/>
        <v>001</v>
      </c>
      <c r="S197" s="193" t="str">
        <f t="shared" ref="S197:S234" si="87">IF(K197="neuvádí se","-",K197)</f>
        <v>Výkaz_výměr</v>
      </c>
      <c r="T197" s="170" t="str">
        <f t="shared" si="84"/>
        <v>-</v>
      </c>
      <c r="U197" s="187" t="str">
        <f t="shared" si="85"/>
        <v>S621500627_PDPS_D2104_SO122103_XX_4_001_000</v>
      </c>
      <c r="V197" s="172" t="str">
        <f t="shared" ref="V197:V234" si="88">MID($H$1,1,1)</f>
        <v>S</v>
      </c>
      <c r="W197" s="173" t="str">
        <f t="shared" ref="W197:W234" si="89">MID($H$1,2,1)</f>
        <v>6</v>
      </c>
      <c r="X197" s="173" t="str">
        <f t="shared" ref="X197:X234" si="90">MID($H$1,3,1)</f>
        <v>2</v>
      </c>
      <c r="Y197" s="173" t="str">
        <f t="shared" ref="Y197:Y234" si="91">MID($H$1,4,1)</f>
        <v>1</v>
      </c>
      <c r="Z197" s="173" t="str">
        <f t="shared" ref="Z197:Z234" si="92">MID($H$1,5,1)</f>
        <v>5</v>
      </c>
      <c r="AA197" s="173" t="str">
        <f t="shared" ref="AA197:AA234" si="93">MID($H$1,6,1)</f>
        <v>0</v>
      </c>
      <c r="AB197" s="173" t="str">
        <f t="shared" ref="AB197:AB234" si="94">MID($H$1,7,1)</f>
        <v>0</v>
      </c>
      <c r="AC197" s="173" t="str">
        <f t="shared" ref="AC197:AC234" si="95">MID($H$1,8,1)</f>
        <v>6</v>
      </c>
      <c r="AD197" s="173" t="str">
        <f t="shared" ref="AD197:AD234" si="96">MID($H$1,9,1)</f>
        <v>2</v>
      </c>
      <c r="AE197" s="173" t="str">
        <f t="shared" ref="AE197:AE234" si="97">MID($H$1,10,1)</f>
        <v>7</v>
      </c>
      <c r="AF197" s="173" t="s">
        <v>813</v>
      </c>
      <c r="AG197" s="173" t="str">
        <f t="shared" ref="AG197:AG234" si="98">MID($K$1,1,1)</f>
        <v>P</v>
      </c>
      <c r="AH197" s="173" t="str">
        <f t="shared" ref="AH197:AH234" si="99">MID($K$1,2,1)</f>
        <v>D</v>
      </c>
      <c r="AI197" s="173" t="str">
        <f t="shared" ref="AI197:AI234" si="100">MID($K$1,3,1)</f>
        <v>P</v>
      </c>
      <c r="AJ197" s="174" t="str">
        <f t="shared" ref="AJ197:AJ234" si="101">MID($K$1,4,1)</f>
        <v>S</v>
      </c>
      <c r="AK197" s="174" t="str">
        <f>CONCATENATE("_",LOOKUP(Metadata_Příkladu_dokumentace!H197,'Struktura dokumentací'!$I$3:$I$119,'Struktura dokumentací'!$J$3:$J$119))</f>
        <v>_D2104</v>
      </c>
      <c r="AL197" s="174" t="str">
        <f t="shared" ref="AL197:AL234" si="102">CONCATENATE("_",IF(P197="-","XXXXXXXX",(MID(P197,1,8))))</f>
        <v>_SO122103</v>
      </c>
      <c r="AM197" s="174" t="s">
        <v>636</v>
      </c>
      <c r="AN197" s="174" t="str">
        <f t="shared" ref="AN197:AN234" si="103">IF(Q197="-","_X",CONCATENATE("_",Q197))</f>
        <v>_4</v>
      </c>
      <c r="AO197" s="174" t="str">
        <f t="shared" ref="AO197:AO234" si="104">IF(R197="-","_XXX",CONCATENATE("_",R197))</f>
        <v>_001</v>
      </c>
      <c r="AP197" s="175" t="s">
        <v>644</v>
      </c>
    </row>
    <row r="198" spans="1:42" s="140" customFormat="1" ht="12" customHeight="1" x14ac:dyDescent="0.2">
      <c r="A198" s="142"/>
      <c r="B198" s="25"/>
      <c r="C198" s="216"/>
      <c r="D198" s="216"/>
      <c r="E198" s="74" t="s">
        <v>416</v>
      </c>
      <c r="F198" s="85"/>
      <c r="G198" s="89" t="s">
        <v>759</v>
      </c>
      <c r="H198" s="137" t="str">
        <f t="shared" si="81"/>
        <v>D214</v>
      </c>
      <c r="I198" s="137" t="s">
        <v>861</v>
      </c>
      <c r="J198" s="131" t="s">
        <v>864</v>
      </c>
      <c r="K198" s="43" t="s">
        <v>773</v>
      </c>
      <c r="L198" s="93" t="s">
        <v>632</v>
      </c>
      <c r="M198" s="185" t="str">
        <f t="shared" si="86"/>
        <v>D214</v>
      </c>
      <c r="N198" s="186" t="str">
        <f>LOOKUP(Metadata_Příkladu_dokumentace!H198,'Struktura dokumentací'!$I$3:$I$119,'Struktura dokumentací'!$E$3:$E$119)</f>
        <v>Mosty, propustky a zdi</v>
      </c>
      <c r="O198" s="170" t="str">
        <f t="shared" si="82"/>
        <v>Železniční_propustek_v_ev_km 107,546</v>
      </c>
      <c r="P198" s="170" t="str">
        <f t="shared" si="83"/>
        <v>SO122105</v>
      </c>
      <c r="Q198" s="186" t="str">
        <f t="shared" si="79"/>
        <v>-</v>
      </c>
      <c r="R198" s="197" t="str">
        <f t="shared" si="80"/>
        <v>-</v>
      </c>
      <c r="S198" s="193" t="str">
        <f t="shared" si="87"/>
        <v>-</v>
      </c>
      <c r="T198" s="170" t="str">
        <f t="shared" si="84"/>
        <v>-</v>
      </c>
      <c r="U198" s="187" t="str">
        <f t="shared" si="85"/>
        <v>S621500627_PDPS_D2104_SO122105_XX_X_XXX_000</v>
      </c>
      <c r="V198" s="172" t="str">
        <f t="shared" si="88"/>
        <v>S</v>
      </c>
      <c r="W198" s="173" t="str">
        <f t="shared" si="89"/>
        <v>6</v>
      </c>
      <c r="X198" s="173" t="str">
        <f t="shared" si="90"/>
        <v>2</v>
      </c>
      <c r="Y198" s="173" t="str">
        <f t="shared" si="91"/>
        <v>1</v>
      </c>
      <c r="Z198" s="173" t="str">
        <f t="shared" si="92"/>
        <v>5</v>
      </c>
      <c r="AA198" s="173" t="str">
        <f t="shared" si="93"/>
        <v>0</v>
      </c>
      <c r="AB198" s="173" t="str">
        <f t="shared" si="94"/>
        <v>0</v>
      </c>
      <c r="AC198" s="173" t="str">
        <f t="shared" si="95"/>
        <v>6</v>
      </c>
      <c r="AD198" s="173" t="str">
        <f t="shared" si="96"/>
        <v>2</v>
      </c>
      <c r="AE198" s="173" t="str">
        <f t="shared" si="97"/>
        <v>7</v>
      </c>
      <c r="AF198" s="173" t="s">
        <v>813</v>
      </c>
      <c r="AG198" s="173" t="str">
        <f t="shared" si="98"/>
        <v>P</v>
      </c>
      <c r="AH198" s="173" t="str">
        <f t="shared" si="99"/>
        <v>D</v>
      </c>
      <c r="AI198" s="173" t="str">
        <f t="shared" si="100"/>
        <v>P</v>
      </c>
      <c r="AJ198" s="174" t="str">
        <f t="shared" si="101"/>
        <v>S</v>
      </c>
      <c r="AK198" s="174" t="str">
        <f>CONCATENATE("_",LOOKUP(Metadata_Příkladu_dokumentace!H198,'Struktura dokumentací'!$I$3:$I$119,'Struktura dokumentací'!$J$3:$J$119))</f>
        <v>_D2104</v>
      </c>
      <c r="AL198" s="174" t="str">
        <f t="shared" si="102"/>
        <v>_SO122105</v>
      </c>
      <c r="AM198" s="174" t="s">
        <v>636</v>
      </c>
      <c r="AN198" s="174" t="str">
        <f t="shared" si="103"/>
        <v>_X</v>
      </c>
      <c r="AO198" s="174" t="str">
        <f t="shared" si="104"/>
        <v>_XXX</v>
      </c>
      <c r="AP198" s="175" t="s">
        <v>644</v>
      </c>
    </row>
    <row r="199" spans="1:42" s="140" customFormat="1" ht="12" customHeight="1" x14ac:dyDescent="0.2">
      <c r="A199" s="142"/>
      <c r="B199" s="25"/>
      <c r="C199" s="216"/>
      <c r="D199" s="216"/>
      <c r="E199" s="217"/>
      <c r="F199" s="80" t="s">
        <v>437</v>
      </c>
      <c r="G199" s="94" t="s">
        <v>765</v>
      </c>
      <c r="H199" s="135" t="str">
        <f t="shared" si="81"/>
        <v>D214</v>
      </c>
      <c r="I199" s="135" t="s">
        <v>861</v>
      </c>
      <c r="J199" s="133" t="s">
        <v>864</v>
      </c>
      <c r="K199" s="28" t="s">
        <v>418</v>
      </c>
      <c r="L199" s="96" t="s">
        <v>632</v>
      </c>
      <c r="M199" s="185" t="str">
        <f t="shared" si="86"/>
        <v>D214</v>
      </c>
      <c r="N199" s="186" t="str">
        <f>LOOKUP(Metadata_Příkladu_dokumentace!H199,'Struktura dokumentací'!$I$3:$I$119,'Struktura dokumentací'!$E$3:$E$119)</f>
        <v>Mosty, propustky a zdi</v>
      </c>
      <c r="O199" s="170" t="str">
        <f t="shared" si="82"/>
        <v>Železniční_propustek_v_ev_km 107,546</v>
      </c>
      <c r="P199" s="170" t="str">
        <f t="shared" si="83"/>
        <v>SO122105</v>
      </c>
      <c r="Q199" s="186" t="str">
        <f t="shared" si="79"/>
        <v>0</v>
      </c>
      <c r="R199" s="197" t="str">
        <f t="shared" si="80"/>
        <v>000</v>
      </c>
      <c r="S199" s="193" t="str">
        <f t="shared" si="87"/>
        <v>Rozpiska</v>
      </c>
      <c r="T199" s="170" t="str">
        <f t="shared" si="84"/>
        <v>-</v>
      </c>
      <c r="U199" s="187" t="str">
        <f t="shared" si="85"/>
        <v>S621500627_PDPS_D2104_SO122105_XX_0_000_000</v>
      </c>
      <c r="V199" s="172" t="str">
        <f t="shared" si="88"/>
        <v>S</v>
      </c>
      <c r="W199" s="173" t="str">
        <f t="shared" si="89"/>
        <v>6</v>
      </c>
      <c r="X199" s="173" t="str">
        <f t="shared" si="90"/>
        <v>2</v>
      </c>
      <c r="Y199" s="173" t="str">
        <f t="shared" si="91"/>
        <v>1</v>
      </c>
      <c r="Z199" s="173" t="str">
        <f t="shared" si="92"/>
        <v>5</v>
      </c>
      <c r="AA199" s="173" t="str">
        <f t="shared" si="93"/>
        <v>0</v>
      </c>
      <c r="AB199" s="173" t="str">
        <f t="shared" si="94"/>
        <v>0</v>
      </c>
      <c r="AC199" s="173" t="str">
        <f t="shared" si="95"/>
        <v>6</v>
      </c>
      <c r="AD199" s="173" t="str">
        <f t="shared" si="96"/>
        <v>2</v>
      </c>
      <c r="AE199" s="173" t="str">
        <f t="shared" si="97"/>
        <v>7</v>
      </c>
      <c r="AF199" s="173" t="s">
        <v>813</v>
      </c>
      <c r="AG199" s="173" t="str">
        <f t="shared" si="98"/>
        <v>P</v>
      </c>
      <c r="AH199" s="173" t="str">
        <f t="shared" si="99"/>
        <v>D</v>
      </c>
      <c r="AI199" s="173" t="str">
        <f t="shared" si="100"/>
        <v>P</v>
      </c>
      <c r="AJ199" s="174" t="str">
        <f t="shared" si="101"/>
        <v>S</v>
      </c>
      <c r="AK199" s="174" t="str">
        <f>CONCATENATE("_",LOOKUP(Metadata_Příkladu_dokumentace!H199,'Struktura dokumentací'!$I$3:$I$119,'Struktura dokumentací'!$J$3:$J$119))</f>
        <v>_D2104</v>
      </c>
      <c r="AL199" s="174" t="str">
        <f t="shared" si="102"/>
        <v>_SO122105</v>
      </c>
      <c r="AM199" s="174" t="s">
        <v>636</v>
      </c>
      <c r="AN199" s="174" t="str">
        <f t="shared" si="103"/>
        <v>_0</v>
      </c>
      <c r="AO199" s="174" t="str">
        <f t="shared" si="104"/>
        <v>_000</v>
      </c>
      <c r="AP199" s="175" t="s">
        <v>644</v>
      </c>
    </row>
    <row r="200" spans="1:42" s="140" customFormat="1" ht="12" customHeight="1" x14ac:dyDescent="0.2">
      <c r="A200" s="142"/>
      <c r="B200" s="25"/>
      <c r="C200" s="216"/>
      <c r="D200" s="216"/>
      <c r="E200" s="218"/>
      <c r="F200" s="80" t="s">
        <v>438</v>
      </c>
      <c r="G200" s="94" t="s">
        <v>765</v>
      </c>
      <c r="H200" s="135" t="str">
        <f t="shared" si="81"/>
        <v>D214</v>
      </c>
      <c r="I200" s="135" t="s">
        <v>861</v>
      </c>
      <c r="J200" s="133" t="s">
        <v>864</v>
      </c>
      <c r="K200" s="28" t="s">
        <v>652</v>
      </c>
      <c r="L200" s="96" t="s">
        <v>632</v>
      </c>
      <c r="M200" s="185" t="str">
        <f t="shared" si="86"/>
        <v>D214</v>
      </c>
      <c r="N200" s="186" t="str">
        <f>LOOKUP(Metadata_Příkladu_dokumentace!H200,'Struktura dokumentací'!$I$3:$I$119,'Struktura dokumentací'!$E$3:$E$119)</f>
        <v>Mosty, propustky a zdi</v>
      </c>
      <c r="O200" s="170" t="str">
        <f t="shared" si="82"/>
        <v>Železniční_propustek_v_ev_km 107,546</v>
      </c>
      <c r="P200" s="170" t="str">
        <f t="shared" si="83"/>
        <v>SO122105</v>
      </c>
      <c r="Q200" s="186" t="str">
        <f t="shared" si="79"/>
        <v>0</v>
      </c>
      <c r="R200" s="197" t="str">
        <f t="shared" si="80"/>
        <v>001</v>
      </c>
      <c r="S200" s="193" t="str">
        <f t="shared" si="87"/>
        <v>Seznam_příloh</v>
      </c>
      <c r="T200" s="170" t="str">
        <f t="shared" si="84"/>
        <v>-</v>
      </c>
      <c r="U200" s="187" t="str">
        <f t="shared" si="85"/>
        <v>S621500627_PDPS_D2104_SO122105_XX_0_001_000</v>
      </c>
      <c r="V200" s="172" t="str">
        <f t="shared" si="88"/>
        <v>S</v>
      </c>
      <c r="W200" s="173" t="str">
        <f t="shared" si="89"/>
        <v>6</v>
      </c>
      <c r="X200" s="173" t="str">
        <f t="shared" si="90"/>
        <v>2</v>
      </c>
      <c r="Y200" s="173" t="str">
        <f t="shared" si="91"/>
        <v>1</v>
      </c>
      <c r="Z200" s="173" t="str">
        <f t="shared" si="92"/>
        <v>5</v>
      </c>
      <c r="AA200" s="173" t="str">
        <f t="shared" si="93"/>
        <v>0</v>
      </c>
      <c r="AB200" s="173" t="str">
        <f t="shared" si="94"/>
        <v>0</v>
      </c>
      <c r="AC200" s="173" t="str">
        <f t="shared" si="95"/>
        <v>6</v>
      </c>
      <c r="AD200" s="173" t="str">
        <f t="shared" si="96"/>
        <v>2</v>
      </c>
      <c r="AE200" s="173" t="str">
        <f t="shared" si="97"/>
        <v>7</v>
      </c>
      <c r="AF200" s="173" t="s">
        <v>813</v>
      </c>
      <c r="AG200" s="173" t="str">
        <f t="shared" si="98"/>
        <v>P</v>
      </c>
      <c r="AH200" s="173" t="str">
        <f t="shared" si="99"/>
        <v>D</v>
      </c>
      <c r="AI200" s="173" t="str">
        <f t="shared" si="100"/>
        <v>P</v>
      </c>
      <c r="AJ200" s="174" t="str">
        <f t="shared" si="101"/>
        <v>S</v>
      </c>
      <c r="AK200" s="174" t="str">
        <f>CONCATENATE("_",LOOKUP(Metadata_Příkladu_dokumentace!H200,'Struktura dokumentací'!$I$3:$I$119,'Struktura dokumentací'!$J$3:$J$119))</f>
        <v>_D2104</v>
      </c>
      <c r="AL200" s="174" t="str">
        <f t="shared" si="102"/>
        <v>_SO122105</v>
      </c>
      <c r="AM200" s="174" t="s">
        <v>636</v>
      </c>
      <c r="AN200" s="174" t="str">
        <f t="shared" si="103"/>
        <v>_0</v>
      </c>
      <c r="AO200" s="174" t="str">
        <f t="shared" si="104"/>
        <v>_001</v>
      </c>
      <c r="AP200" s="175" t="s">
        <v>644</v>
      </c>
    </row>
    <row r="201" spans="1:42" s="140" customFormat="1" ht="12" customHeight="1" x14ac:dyDescent="0.2">
      <c r="A201" s="142"/>
      <c r="B201" s="25"/>
      <c r="C201" s="216"/>
      <c r="D201" s="216"/>
      <c r="E201" s="218"/>
      <c r="F201" s="80" t="s">
        <v>439</v>
      </c>
      <c r="G201" s="94" t="s">
        <v>765</v>
      </c>
      <c r="H201" s="135" t="str">
        <f t="shared" si="81"/>
        <v>D214</v>
      </c>
      <c r="I201" s="135" t="s">
        <v>861</v>
      </c>
      <c r="J201" s="133" t="s">
        <v>864</v>
      </c>
      <c r="K201" s="28" t="s">
        <v>653</v>
      </c>
      <c r="L201" s="96" t="s">
        <v>632</v>
      </c>
      <c r="M201" s="185" t="str">
        <f t="shared" si="86"/>
        <v>D214</v>
      </c>
      <c r="N201" s="186" t="str">
        <f>LOOKUP(Metadata_Příkladu_dokumentace!H201,'Struktura dokumentací'!$I$3:$I$119,'Struktura dokumentací'!$E$3:$E$119)</f>
        <v>Mosty, propustky a zdi</v>
      </c>
      <c r="O201" s="170" t="str">
        <f t="shared" si="82"/>
        <v>Železniční_propustek_v_ev_km 107,546</v>
      </c>
      <c r="P201" s="170" t="str">
        <f t="shared" si="83"/>
        <v>SO122105</v>
      </c>
      <c r="Q201" s="186" t="str">
        <f t="shared" si="79"/>
        <v>1</v>
      </c>
      <c r="R201" s="197" t="str">
        <f t="shared" si="80"/>
        <v>001</v>
      </c>
      <c r="S201" s="193" t="str">
        <f t="shared" si="87"/>
        <v>Technická_zpráva</v>
      </c>
      <c r="T201" s="170" t="str">
        <f t="shared" si="84"/>
        <v>-</v>
      </c>
      <c r="U201" s="187" t="str">
        <f t="shared" si="85"/>
        <v>S621500627_PDPS_D2104_SO122105_XX_1_001_000</v>
      </c>
      <c r="V201" s="172" t="str">
        <f t="shared" si="88"/>
        <v>S</v>
      </c>
      <c r="W201" s="173" t="str">
        <f t="shared" si="89"/>
        <v>6</v>
      </c>
      <c r="X201" s="173" t="str">
        <f t="shared" si="90"/>
        <v>2</v>
      </c>
      <c r="Y201" s="173" t="str">
        <f t="shared" si="91"/>
        <v>1</v>
      </c>
      <c r="Z201" s="173" t="str">
        <f t="shared" si="92"/>
        <v>5</v>
      </c>
      <c r="AA201" s="173" t="str">
        <f t="shared" si="93"/>
        <v>0</v>
      </c>
      <c r="AB201" s="173" t="str">
        <f t="shared" si="94"/>
        <v>0</v>
      </c>
      <c r="AC201" s="173" t="str">
        <f t="shared" si="95"/>
        <v>6</v>
      </c>
      <c r="AD201" s="173" t="str">
        <f t="shared" si="96"/>
        <v>2</v>
      </c>
      <c r="AE201" s="173" t="str">
        <f t="shared" si="97"/>
        <v>7</v>
      </c>
      <c r="AF201" s="173" t="s">
        <v>813</v>
      </c>
      <c r="AG201" s="173" t="str">
        <f t="shared" si="98"/>
        <v>P</v>
      </c>
      <c r="AH201" s="173" t="str">
        <f t="shared" si="99"/>
        <v>D</v>
      </c>
      <c r="AI201" s="173" t="str">
        <f t="shared" si="100"/>
        <v>P</v>
      </c>
      <c r="AJ201" s="174" t="str">
        <f t="shared" si="101"/>
        <v>S</v>
      </c>
      <c r="AK201" s="174" t="str">
        <f>CONCATENATE("_",LOOKUP(Metadata_Příkladu_dokumentace!H201,'Struktura dokumentací'!$I$3:$I$119,'Struktura dokumentací'!$J$3:$J$119))</f>
        <v>_D2104</v>
      </c>
      <c r="AL201" s="174" t="str">
        <f t="shared" si="102"/>
        <v>_SO122105</v>
      </c>
      <c r="AM201" s="174" t="s">
        <v>636</v>
      </c>
      <c r="AN201" s="174" t="str">
        <f t="shared" si="103"/>
        <v>_1</v>
      </c>
      <c r="AO201" s="174" t="str">
        <f t="shared" si="104"/>
        <v>_001</v>
      </c>
      <c r="AP201" s="175" t="s">
        <v>644</v>
      </c>
    </row>
    <row r="202" spans="1:42" s="140" customFormat="1" ht="12" customHeight="1" x14ac:dyDescent="0.2">
      <c r="A202" s="142"/>
      <c r="B202" s="25"/>
      <c r="C202" s="216"/>
      <c r="D202" s="216"/>
      <c r="E202" s="218"/>
      <c r="F202" s="80" t="s">
        <v>440</v>
      </c>
      <c r="G202" s="94" t="s">
        <v>765</v>
      </c>
      <c r="H202" s="135" t="str">
        <f t="shared" ref="H202:H225" si="105">IF(D203="",H201,D203)</f>
        <v>D214</v>
      </c>
      <c r="I202" s="135" t="s">
        <v>861</v>
      </c>
      <c r="J202" s="133" t="s">
        <v>864</v>
      </c>
      <c r="K202" s="28" t="s">
        <v>419</v>
      </c>
      <c r="L202" s="96" t="s">
        <v>632</v>
      </c>
      <c r="M202" s="185" t="str">
        <f t="shared" si="86"/>
        <v>D214</v>
      </c>
      <c r="N202" s="186" t="str">
        <f>LOOKUP(Metadata_Příkladu_dokumentace!H202,'Struktura dokumentací'!$I$3:$I$119,'Struktura dokumentací'!$E$3:$E$119)</f>
        <v>Mosty, propustky a zdi</v>
      </c>
      <c r="O202" s="170" t="str">
        <f t="shared" si="82"/>
        <v>Železniční_propustek_v_ev_km 107,546</v>
      </c>
      <c r="P202" s="170" t="str">
        <f t="shared" si="83"/>
        <v>SO122105</v>
      </c>
      <c r="Q202" s="186" t="str">
        <f t="shared" si="79"/>
        <v>2</v>
      </c>
      <c r="R202" s="197" t="str">
        <f t="shared" si="80"/>
        <v>001</v>
      </c>
      <c r="S202" s="193" t="str">
        <f t="shared" si="87"/>
        <v>Situace</v>
      </c>
      <c r="T202" s="170" t="str">
        <f t="shared" si="84"/>
        <v>-</v>
      </c>
      <c r="U202" s="187" t="str">
        <f t="shared" si="85"/>
        <v>S621500627_PDPS_D2104_SO122105_XX_2_001_000</v>
      </c>
      <c r="V202" s="172" t="str">
        <f t="shared" si="88"/>
        <v>S</v>
      </c>
      <c r="W202" s="173" t="str">
        <f t="shared" si="89"/>
        <v>6</v>
      </c>
      <c r="X202" s="173" t="str">
        <f t="shared" si="90"/>
        <v>2</v>
      </c>
      <c r="Y202" s="173" t="str">
        <f t="shared" si="91"/>
        <v>1</v>
      </c>
      <c r="Z202" s="173" t="str">
        <f t="shared" si="92"/>
        <v>5</v>
      </c>
      <c r="AA202" s="173" t="str">
        <f t="shared" si="93"/>
        <v>0</v>
      </c>
      <c r="AB202" s="173" t="str">
        <f t="shared" si="94"/>
        <v>0</v>
      </c>
      <c r="AC202" s="173" t="str">
        <f t="shared" si="95"/>
        <v>6</v>
      </c>
      <c r="AD202" s="173" t="str">
        <f t="shared" si="96"/>
        <v>2</v>
      </c>
      <c r="AE202" s="173" t="str">
        <f t="shared" si="97"/>
        <v>7</v>
      </c>
      <c r="AF202" s="173" t="s">
        <v>813</v>
      </c>
      <c r="AG202" s="173" t="str">
        <f t="shared" si="98"/>
        <v>P</v>
      </c>
      <c r="AH202" s="173" t="str">
        <f t="shared" si="99"/>
        <v>D</v>
      </c>
      <c r="AI202" s="173" t="str">
        <f t="shared" si="100"/>
        <v>P</v>
      </c>
      <c r="AJ202" s="174" t="str">
        <f t="shared" si="101"/>
        <v>S</v>
      </c>
      <c r="AK202" s="174" t="str">
        <f>CONCATENATE("_",LOOKUP(Metadata_Příkladu_dokumentace!H202,'Struktura dokumentací'!$I$3:$I$119,'Struktura dokumentací'!$J$3:$J$119))</f>
        <v>_D2104</v>
      </c>
      <c r="AL202" s="174" t="str">
        <f t="shared" si="102"/>
        <v>_SO122105</v>
      </c>
      <c r="AM202" s="174" t="s">
        <v>636</v>
      </c>
      <c r="AN202" s="174" t="str">
        <f t="shared" si="103"/>
        <v>_2</v>
      </c>
      <c r="AO202" s="174" t="str">
        <f t="shared" si="104"/>
        <v>_001</v>
      </c>
      <c r="AP202" s="175" t="s">
        <v>644</v>
      </c>
    </row>
    <row r="203" spans="1:42" s="140" customFormat="1" ht="12" customHeight="1" x14ac:dyDescent="0.2">
      <c r="A203" s="142"/>
      <c r="B203" s="25"/>
      <c r="C203" s="216"/>
      <c r="D203" s="216"/>
      <c r="E203" s="218"/>
      <c r="F203" s="80" t="s">
        <v>441</v>
      </c>
      <c r="G203" s="94" t="s">
        <v>765</v>
      </c>
      <c r="H203" s="135" t="str">
        <f t="shared" si="105"/>
        <v>D214</v>
      </c>
      <c r="I203" s="135" t="s">
        <v>861</v>
      </c>
      <c r="J203" s="133" t="s">
        <v>864</v>
      </c>
      <c r="K203" s="28" t="s">
        <v>727</v>
      </c>
      <c r="L203" s="96" t="s">
        <v>632</v>
      </c>
      <c r="M203" s="185" t="str">
        <f t="shared" si="86"/>
        <v>D214</v>
      </c>
      <c r="N203" s="186" t="str">
        <f>LOOKUP(Metadata_Příkladu_dokumentace!H203,'Struktura dokumentací'!$I$3:$I$119,'Struktura dokumentací'!$E$3:$E$119)</f>
        <v>Mosty, propustky a zdi</v>
      </c>
      <c r="O203" s="170" t="str">
        <f t="shared" si="82"/>
        <v>Železniční_propustek_v_ev_km 107,546</v>
      </c>
      <c r="P203" s="170" t="str">
        <f t="shared" si="83"/>
        <v>SO122105</v>
      </c>
      <c r="Q203" s="186" t="str">
        <f t="shared" si="79"/>
        <v>2</v>
      </c>
      <c r="R203" s="197" t="str">
        <f t="shared" si="80"/>
        <v>002</v>
      </c>
      <c r="S203" s="193" t="str">
        <f t="shared" si="87"/>
        <v>Stávající_stav</v>
      </c>
      <c r="T203" s="170" t="str">
        <f t="shared" si="84"/>
        <v>-</v>
      </c>
      <c r="U203" s="187" t="str">
        <f t="shared" si="85"/>
        <v>S621500627_PDPS_D2104_SO122105_XX_2_002_000</v>
      </c>
      <c r="V203" s="172" t="str">
        <f t="shared" si="88"/>
        <v>S</v>
      </c>
      <c r="W203" s="173" t="str">
        <f t="shared" si="89"/>
        <v>6</v>
      </c>
      <c r="X203" s="173" t="str">
        <f t="shared" si="90"/>
        <v>2</v>
      </c>
      <c r="Y203" s="173" t="str">
        <f t="shared" si="91"/>
        <v>1</v>
      </c>
      <c r="Z203" s="173" t="str">
        <f t="shared" si="92"/>
        <v>5</v>
      </c>
      <c r="AA203" s="173" t="str">
        <f t="shared" si="93"/>
        <v>0</v>
      </c>
      <c r="AB203" s="173" t="str">
        <f t="shared" si="94"/>
        <v>0</v>
      </c>
      <c r="AC203" s="173" t="str">
        <f t="shared" si="95"/>
        <v>6</v>
      </c>
      <c r="AD203" s="173" t="str">
        <f t="shared" si="96"/>
        <v>2</v>
      </c>
      <c r="AE203" s="173" t="str">
        <f t="shared" si="97"/>
        <v>7</v>
      </c>
      <c r="AF203" s="173" t="s">
        <v>813</v>
      </c>
      <c r="AG203" s="173" t="str">
        <f t="shared" si="98"/>
        <v>P</v>
      </c>
      <c r="AH203" s="173" t="str">
        <f t="shared" si="99"/>
        <v>D</v>
      </c>
      <c r="AI203" s="173" t="str">
        <f t="shared" si="100"/>
        <v>P</v>
      </c>
      <c r="AJ203" s="174" t="str">
        <f t="shared" si="101"/>
        <v>S</v>
      </c>
      <c r="AK203" s="174" t="str">
        <f>CONCATENATE("_",LOOKUP(Metadata_Příkladu_dokumentace!H203,'Struktura dokumentací'!$I$3:$I$119,'Struktura dokumentací'!$J$3:$J$119))</f>
        <v>_D2104</v>
      </c>
      <c r="AL203" s="174" t="str">
        <f t="shared" si="102"/>
        <v>_SO122105</v>
      </c>
      <c r="AM203" s="174" t="s">
        <v>636</v>
      </c>
      <c r="AN203" s="174" t="str">
        <f t="shared" si="103"/>
        <v>_2</v>
      </c>
      <c r="AO203" s="174" t="str">
        <f t="shared" si="104"/>
        <v>_002</v>
      </c>
      <c r="AP203" s="175" t="s">
        <v>644</v>
      </c>
    </row>
    <row r="204" spans="1:42" s="140" customFormat="1" ht="12" customHeight="1" x14ac:dyDescent="0.2">
      <c r="A204" s="142"/>
      <c r="B204" s="25"/>
      <c r="C204" s="216"/>
      <c r="D204" s="216"/>
      <c r="E204" s="218"/>
      <c r="F204" s="80" t="s">
        <v>442</v>
      </c>
      <c r="G204" s="94" t="s">
        <v>765</v>
      </c>
      <c r="H204" s="135" t="str">
        <f t="shared" si="105"/>
        <v>D214</v>
      </c>
      <c r="I204" s="135" t="s">
        <v>861</v>
      </c>
      <c r="J204" s="133" t="s">
        <v>864</v>
      </c>
      <c r="K204" s="28" t="s">
        <v>728</v>
      </c>
      <c r="L204" s="96" t="s">
        <v>435</v>
      </c>
      <c r="M204" s="185" t="str">
        <f t="shared" si="86"/>
        <v>D214</v>
      </c>
      <c r="N204" s="186" t="str">
        <f>LOOKUP(Metadata_Příkladu_dokumentace!H204,'Struktura dokumentací'!$I$3:$I$119,'Struktura dokumentací'!$E$3:$E$119)</f>
        <v>Mosty, propustky a zdi</v>
      </c>
      <c r="O204" s="170" t="str">
        <f t="shared" si="82"/>
        <v>Železniční_propustek_v_ev_km 107,546</v>
      </c>
      <c r="P204" s="170" t="str">
        <f t="shared" si="83"/>
        <v>SO122105</v>
      </c>
      <c r="Q204" s="186" t="str">
        <f t="shared" si="79"/>
        <v>2</v>
      </c>
      <c r="R204" s="197" t="str">
        <f t="shared" si="80"/>
        <v>003</v>
      </c>
      <c r="S204" s="193" t="str">
        <f t="shared" si="87"/>
        <v>Nový_stav</v>
      </c>
      <c r="T204" s="170" t="str">
        <f t="shared" si="84"/>
        <v>půdorys</v>
      </c>
      <c r="U204" s="187" t="str">
        <f t="shared" si="85"/>
        <v>S621500627_PDPS_D2104_SO122105_XX_2_003_000</v>
      </c>
      <c r="V204" s="172" t="str">
        <f t="shared" si="88"/>
        <v>S</v>
      </c>
      <c r="W204" s="173" t="str">
        <f t="shared" si="89"/>
        <v>6</v>
      </c>
      <c r="X204" s="173" t="str">
        <f t="shared" si="90"/>
        <v>2</v>
      </c>
      <c r="Y204" s="173" t="str">
        <f t="shared" si="91"/>
        <v>1</v>
      </c>
      <c r="Z204" s="173" t="str">
        <f t="shared" si="92"/>
        <v>5</v>
      </c>
      <c r="AA204" s="173" t="str">
        <f t="shared" si="93"/>
        <v>0</v>
      </c>
      <c r="AB204" s="173" t="str">
        <f t="shared" si="94"/>
        <v>0</v>
      </c>
      <c r="AC204" s="173" t="str">
        <f t="shared" si="95"/>
        <v>6</v>
      </c>
      <c r="AD204" s="173" t="str">
        <f t="shared" si="96"/>
        <v>2</v>
      </c>
      <c r="AE204" s="173" t="str">
        <f t="shared" si="97"/>
        <v>7</v>
      </c>
      <c r="AF204" s="173" t="s">
        <v>813</v>
      </c>
      <c r="AG204" s="173" t="str">
        <f t="shared" si="98"/>
        <v>P</v>
      </c>
      <c r="AH204" s="173" t="str">
        <f t="shared" si="99"/>
        <v>D</v>
      </c>
      <c r="AI204" s="173" t="str">
        <f t="shared" si="100"/>
        <v>P</v>
      </c>
      <c r="AJ204" s="174" t="str">
        <f t="shared" si="101"/>
        <v>S</v>
      </c>
      <c r="AK204" s="174" t="str">
        <f>CONCATENATE("_",LOOKUP(Metadata_Příkladu_dokumentace!H204,'Struktura dokumentací'!$I$3:$I$119,'Struktura dokumentací'!$J$3:$J$119))</f>
        <v>_D2104</v>
      </c>
      <c r="AL204" s="174" t="str">
        <f t="shared" si="102"/>
        <v>_SO122105</v>
      </c>
      <c r="AM204" s="174" t="s">
        <v>636</v>
      </c>
      <c r="AN204" s="174" t="str">
        <f t="shared" si="103"/>
        <v>_2</v>
      </c>
      <c r="AO204" s="174" t="str">
        <f t="shared" si="104"/>
        <v>_003</v>
      </c>
      <c r="AP204" s="175" t="s">
        <v>644</v>
      </c>
    </row>
    <row r="205" spans="1:42" s="140" customFormat="1" ht="12" customHeight="1" x14ac:dyDescent="0.2">
      <c r="A205" s="142"/>
      <c r="B205" s="25"/>
      <c r="C205" s="216"/>
      <c r="D205" s="216"/>
      <c r="E205" s="218"/>
      <c r="F205" s="80" t="s">
        <v>443</v>
      </c>
      <c r="G205" s="94" t="s">
        <v>765</v>
      </c>
      <c r="H205" s="135" t="str">
        <f t="shared" si="105"/>
        <v>D214</v>
      </c>
      <c r="I205" s="135" t="s">
        <v>861</v>
      </c>
      <c r="J205" s="133" t="s">
        <v>864</v>
      </c>
      <c r="K205" s="28" t="s">
        <v>728</v>
      </c>
      <c r="L205" s="96" t="s">
        <v>729</v>
      </c>
      <c r="M205" s="185" t="str">
        <f t="shared" si="86"/>
        <v>D214</v>
      </c>
      <c r="N205" s="186" t="str">
        <f>LOOKUP(Metadata_Příkladu_dokumentace!H205,'Struktura dokumentací'!$I$3:$I$119,'Struktura dokumentací'!$E$3:$E$119)</f>
        <v>Mosty, propustky a zdi</v>
      </c>
      <c r="O205" s="170" t="str">
        <f t="shared" si="82"/>
        <v>Železniční_propustek_v_ev_km 107,546</v>
      </c>
      <c r="P205" s="170" t="str">
        <f t="shared" si="83"/>
        <v>SO122105</v>
      </c>
      <c r="Q205" s="186" t="str">
        <f t="shared" si="79"/>
        <v>2</v>
      </c>
      <c r="R205" s="197" t="str">
        <f t="shared" si="80"/>
        <v>004</v>
      </c>
      <c r="S205" s="193" t="str">
        <f t="shared" si="87"/>
        <v>Nový_stav</v>
      </c>
      <c r="T205" s="170" t="str">
        <f t="shared" si="84"/>
        <v>řezy_a_pohledy</v>
      </c>
      <c r="U205" s="187" t="str">
        <f t="shared" si="85"/>
        <v>S621500627_PDPS_D2104_SO122105_XX_2_004_000</v>
      </c>
      <c r="V205" s="172" t="str">
        <f t="shared" si="88"/>
        <v>S</v>
      </c>
      <c r="W205" s="173" t="str">
        <f t="shared" si="89"/>
        <v>6</v>
      </c>
      <c r="X205" s="173" t="str">
        <f t="shared" si="90"/>
        <v>2</v>
      </c>
      <c r="Y205" s="173" t="str">
        <f t="shared" si="91"/>
        <v>1</v>
      </c>
      <c r="Z205" s="173" t="str">
        <f t="shared" si="92"/>
        <v>5</v>
      </c>
      <c r="AA205" s="173" t="str">
        <f t="shared" si="93"/>
        <v>0</v>
      </c>
      <c r="AB205" s="173" t="str">
        <f t="shared" si="94"/>
        <v>0</v>
      </c>
      <c r="AC205" s="173" t="str">
        <f t="shared" si="95"/>
        <v>6</v>
      </c>
      <c r="AD205" s="173" t="str">
        <f t="shared" si="96"/>
        <v>2</v>
      </c>
      <c r="AE205" s="173" t="str">
        <f t="shared" si="97"/>
        <v>7</v>
      </c>
      <c r="AF205" s="173" t="s">
        <v>813</v>
      </c>
      <c r="AG205" s="173" t="str">
        <f t="shared" si="98"/>
        <v>P</v>
      </c>
      <c r="AH205" s="173" t="str">
        <f t="shared" si="99"/>
        <v>D</v>
      </c>
      <c r="AI205" s="173" t="str">
        <f t="shared" si="100"/>
        <v>P</v>
      </c>
      <c r="AJ205" s="174" t="str">
        <f t="shared" si="101"/>
        <v>S</v>
      </c>
      <c r="AK205" s="174" t="str">
        <f>CONCATENATE("_",LOOKUP(Metadata_Příkladu_dokumentace!H205,'Struktura dokumentací'!$I$3:$I$119,'Struktura dokumentací'!$J$3:$J$119))</f>
        <v>_D2104</v>
      </c>
      <c r="AL205" s="174" t="str">
        <f t="shared" si="102"/>
        <v>_SO122105</v>
      </c>
      <c r="AM205" s="174" t="s">
        <v>636</v>
      </c>
      <c r="AN205" s="174" t="str">
        <f t="shared" si="103"/>
        <v>_2</v>
      </c>
      <c r="AO205" s="174" t="str">
        <f t="shared" si="104"/>
        <v>_004</v>
      </c>
      <c r="AP205" s="175" t="s">
        <v>644</v>
      </c>
    </row>
    <row r="206" spans="1:42" s="140" customFormat="1" ht="12" customHeight="1" x14ac:dyDescent="0.2">
      <c r="A206" s="142"/>
      <c r="B206" s="25"/>
      <c r="C206" s="216"/>
      <c r="D206" s="216"/>
      <c r="E206" s="218"/>
      <c r="F206" s="80" t="s">
        <v>444</v>
      </c>
      <c r="G206" s="94" t="s">
        <v>765</v>
      </c>
      <c r="H206" s="135" t="str">
        <f t="shared" si="105"/>
        <v>D214</v>
      </c>
      <c r="I206" s="135" t="s">
        <v>861</v>
      </c>
      <c r="J206" s="133" t="s">
        <v>864</v>
      </c>
      <c r="K206" s="28" t="s">
        <v>730</v>
      </c>
      <c r="L206" s="96" t="s">
        <v>435</v>
      </c>
      <c r="M206" s="185" t="str">
        <f t="shared" si="86"/>
        <v>D214</v>
      </c>
      <c r="N206" s="186" t="str">
        <f>LOOKUP(Metadata_Příkladu_dokumentace!H206,'Struktura dokumentací'!$I$3:$I$119,'Struktura dokumentací'!$E$3:$E$119)</f>
        <v>Mosty, propustky a zdi</v>
      </c>
      <c r="O206" s="170" t="str">
        <f t="shared" si="82"/>
        <v>Železniční_propustek_v_ev_km 107,546</v>
      </c>
      <c r="P206" s="170" t="str">
        <f t="shared" si="83"/>
        <v>SO122105</v>
      </c>
      <c r="Q206" s="186" t="str">
        <f t="shared" si="79"/>
        <v>2</v>
      </c>
      <c r="R206" s="197" t="str">
        <f t="shared" si="80"/>
        <v>005</v>
      </c>
      <c r="S206" s="193" t="str">
        <f t="shared" si="87"/>
        <v>Výkopy_a_bourací_práce</v>
      </c>
      <c r="T206" s="170" t="str">
        <f t="shared" si="84"/>
        <v>půdorys</v>
      </c>
      <c r="U206" s="187" t="str">
        <f t="shared" si="85"/>
        <v>S621500627_PDPS_D2104_SO122105_XX_2_005_000</v>
      </c>
      <c r="V206" s="172" t="str">
        <f t="shared" si="88"/>
        <v>S</v>
      </c>
      <c r="W206" s="173" t="str">
        <f t="shared" si="89"/>
        <v>6</v>
      </c>
      <c r="X206" s="173" t="str">
        <f t="shared" si="90"/>
        <v>2</v>
      </c>
      <c r="Y206" s="173" t="str">
        <f t="shared" si="91"/>
        <v>1</v>
      </c>
      <c r="Z206" s="173" t="str">
        <f t="shared" si="92"/>
        <v>5</v>
      </c>
      <c r="AA206" s="173" t="str">
        <f t="shared" si="93"/>
        <v>0</v>
      </c>
      <c r="AB206" s="173" t="str">
        <f t="shared" si="94"/>
        <v>0</v>
      </c>
      <c r="AC206" s="173" t="str">
        <f t="shared" si="95"/>
        <v>6</v>
      </c>
      <c r="AD206" s="173" t="str">
        <f t="shared" si="96"/>
        <v>2</v>
      </c>
      <c r="AE206" s="173" t="str">
        <f t="shared" si="97"/>
        <v>7</v>
      </c>
      <c r="AF206" s="173" t="s">
        <v>813</v>
      </c>
      <c r="AG206" s="173" t="str">
        <f t="shared" si="98"/>
        <v>P</v>
      </c>
      <c r="AH206" s="173" t="str">
        <f t="shared" si="99"/>
        <v>D</v>
      </c>
      <c r="AI206" s="173" t="str">
        <f t="shared" si="100"/>
        <v>P</v>
      </c>
      <c r="AJ206" s="174" t="str">
        <f t="shared" si="101"/>
        <v>S</v>
      </c>
      <c r="AK206" s="174" t="str">
        <f>CONCATENATE("_",LOOKUP(Metadata_Příkladu_dokumentace!H206,'Struktura dokumentací'!$I$3:$I$119,'Struktura dokumentací'!$J$3:$J$119))</f>
        <v>_D2104</v>
      </c>
      <c r="AL206" s="174" t="str">
        <f t="shared" si="102"/>
        <v>_SO122105</v>
      </c>
      <c r="AM206" s="174" t="s">
        <v>636</v>
      </c>
      <c r="AN206" s="174" t="str">
        <f t="shared" si="103"/>
        <v>_2</v>
      </c>
      <c r="AO206" s="174" t="str">
        <f t="shared" si="104"/>
        <v>_005</v>
      </c>
      <c r="AP206" s="175" t="s">
        <v>644</v>
      </c>
    </row>
    <row r="207" spans="1:42" s="140" customFormat="1" ht="12" customHeight="1" x14ac:dyDescent="0.2">
      <c r="A207" s="142"/>
      <c r="B207" s="25"/>
      <c r="C207" s="216"/>
      <c r="D207" s="216"/>
      <c r="E207" s="218"/>
      <c r="F207" s="80" t="s">
        <v>445</v>
      </c>
      <c r="G207" s="94" t="s">
        <v>765</v>
      </c>
      <c r="H207" s="135" t="str">
        <f t="shared" si="105"/>
        <v>D214</v>
      </c>
      <c r="I207" s="135" t="s">
        <v>861</v>
      </c>
      <c r="J207" s="133" t="s">
        <v>864</v>
      </c>
      <c r="K207" s="28" t="s">
        <v>730</v>
      </c>
      <c r="L207" s="96" t="s">
        <v>729</v>
      </c>
      <c r="M207" s="185" t="str">
        <f t="shared" si="86"/>
        <v>D214</v>
      </c>
      <c r="N207" s="186" t="str">
        <f>LOOKUP(Metadata_Příkladu_dokumentace!H207,'Struktura dokumentací'!$I$3:$I$119,'Struktura dokumentací'!$E$3:$E$119)</f>
        <v>Mosty, propustky a zdi</v>
      </c>
      <c r="O207" s="170" t="str">
        <f t="shared" si="82"/>
        <v>Železniční_propustek_v_ev_km 107,546</v>
      </c>
      <c r="P207" s="170" t="str">
        <f t="shared" si="83"/>
        <v>SO122105</v>
      </c>
      <c r="Q207" s="186" t="str">
        <f t="shared" si="79"/>
        <v>2</v>
      </c>
      <c r="R207" s="197" t="str">
        <f t="shared" si="80"/>
        <v>006</v>
      </c>
      <c r="S207" s="193" t="str">
        <f t="shared" si="87"/>
        <v>Výkopy_a_bourací_práce</v>
      </c>
      <c r="T207" s="170" t="str">
        <f t="shared" si="84"/>
        <v>řezy_a_pohledy</v>
      </c>
      <c r="U207" s="187" t="str">
        <f t="shared" si="85"/>
        <v>S621500627_PDPS_D2104_SO122105_XX_2_006_000</v>
      </c>
      <c r="V207" s="172" t="str">
        <f t="shared" si="88"/>
        <v>S</v>
      </c>
      <c r="W207" s="173" t="str">
        <f t="shared" si="89"/>
        <v>6</v>
      </c>
      <c r="X207" s="173" t="str">
        <f t="shared" si="90"/>
        <v>2</v>
      </c>
      <c r="Y207" s="173" t="str">
        <f t="shared" si="91"/>
        <v>1</v>
      </c>
      <c r="Z207" s="173" t="str">
        <f t="shared" si="92"/>
        <v>5</v>
      </c>
      <c r="AA207" s="173" t="str">
        <f t="shared" si="93"/>
        <v>0</v>
      </c>
      <c r="AB207" s="173" t="str">
        <f t="shared" si="94"/>
        <v>0</v>
      </c>
      <c r="AC207" s="173" t="str">
        <f t="shared" si="95"/>
        <v>6</v>
      </c>
      <c r="AD207" s="173" t="str">
        <f t="shared" si="96"/>
        <v>2</v>
      </c>
      <c r="AE207" s="173" t="str">
        <f t="shared" si="97"/>
        <v>7</v>
      </c>
      <c r="AF207" s="173" t="s">
        <v>813</v>
      </c>
      <c r="AG207" s="173" t="str">
        <f t="shared" si="98"/>
        <v>P</v>
      </c>
      <c r="AH207" s="173" t="str">
        <f t="shared" si="99"/>
        <v>D</v>
      </c>
      <c r="AI207" s="173" t="str">
        <f t="shared" si="100"/>
        <v>P</v>
      </c>
      <c r="AJ207" s="174" t="str">
        <f t="shared" si="101"/>
        <v>S</v>
      </c>
      <c r="AK207" s="174" t="str">
        <f>CONCATENATE("_",LOOKUP(Metadata_Příkladu_dokumentace!H207,'Struktura dokumentací'!$I$3:$I$119,'Struktura dokumentací'!$J$3:$J$119))</f>
        <v>_D2104</v>
      </c>
      <c r="AL207" s="174" t="str">
        <f t="shared" si="102"/>
        <v>_SO122105</v>
      </c>
      <c r="AM207" s="174" t="s">
        <v>636</v>
      </c>
      <c r="AN207" s="174" t="str">
        <f t="shared" si="103"/>
        <v>_2</v>
      </c>
      <c r="AO207" s="174" t="str">
        <f t="shared" si="104"/>
        <v>_006</v>
      </c>
      <c r="AP207" s="175" t="s">
        <v>644</v>
      </c>
    </row>
    <row r="208" spans="1:42" s="140" customFormat="1" ht="12" customHeight="1" x14ac:dyDescent="0.2">
      <c r="A208" s="142"/>
      <c r="B208" s="25"/>
      <c r="C208" s="216"/>
      <c r="D208" s="216"/>
      <c r="E208" s="218"/>
      <c r="F208" s="80" t="s">
        <v>446</v>
      </c>
      <c r="G208" s="94" t="s">
        <v>765</v>
      </c>
      <c r="H208" s="135" t="str">
        <f t="shared" si="105"/>
        <v>D214</v>
      </c>
      <c r="I208" s="135" t="s">
        <v>861</v>
      </c>
      <c r="J208" s="133" t="s">
        <v>864</v>
      </c>
      <c r="K208" s="28" t="s">
        <v>731</v>
      </c>
      <c r="L208" s="96" t="s">
        <v>632</v>
      </c>
      <c r="M208" s="185" t="str">
        <f t="shared" si="86"/>
        <v>D214</v>
      </c>
      <c r="N208" s="186" t="str">
        <f>LOOKUP(Metadata_Příkladu_dokumentace!H208,'Struktura dokumentací'!$I$3:$I$119,'Struktura dokumentací'!$E$3:$E$119)</f>
        <v>Mosty, propustky a zdi</v>
      </c>
      <c r="O208" s="170" t="str">
        <f t="shared" si="82"/>
        <v>Železniční_propustek_v_ev_km 107,546</v>
      </c>
      <c r="P208" s="170" t="str">
        <f t="shared" si="83"/>
        <v>SO122105</v>
      </c>
      <c r="Q208" s="186" t="str">
        <f t="shared" si="79"/>
        <v>2</v>
      </c>
      <c r="R208" s="197" t="str">
        <f t="shared" si="80"/>
        <v>007</v>
      </c>
      <c r="S208" s="193" t="str">
        <f t="shared" si="87"/>
        <v>Tvar_a_výztuž_desky</v>
      </c>
      <c r="T208" s="170" t="str">
        <f t="shared" si="84"/>
        <v>-</v>
      </c>
      <c r="U208" s="187" t="str">
        <f t="shared" si="85"/>
        <v>S621500627_PDPS_D2104_SO122105_XX_2_007_000</v>
      </c>
      <c r="V208" s="172" t="str">
        <f t="shared" si="88"/>
        <v>S</v>
      </c>
      <c r="W208" s="173" t="str">
        <f t="shared" si="89"/>
        <v>6</v>
      </c>
      <c r="X208" s="173" t="str">
        <f t="shared" si="90"/>
        <v>2</v>
      </c>
      <c r="Y208" s="173" t="str">
        <f t="shared" si="91"/>
        <v>1</v>
      </c>
      <c r="Z208" s="173" t="str">
        <f t="shared" si="92"/>
        <v>5</v>
      </c>
      <c r="AA208" s="173" t="str">
        <f t="shared" si="93"/>
        <v>0</v>
      </c>
      <c r="AB208" s="173" t="str">
        <f t="shared" si="94"/>
        <v>0</v>
      </c>
      <c r="AC208" s="173" t="str">
        <f t="shared" si="95"/>
        <v>6</v>
      </c>
      <c r="AD208" s="173" t="str">
        <f t="shared" si="96"/>
        <v>2</v>
      </c>
      <c r="AE208" s="173" t="str">
        <f t="shared" si="97"/>
        <v>7</v>
      </c>
      <c r="AF208" s="173" t="s">
        <v>813</v>
      </c>
      <c r="AG208" s="173" t="str">
        <f t="shared" si="98"/>
        <v>P</v>
      </c>
      <c r="AH208" s="173" t="str">
        <f t="shared" si="99"/>
        <v>D</v>
      </c>
      <c r="AI208" s="173" t="str">
        <f t="shared" si="100"/>
        <v>P</v>
      </c>
      <c r="AJ208" s="174" t="str">
        <f t="shared" si="101"/>
        <v>S</v>
      </c>
      <c r="AK208" s="174" t="str">
        <f>CONCATENATE("_",LOOKUP(Metadata_Příkladu_dokumentace!H208,'Struktura dokumentací'!$I$3:$I$119,'Struktura dokumentací'!$J$3:$J$119))</f>
        <v>_D2104</v>
      </c>
      <c r="AL208" s="174" t="str">
        <f t="shared" si="102"/>
        <v>_SO122105</v>
      </c>
      <c r="AM208" s="174" t="s">
        <v>636</v>
      </c>
      <c r="AN208" s="174" t="str">
        <f t="shared" si="103"/>
        <v>_2</v>
      </c>
      <c r="AO208" s="174" t="str">
        <f t="shared" si="104"/>
        <v>_007</v>
      </c>
      <c r="AP208" s="175" t="s">
        <v>644</v>
      </c>
    </row>
    <row r="209" spans="1:42" s="140" customFormat="1" ht="12" customHeight="1" x14ac:dyDescent="0.2">
      <c r="A209" s="142"/>
      <c r="B209" s="25"/>
      <c r="C209" s="216"/>
      <c r="D209" s="216"/>
      <c r="E209" s="218"/>
      <c r="F209" s="80" t="s">
        <v>447</v>
      </c>
      <c r="G209" s="94" t="s">
        <v>765</v>
      </c>
      <c r="H209" s="135" t="str">
        <f t="shared" si="105"/>
        <v>D214</v>
      </c>
      <c r="I209" s="135" t="s">
        <v>861</v>
      </c>
      <c r="J209" s="133" t="s">
        <v>864</v>
      </c>
      <c r="K209" s="28" t="s">
        <v>436</v>
      </c>
      <c r="L209" s="96" t="s">
        <v>632</v>
      </c>
      <c r="M209" s="185" t="str">
        <f t="shared" si="86"/>
        <v>D214</v>
      </c>
      <c r="N209" s="186" t="str">
        <f>LOOKUP(Metadata_Příkladu_dokumentace!H209,'Struktura dokumentací'!$I$3:$I$119,'Struktura dokumentací'!$E$3:$E$119)</f>
        <v>Mosty, propustky a zdi</v>
      </c>
      <c r="O209" s="170" t="str">
        <f t="shared" si="82"/>
        <v>Železniční_propustek_v_ev_km 107,546</v>
      </c>
      <c r="P209" s="170" t="str">
        <f t="shared" si="83"/>
        <v>SO122105</v>
      </c>
      <c r="Q209" s="186" t="str">
        <f t="shared" si="79"/>
        <v>2</v>
      </c>
      <c r="R209" s="197" t="str">
        <f t="shared" si="80"/>
        <v>009</v>
      </c>
      <c r="S209" s="193" t="str">
        <f t="shared" si="87"/>
        <v>Vytyčení</v>
      </c>
      <c r="T209" s="170" t="str">
        <f t="shared" si="84"/>
        <v>-</v>
      </c>
      <c r="U209" s="187" t="str">
        <f t="shared" si="85"/>
        <v>S621500627_PDPS_D2104_SO122105_XX_2_009_000</v>
      </c>
      <c r="V209" s="172" t="str">
        <f t="shared" si="88"/>
        <v>S</v>
      </c>
      <c r="W209" s="173" t="str">
        <f t="shared" si="89"/>
        <v>6</v>
      </c>
      <c r="X209" s="173" t="str">
        <f t="shared" si="90"/>
        <v>2</v>
      </c>
      <c r="Y209" s="173" t="str">
        <f t="shared" si="91"/>
        <v>1</v>
      </c>
      <c r="Z209" s="173" t="str">
        <f t="shared" si="92"/>
        <v>5</v>
      </c>
      <c r="AA209" s="173" t="str">
        <f t="shared" si="93"/>
        <v>0</v>
      </c>
      <c r="AB209" s="173" t="str">
        <f t="shared" si="94"/>
        <v>0</v>
      </c>
      <c r="AC209" s="173" t="str">
        <f t="shared" si="95"/>
        <v>6</v>
      </c>
      <c r="AD209" s="173" t="str">
        <f t="shared" si="96"/>
        <v>2</v>
      </c>
      <c r="AE209" s="173" t="str">
        <f t="shared" si="97"/>
        <v>7</v>
      </c>
      <c r="AF209" s="173" t="s">
        <v>813</v>
      </c>
      <c r="AG209" s="173" t="str">
        <f t="shared" si="98"/>
        <v>P</v>
      </c>
      <c r="AH209" s="173" t="str">
        <f t="shared" si="99"/>
        <v>D</v>
      </c>
      <c r="AI209" s="173" t="str">
        <f t="shared" si="100"/>
        <v>P</v>
      </c>
      <c r="AJ209" s="174" t="str">
        <f t="shared" si="101"/>
        <v>S</v>
      </c>
      <c r="AK209" s="174" t="str">
        <f>CONCATENATE("_",LOOKUP(Metadata_Příkladu_dokumentace!H209,'Struktura dokumentací'!$I$3:$I$119,'Struktura dokumentací'!$J$3:$J$119))</f>
        <v>_D2104</v>
      </c>
      <c r="AL209" s="174" t="str">
        <f t="shared" si="102"/>
        <v>_SO122105</v>
      </c>
      <c r="AM209" s="174" t="s">
        <v>636</v>
      </c>
      <c r="AN209" s="174" t="str">
        <f t="shared" si="103"/>
        <v>_2</v>
      </c>
      <c r="AO209" s="174" t="str">
        <f t="shared" si="104"/>
        <v>_009</v>
      </c>
      <c r="AP209" s="175" t="s">
        <v>644</v>
      </c>
    </row>
    <row r="210" spans="1:42" s="140" customFormat="1" ht="12" customHeight="1" x14ac:dyDescent="0.2">
      <c r="A210" s="142"/>
      <c r="B210" s="25"/>
      <c r="C210" s="216"/>
      <c r="D210" s="216"/>
      <c r="E210" s="218"/>
      <c r="F210" s="80" t="s">
        <v>448</v>
      </c>
      <c r="G210" s="94" t="s">
        <v>765</v>
      </c>
      <c r="H210" s="135" t="str">
        <f t="shared" si="105"/>
        <v>D214</v>
      </c>
      <c r="I210" s="135" t="s">
        <v>861</v>
      </c>
      <c r="J210" s="133" t="s">
        <v>864</v>
      </c>
      <c r="K210" s="28" t="s">
        <v>732</v>
      </c>
      <c r="L210" s="96" t="s">
        <v>632</v>
      </c>
      <c r="M210" s="185" t="str">
        <f t="shared" si="86"/>
        <v>D214</v>
      </c>
      <c r="N210" s="186" t="str">
        <f>LOOKUP(Metadata_Příkladu_dokumentace!H210,'Struktura dokumentací'!$I$3:$I$119,'Struktura dokumentací'!$E$3:$E$119)</f>
        <v>Mosty, propustky a zdi</v>
      </c>
      <c r="O210" s="170" t="str">
        <f t="shared" si="82"/>
        <v>Železniční_propustek_v_ev_km 107,546</v>
      </c>
      <c r="P210" s="170" t="str">
        <f t="shared" si="83"/>
        <v>SO122105</v>
      </c>
      <c r="Q210" s="186" t="str">
        <f t="shared" si="79"/>
        <v>2</v>
      </c>
      <c r="R210" s="197" t="str">
        <f t="shared" si="80"/>
        <v>010</v>
      </c>
      <c r="S210" s="193" t="str">
        <f t="shared" si="87"/>
        <v>Seznam_vytyčovacích_bodů</v>
      </c>
      <c r="T210" s="170" t="str">
        <f t="shared" si="84"/>
        <v>-</v>
      </c>
      <c r="U210" s="187" t="str">
        <f t="shared" si="85"/>
        <v>S621500627_PDPS_D2104_SO122105_XX_2_010_000</v>
      </c>
      <c r="V210" s="172" t="str">
        <f t="shared" si="88"/>
        <v>S</v>
      </c>
      <c r="W210" s="173" t="str">
        <f t="shared" si="89"/>
        <v>6</v>
      </c>
      <c r="X210" s="173" t="str">
        <f t="shared" si="90"/>
        <v>2</v>
      </c>
      <c r="Y210" s="173" t="str">
        <f t="shared" si="91"/>
        <v>1</v>
      </c>
      <c r="Z210" s="173" t="str">
        <f t="shared" si="92"/>
        <v>5</v>
      </c>
      <c r="AA210" s="173" t="str">
        <f t="shared" si="93"/>
        <v>0</v>
      </c>
      <c r="AB210" s="173" t="str">
        <f t="shared" si="94"/>
        <v>0</v>
      </c>
      <c r="AC210" s="173" t="str">
        <f t="shared" si="95"/>
        <v>6</v>
      </c>
      <c r="AD210" s="173" t="str">
        <f t="shared" si="96"/>
        <v>2</v>
      </c>
      <c r="AE210" s="173" t="str">
        <f t="shared" si="97"/>
        <v>7</v>
      </c>
      <c r="AF210" s="173" t="s">
        <v>813</v>
      </c>
      <c r="AG210" s="173" t="str">
        <f t="shared" si="98"/>
        <v>P</v>
      </c>
      <c r="AH210" s="173" t="str">
        <f t="shared" si="99"/>
        <v>D</v>
      </c>
      <c r="AI210" s="173" t="str">
        <f t="shared" si="100"/>
        <v>P</v>
      </c>
      <c r="AJ210" s="174" t="str">
        <f t="shared" si="101"/>
        <v>S</v>
      </c>
      <c r="AK210" s="174" t="str">
        <f>CONCATENATE("_",LOOKUP(Metadata_Příkladu_dokumentace!H210,'Struktura dokumentací'!$I$3:$I$119,'Struktura dokumentací'!$J$3:$J$119))</f>
        <v>_D2104</v>
      </c>
      <c r="AL210" s="174" t="str">
        <f t="shared" si="102"/>
        <v>_SO122105</v>
      </c>
      <c r="AM210" s="174" t="s">
        <v>636</v>
      </c>
      <c r="AN210" s="174" t="str">
        <f t="shared" si="103"/>
        <v>_2</v>
      </c>
      <c r="AO210" s="174" t="str">
        <f t="shared" si="104"/>
        <v>_010</v>
      </c>
      <c r="AP210" s="175" t="s">
        <v>644</v>
      </c>
    </row>
    <row r="211" spans="1:42" s="140" customFormat="1" ht="12" customHeight="1" x14ac:dyDescent="0.2">
      <c r="A211" s="142"/>
      <c r="B211" s="25"/>
      <c r="C211" s="216"/>
      <c r="D211" s="216"/>
      <c r="E211" s="219"/>
      <c r="F211" s="80" t="s">
        <v>449</v>
      </c>
      <c r="G211" s="94" t="s">
        <v>765</v>
      </c>
      <c r="H211" s="135" t="str">
        <f t="shared" si="105"/>
        <v>D214</v>
      </c>
      <c r="I211" s="135" t="s">
        <v>861</v>
      </c>
      <c r="J211" s="133" t="s">
        <v>864</v>
      </c>
      <c r="K211" s="28" t="s">
        <v>678</v>
      </c>
      <c r="L211" s="96" t="s">
        <v>632</v>
      </c>
      <c r="M211" s="185" t="str">
        <f t="shared" si="86"/>
        <v>D214</v>
      </c>
      <c r="N211" s="186" t="str">
        <f>LOOKUP(Metadata_Příkladu_dokumentace!H211,'Struktura dokumentací'!$I$3:$I$119,'Struktura dokumentací'!$E$3:$E$119)</f>
        <v>Mosty, propustky a zdi</v>
      </c>
      <c r="O211" s="170" t="str">
        <f t="shared" si="82"/>
        <v>Železniční_propustek_v_ev_km 107,546</v>
      </c>
      <c r="P211" s="170" t="str">
        <f t="shared" si="83"/>
        <v>SO122105</v>
      </c>
      <c r="Q211" s="186" t="str">
        <f t="shared" si="79"/>
        <v>4</v>
      </c>
      <c r="R211" s="197" t="str">
        <f t="shared" si="80"/>
        <v>001</v>
      </c>
      <c r="S211" s="193" t="str">
        <f t="shared" si="87"/>
        <v>Výkaz_výměr</v>
      </c>
      <c r="T211" s="170" t="str">
        <f t="shared" si="84"/>
        <v>-</v>
      </c>
      <c r="U211" s="187" t="str">
        <f t="shared" si="85"/>
        <v>S621500627_PDPS_D2104_SO122105_XX_4_001_000</v>
      </c>
      <c r="V211" s="172" t="str">
        <f t="shared" si="88"/>
        <v>S</v>
      </c>
      <c r="W211" s="173" t="str">
        <f t="shared" si="89"/>
        <v>6</v>
      </c>
      <c r="X211" s="173" t="str">
        <f t="shared" si="90"/>
        <v>2</v>
      </c>
      <c r="Y211" s="173" t="str">
        <f t="shared" si="91"/>
        <v>1</v>
      </c>
      <c r="Z211" s="173" t="str">
        <f t="shared" si="92"/>
        <v>5</v>
      </c>
      <c r="AA211" s="173" t="str">
        <f t="shared" si="93"/>
        <v>0</v>
      </c>
      <c r="AB211" s="173" t="str">
        <f t="shared" si="94"/>
        <v>0</v>
      </c>
      <c r="AC211" s="173" t="str">
        <f t="shared" si="95"/>
        <v>6</v>
      </c>
      <c r="AD211" s="173" t="str">
        <f t="shared" si="96"/>
        <v>2</v>
      </c>
      <c r="AE211" s="173" t="str">
        <f t="shared" si="97"/>
        <v>7</v>
      </c>
      <c r="AF211" s="173" t="s">
        <v>813</v>
      </c>
      <c r="AG211" s="173" t="str">
        <f t="shared" si="98"/>
        <v>P</v>
      </c>
      <c r="AH211" s="173" t="str">
        <f t="shared" si="99"/>
        <v>D</v>
      </c>
      <c r="AI211" s="173" t="str">
        <f t="shared" si="100"/>
        <v>P</v>
      </c>
      <c r="AJ211" s="174" t="str">
        <f t="shared" si="101"/>
        <v>S</v>
      </c>
      <c r="AK211" s="174" t="str">
        <f>CONCATENATE("_",LOOKUP(Metadata_Příkladu_dokumentace!H211,'Struktura dokumentací'!$I$3:$I$119,'Struktura dokumentací'!$J$3:$J$119))</f>
        <v>_D2104</v>
      </c>
      <c r="AL211" s="174" t="str">
        <f t="shared" si="102"/>
        <v>_SO122105</v>
      </c>
      <c r="AM211" s="174" t="s">
        <v>636</v>
      </c>
      <c r="AN211" s="174" t="str">
        <f t="shared" si="103"/>
        <v>_4</v>
      </c>
      <c r="AO211" s="174" t="str">
        <f t="shared" si="104"/>
        <v>_001</v>
      </c>
      <c r="AP211" s="175" t="s">
        <v>644</v>
      </c>
    </row>
    <row r="212" spans="1:42" s="140" customFormat="1" ht="12" customHeight="1" x14ac:dyDescent="0.2">
      <c r="A212" s="142"/>
      <c r="B212" s="25"/>
      <c r="C212" s="216"/>
      <c r="D212" s="216"/>
      <c r="E212" s="74" t="s">
        <v>417</v>
      </c>
      <c r="F212" s="85"/>
      <c r="G212" s="89" t="s">
        <v>759</v>
      </c>
      <c r="H212" s="137" t="str">
        <f t="shared" si="105"/>
        <v>D214</v>
      </c>
      <c r="I212" s="137" t="s">
        <v>861</v>
      </c>
      <c r="J212" s="131" t="s">
        <v>865</v>
      </c>
      <c r="K212" s="43" t="s">
        <v>773</v>
      </c>
      <c r="L212" s="93" t="s">
        <v>632</v>
      </c>
      <c r="M212" s="185" t="str">
        <f t="shared" si="86"/>
        <v>D214</v>
      </c>
      <c r="N212" s="186" t="str">
        <f>LOOKUP(Metadata_Příkladu_dokumentace!H212,'Struktura dokumentací'!$I$3:$I$119,'Struktura dokumentací'!$E$3:$E$119)</f>
        <v>Mosty, propustky a zdi</v>
      </c>
      <c r="O212" s="170" t="str">
        <f t="shared" si="82"/>
        <v>Železniční_propustek_v_ev_km_108,336</v>
      </c>
      <c r="P212" s="170" t="str">
        <f t="shared" si="83"/>
        <v>SO122106</v>
      </c>
      <c r="Q212" s="186" t="str">
        <f t="shared" si="79"/>
        <v>-</v>
      </c>
      <c r="R212" s="197" t="str">
        <f t="shared" si="80"/>
        <v>-</v>
      </c>
      <c r="S212" s="193" t="str">
        <f t="shared" si="87"/>
        <v>-</v>
      </c>
      <c r="T212" s="170" t="str">
        <f t="shared" si="84"/>
        <v>-</v>
      </c>
      <c r="U212" s="187" t="str">
        <f t="shared" si="85"/>
        <v>S621500627_PDPS_D2104_SO122106_XX_X_XXX_000</v>
      </c>
      <c r="V212" s="172" t="str">
        <f t="shared" si="88"/>
        <v>S</v>
      </c>
      <c r="W212" s="173" t="str">
        <f t="shared" si="89"/>
        <v>6</v>
      </c>
      <c r="X212" s="173" t="str">
        <f t="shared" si="90"/>
        <v>2</v>
      </c>
      <c r="Y212" s="173" t="str">
        <f t="shared" si="91"/>
        <v>1</v>
      </c>
      <c r="Z212" s="173" t="str">
        <f t="shared" si="92"/>
        <v>5</v>
      </c>
      <c r="AA212" s="173" t="str">
        <f t="shared" si="93"/>
        <v>0</v>
      </c>
      <c r="AB212" s="173" t="str">
        <f t="shared" si="94"/>
        <v>0</v>
      </c>
      <c r="AC212" s="173" t="str">
        <f t="shared" si="95"/>
        <v>6</v>
      </c>
      <c r="AD212" s="173" t="str">
        <f t="shared" si="96"/>
        <v>2</v>
      </c>
      <c r="AE212" s="173" t="str">
        <f t="shared" si="97"/>
        <v>7</v>
      </c>
      <c r="AF212" s="173" t="s">
        <v>813</v>
      </c>
      <c r="AG212" s="173" t="str">
        <f t="shared" si="98"/>
        <v>P</v>
      </c>
      <c r="AH212" s="173" t="str">
        <f t="shared" si="99"/>
        <v>D</v>
      </c>
      <c r="AI212" s="173" t="str">
        <f t="shared" si="100"/>
        <v>P</v>
      </c>
      <c r="AJ212" s="174" t="str">
        <f t="shared" si="101"/>
        <v>S</v>
      </c>
      <c r="AK212" s="174" t="str">
        <f>CONCATENATE("_",LOOKUP(Metadata_Příkladu_dokumentace!H212,'Struktura dokumentací'!$I$3:$I$119,'Struktura dokumentací'!$J$3:$J$119))</f>
        <v>_D2104</v>
      </c>
      <c r="AL212" s="174" t="str">
        <f t="shared" si="102"/>
        <v>_SO122106</v>
      </c>
      <c r="AM212" s="174" t="s">
        <v>636</v>
      </c>
      <c r="AN212" s="174" t="str">
        <f t="shared" si="103"/>
        <v>_X</v>
      </c>
      <c r="AO212" s="174" t="str">
        <f t="shared" si="104"/>
        <v>_XXX</v>
      </c>
      <c r="AP212" s="175" t="s">
        <v>644</v>
      </c>
    </row>
    <row r="213" spans="1:42" s="140" customFormat="1" ht="12" customHeight="1" x14ac:dyDescent="0.2">
      <c r="A213" s="142"/>
      <c r="B213" s="25"/>
      <c r="C213" s="216"/>
      <c r="D213" s="216"/>
      <c r="E213" s="217"/>
      <c r="F213" s="80" t="s">
        <v>422</v>
      </c>
      <c r="G213" s="94" t="s">
        <v>765</v>
      </c>
      <c r="H213" s="135" t="str">
        <f t="shared" si="105"/>
        <v>D214</v>
      </c>
      <c r="I213" s="135" t="s">
        <v>861</v>
      </c>
      <c r="J213" s="133" t="s">
        <v>865</v>
      </c>
      <c r="K213" s="28" t="s">
        <v>418</v>
      </c>
      <c r="L213" s="96" t="s">
        <v>632</v>
      </c>
      <c r="M213" s="185" t="str">
        <f t="shared" si="86"/>
        <v>D214</v>
      </c>
      <c r="N213" s="186" t="str">
        <f>LOOKUP(Metadata_Příkladu_dokumentace!H213,'Struktura dokumentací'!$I$3:$I$119,'Struktura dokumentací'!$E$3:$E$119)</f>
        <v>Mosty, propustky a zdi</v>
      </c>
      <c r="O213" s="170" t="str">
        <f t="shared" si="82"/>
        <v>Železniční_propustek_v_ev_km_108,336</v>
      </c>
      <c r="P213" s="170" t="str">
        <f t="shared" si="83"/>
        <v>SO122106</v>
      </c>
      <c r="Q213" s="186" t="str">
        <f t="shared" si="79"/>
        <v>0</v>
      </c>
      <c r="R213" s="197" t="str">
        <f t="shared" si="80"/>
        <v>000</v>
      </c>
      <c r="S213" s="193" t="str">
        <f t="shared" si="87"/>
        <v>Rozpiska</v>
      </c>
      <c r="T213" s="170" t="str">
        <f t="shared" si="84"/>
        <v>-</v>
      </c>
      <c r="U213" s="187" t="str">
        <f t="shared" si="85"/>
        <v>S621500627_PDPS_D2104_SO122106_XX_0_000_000</v>
      </c>
      <c r="V213" s="172" t="str">
        <f t="shared" si="88"/>
        <v>S</v>
      </c>
      <c r="W213" s="173" t="str">
        <f t="shared" si="89"/>
        <v>6</v>
      </c>
      <c r="X213" s="173" t="str">
        <f t="shared" si="90"/>
        <v>2</v>
      </c>
      <c r="Y213" s="173" t="str">
        <f t="shared" si="91"/>
        <v>1</v>
      </c>
      <c r="Z213" s="173" t="str">
        <f t="shared" si="92"/>
        <v>5</v>
      </c>
      <c r="AA213" s="173" t="str">
        <f t="shared" si="93"/>
        <v>0</v>
      </c>
      <c r="AB213" s="173" t="str">
        <f t="shared" si="94"/>
        <v>0</v>
      </c>
      <c r="AC213" s="173" t="str">
        <f t="shared" si="95"/>
        <v>6</v>
      </c>
      <c r="AD213" s="173" t="str">
        <f t="shared" si="96"/>
        <v>2</v>
      </c>
      <c r="AE213" s="173" t="str">
        <f t="shared" si="97"/>
        <v>7</v>
      </c>
      <c r="AF213" s="173" t="s">
        <v>813</v>
      </c>
      <c r="AG213" s="173" t="str">
        <f t="shared" si="98"/>
        <v>P</v>
      </c>
      <c r="AH213" s="173" t="str">
        <f t="shared" si="99"/>
        <v>D</v>
      </c>
      <c r="AI213" s="173" t="str">
        <f t="shared" si="100"/>
        <v>P</v>
      </c>
      <c r="AJ213" s="174" t="str">
        <f t="shared" si="101"/>
        <v>S</v>
      </c>
      <c r="AK213" s="174" t="str">
        <f>CONCATENATE("_",LOOKUP(Metadata_Příkladu_dokumentace!H213,'Struktura dokumentací'!$I$3:$I$119,'Struktura dokumentací'!$J$3:$J$119))</f>
        <v>_D2104</v>
      </c>
      <c r="AL213" s="174" t="str">
        <f t="shared" si="102"/>
        <v>_SO122106</v>
      </c>
      <c r="AM213" s="174" t="s">
        <v>636</v>
      </c>
      <c r="AN213" s="174" t="str">
        <f t="shared" si="103"/>
        <v>_0</v>
      </c>
      <c r="AO213" s="174" t="str">
        <f t="shared" si="104"/>
        <v>_000</v>
      </c>
      <c r="AP213" s="175" t="s">
        <v>644</v>
      </c>
    </row>
    <row r="214" spans="1:42" s="140" customFormat="1" ht="12" customHeight="1" x14ac:dyDescent="0.2">
      <c r="A214" s="142"/>
      <c r="B214" s="25"/>
      <c r="C214" s="216"/>
      <c r="D214" s="216"/>
      <c r="E214" s="218"/>
      <c r="F214" s="80" t="s">
        <v>423</v>
      </c>
      <c r="G214" s="94" t="s">
        <v>765</v>
      </c>
      <c r="H214" s="135" t="str">
        <f t="shared" si="105"/>
        <v>D214</v>
      </c>
      <c r="I214" s="135" t="s">
        <v>861</v>
      </c>
      <c r="J214" s="133" t="s">
        <v>865</v>
      </c>
      <c r="K214" s="28" t="s">
        <v>652</v>
      </c>
      <c r="L214" s="96" t="s">
        <v>632</v>
      </c>
      <c r="M214" s="185" t="str">
        <f t="shared" si="86"/>
        <v>D214</v>
      </c>
      <c r="N214" s="186" t="str">
        <f>LOOKUP(Metadata_Příkladu_dokumentace!H214,'Struktura dokumentací'!$I$3:$I$119,'Struktura dokumentací'!$E$3:$E$119)</f>
        <v>Mosty, propustky a zdi</v>
      </c>
      <c r="O214" s="170" t="str">
        <f t="shared" si="82"/>
        <v>Železniční_propustek_v_ev_km_108,336</v>
      </c>
      <c r="P214" s="170" t="str">
        <f t="shared" si="83"/>
        <v>SO122106</v>
      </c>
      <c r="Q214" s="186" t="str">
        <f t="shared" ref="Q214:Q227" si="106">IF((MID(F214,1,8))="","-",IF((MID(H214,1,1))="D",MID(F214,10,1),""))</f>
        <v>0</v>
      </c>
      <c r="R214" s="197" t="str">
        <f t="shared" si="80"/>
        <v>001</v>
      </c>
      <c r="S214" s="193" t="str">
        <f t="shared" si="87"/>
        <v>Seznam_příloh</v>
      </c>
      <c r="T214" s="170" t="str">
        <f t="shared" si="84"/>
        <v>-</v>
      </c>
      <c r="U214" s="187" t="str">
        <f t="shared" si="85"/>
        <v>S621500627_PDPS_D2104_SO122106_XX_0_001_000</v>
      </c>
      <c r="V214" s="172" t="str">
        <f t="shared" si="88"/>
        <v>S</v>
      </c>
      <c r="W214" s="173" t="str">
        <f t="shared" si="89"/>
        <v>6</v>
      </c>
      <c r="X214" s="173" t="str">
        <f t="shared" si="90"/>
        <v>2</v>
      </c>
      <c r="Y214" s="173" t="str">
        <f t="shared" si="91"/>
        <v>1</v>
      </c>
      <c r="Z214" s="173" t="str">
        <f t="shared" si="92"/>
        <v>5</v>
      </c>
      <c r="AA214" s="173" t="str">
        <f t="shared" si="93"/>
        <v>0</v>
      </c>
      <c r="AB214" s="173" t="str">
        <f t="shared" si="94"/>
        <v>0</v>
      </c>
      <c r="AC214" s="173" t="str">
        <f t="shared" si="95"/>
        <v>6</v>
      </c>
      <c r="AD214" s="173" t="str">
        <f t="shared" si="96"/>
        <v>2</v>
      </c>
      <c r="AE214" s="173" t="str">
        <f t="shared" si="97"/>
        <v>7</v>
      </c>
      <c r="AF214" s="173" t="s">
        <v>813</v>
      </c>
      <c r="AG214" s="173" t="str">
        <f t="shared" si="98"/>
        <v>P</v>
      </c>
      <c r="AH214" s="173" t="str">
        <f t="shared" si="99"/>
        <v>D</v>
      </c>
      <c r="AI214" s="173" t="str">
        <f t="shared" si="100"/>
        <v>P</v>
      </c>
      <c r="AJ214" s="174" t="str">
        <f t="shared" si="101"/>
        <v>S</v>
      </c>
      <c r="AK214" s="174" t="str">
        <f>CONCATENATE("_",LOOKUP(Metadata_Příkladu_dokumentace!H214,'Struktura dokumentací'!$I$3:$I$119,'Struktura dokumentací'!$J$3:$J$119))</f>
        <v>_D2104</v>
      </c>
      <c r="AL214" s="174" t="str">
        <f t="shared" si="102"/>
        <v>_SO122106</v>
      </c>
      <c r="AM214" s="174" t="s">
        <v>636</v>
      </c>
      <c r="AN214" s="174" t="str">
        <f t="shared" si="103"/>
        <v>_0</v>
      </c>
      <c r="AO214" s="174" t="str">
        <f t="shared" si="104"/>
        <v>_001</v>
      </c>
      <c r="AP214" s="175" t="s">
        <v>644</v>
      </c>
    </row>
    <row r="215" spans="1:42" s="140" customFormat="1" ht="12" customHeight="1" x14ac:dyDescent="0.2">
      <c r="A215" s="142"/>
      <c r="B215" s="25"/>
      <c r="C215" s="216"/>
      <c r="D215" s="216"/>
      <c r="E215" s="218"/>
      <c r="F215" s="80" t="s">
        <v>424</v>
      </c>
      <c r="G215" s="94" t="s">
        <v>765</v>
      </c>
      <c r="H215" s="135" t="str">
        <f t="shared" si="105"/>
        <v>D214</v>
      </c>
      <c r="I215" s="135" t="s">
        <v>861</v>
      </c>
      <c r="J215" s="133" t="s">
        <v>865</v>
      </c>
      <c r="K215" s="28" t="s">
        <v>653</v>
      </c>
      <c r="L215" s="96" t="s">
        <v>632</v>
      </c>
      <c r="M215" s="185" t="str">
        <f t="shared" si="86"/>
        <v>D214</v>
      </c>
      <c r="N215" s="186" t="str">
        <f>LOOKUP(Metadata_Příkladu_dokumentace!H215,'Struktura dokumentací'!$I$3:$I$119,'Struktura dokumentací'!$E$3:$E$119)</f>
        <v>Mosty, propustky a zdi</v>
      </c>
      <c r="O215" s="170" t="str">
        <f t="shared" si="82"/>
        <v>Železniční_propustek_v_ev_km_108,336</v>
      </c>
      <c r="P215" s="170" t="str">
        <f t="shared" si="83"/>
        <v>SO122106</v>
      </c>
      <c r="Q215" s="186" t="str">
        <f t="shared" si="106"/>
        <v>1</v>
      </c>
      <c r="R215" s="197" t="str">
        <f t="shared" si="80"/>
        <v>001</v>
      </c>
      <c r="S215" s="193" t="str">
        <f t="shared" si="87"/>
        <v>Technická_zpráva</v>
      </c>
      <c r="T215" s="170" t="str">
        <f t="shared" si="84"/>
        <v>-</v>
      </c>
      <c r="U215" s="187" t="str">
        <f t="shared" si="85"/>
        <v>S621500627_PDPS_D2104_SO122106_XX_1_001_000</v>
      </c>
      <c r="V215" s="172" t="str">
        <f t="shared" si="88"/>
        <v>S</v>
      </c>
      <c r="W215" s="173" t="str">
        <f t="shared" si="89"/>
        <v>6</v>
      </c>
      <c r="X215" s="173" t="str">
        <f t="shared" si="90"/>
        <v>2</v>
      </c>
      <c r="Y215" s="173" t="str">
        <f t="shared" si="91"/>
        <v>1</v>
      </c>
      <c r="Z215" s="173" t="str">
        <f t="shared" si="92"/>
        <v>5</v>
      </c>
      <c r="AA215" s="173" t="str">
        <f t="shared" si="93"/>
        <v>0</v>
      </c>
      <c r="AB215" s="173" t="str">
        <f t="shared" si="94"/>
        <v>0</v>
      </c>
      <c r="AC215" s="173" t="str">
        <f t="shared" si="95"/>
        <v>6</v>
      </c>
      <c r="AD215" s="173" t="str">
        <f t="shared" si="96"/>
        <v>2</v>
      </c>
      <c r="AE215" s="173" t="str">
        <f t="shared" si="97"/>
        <v>7</v>
      </c>
      <c r="AF215" s="173" t="s">
        <v>813</v>
      </c>
      <c r="AG215" s="173" t="str">
        <f t="shared" si="98"/>
        <v>P</v>
      </c>
      <c r="AH215" s="173" t="str">
        <f t="shared" si="99"/>
        <v>D</v>
      </c>
      <c r="AI215" s="173" t="str">
        <f t="shared" si="100"/>
        <v>P</v>
      </c>
      <c r="AJ215" s="174" t="str">
        <f t="shared" si="101"/>
        <v>S</v>
      </c>
      <c r="AK215" s="174" t="str">
        <f>CONCATENATE("_",LOOKUP(Metadata_Příkladu_dokumentace!H215,'Struktura dokumentací'!$I$3:$I$119,'Struktura dokumentací'!$J$3:$J$119))</f>
        <v>_D2104</v>
      </c>
      <c r="AL215" s="174" t="str">
        <f t="shared" si="102"/>
        <v>_SO122106</v>
      </c>
      <c r="AM215" s="174" t="s">
        <v>636</v>
      </c>
      <c r="AN215" s="174" t="str">
        <f t="shared" si="103"/>
        <v>_1</v>
      </c>
      <c r="AO215" s="174" t="str">
        <f t="shared" si="104"/>
        <v>_001</v>
      </c>
      <c r="AP215" s="175" t="s">
        <v>644</v>
      </c>
    </row>
    <row r="216" spans="1:42" s="140" customFormat="1" ht="12" customHeight="1" x14ac:dyDescent="0.2">
      <c r="A216" s="142"/>
      <c r="B216" s="25"/>
      <c r="C216" s="216"/>
      <c r="D216" s="216"/>
      <c r="E216" s="218"/>
      <c r="F216" s="80" t="s">
        <v>425</v>
      </c>
      <c r="G216" s="94" t="s">
        <v>765</v>
      </c>
      <c r="H216" s="135" t="str">
        <f t="shared" si="105"/>
        <v>D214</v>
      </c>
      <c r="I216" s="135" t="s">
        <v>861</v>
      </c>
      <c r="J216" s="133" t="s">
        <v>865</v>
      </c>
      <c r="K216" s="28" t="s">
        <v>419</v>
      </c>
      <c r="L216" s="96" t="s">
        <v>632</v>
      </c>
      <c r="M216" s="185" t="str">
        <f t="shared" si="86"/>
        <v>D214</v>
      </c>
      <c r="N216" s="186" t="str">
        <f>LOOKUP(Metadata_Příkladu_dokumentace!H216,'Struktura dokumentací'!$I$3:$I$119,'Struktura dokumentací'!$E$3:$E$119)</f>
        <v>Mosty, propustky a zdi</v>
      </c>
      <c r="O216" s="170" t="str">
        <f t="shared" si="82"/>
        <v>Železniční_propustek_v_ev_km_108,336</v>
      </c>
      <c r="P216" s="170" t="str">
        <f t="shared" si="83"/>
        <v>SO122106</v>
      </c>
      <c r="Q216" s="186" t="str">
        <f t="shared" si="106"/>
        <v>2</v>
      </c>
      <c r="R216" s="197" t="str">
        <f t="shared" si="80"/>
        <v>001</v>
      </c>
      <c r="S216" s="193" t="str">
        <f t="shared" si="87"/>
        <v>Situace</v>
      </c>
      <c r="T216" s="170" t="str">
        <f t="shared" si="84"/>
        <v>-</v>
      </c>
      <c r="U216" s="187" t="str">
        <f t="shared" si="85"/>
        <v>S621500627_PDPS_D2104_SO122106_XX_2_001_000</v>
      </c>
      <c r="V216" s="172" t="str">
        <f t="shared" si="88"/>
        <v>S</v>
      </c>
      <c r="W216" s="173" t="str">
        <f t="shared" si="89"/>
        <v>6</v>
      </c>
      <c r="X216" s="173" t="str">
        <f t="shared" si="90"/>
        <v>2</v>
      </c>
      <c r="Y216" s="173" t="str">
        <f t="shared" si="91"/>
        <v>1</v>
      </c>
      <c r="Z216" s="173" t="str">
        <f t="shared" si="92"/>
        <v>5</v>
      </c>
      <c r="AA216" s="173" t="str">
        <f t="shared" si="93"/>
        <v>0</v>
      </c>
      <c r="AB216" s="173" t="str">
        <f t="shared" si="94"/>
        <v>0</v>
      </c>
      <c r="AC216" s="173" t="str">
        <f t="shared" si="95"/>
        <v>6</v>
      </c>
      <c r="AD216" s="173" t="str">
        <f t="shared" si="96"/>
        <v>2</v>
      </c>
      <c r="AE216" s="173" t="str">
        <f t="shared" si="97"/>
        <v>7</v>
      </c>
      <c r="AF216" s="173" t="s">
        <v>813</v>
      </c>
      <c r="AG216" s="173" t="str">
        <f t="shared" si="98"/>
        <v>P</v>
      </c>
      <c r="AH216" s="173" t="str">
        <f t="shared" si="99"/>
        <v>D</v>
      </c>
      <c r="AI216" s="173" t="str">
        <f t="shared" si="100"/>
        <v>P</v>
      </c>
      <c r="AJ216" s="174" t="str">
        <f t="shared" si="101"/>
        <v>S</v>
      </c>
      <c r="AK216" s="174" t="str">
        <f>CONCATENATE("_",LOOKUP(Metadata_Příkladu_dokumentace!H216,'Struktura dokumentací'!$I$3:$I$119,'Struktura dokumentací'!$J$3:$J$119))</f>
        <v>_D2104</v>
      </c>
      <c r="AL216" s="174" t="str">
        <f t="shared" si="102"/>
        <v>_SO122106</v>
      </c>
      <c r="AM216" s="174" t="s">
        <v>636</v>
      </c>
      <c r="AN216" s="174" t="str">
        <f t="shared" si="103"/>
        <v>_2</v>
      </c>
      <c r="AO216" s="174" t="str">
        <f t="shared" si="104"/>
        <v>_001</v>
      </c>
      <c r="AP216" s="175" t="s">
        <v>644</v>
      </c>
    </row>
    <row r="217" spans="1:42" s="140" customFormat="1" ht="12" customHeight="1" x14ac:dyDescent="0.2">
      <c r="A217" s="142"/>
      <c r="B217" s="25"/>
      <c r="C217" s="216"/>
      <c r="D217" s="216"/>
      <c r="E217" s="218"/>
      <c r="F217" s="80" t="s">
        <v>426</v>
      </c>
      <c r="G217" s="94" t="s">
        <v>765</v>
      </c>
      <c r="H217" s="135" t="str">
        <f t="shared" si="105"/>
        <v>D214</v>
      </c>
      <c r="I217" s="135" t="s">
        <v>861</v>
      </c>
      <c r="J217" s="133" t="s">
        <v>865</v>
      </c>
      <c r="K217" s="28" t="s">
        <v>727</v>
      </c>
      <c r="L217" s="96" t="s">
        <v>632</v>
      </c>
      <c r="M217" s="185" t="str">
        <f t="shared" si="86"/>
        <v>D214</v>
      </c>
      <c r="N217" s="186" t="str">
        <f>LOOKUP(Metadata_Příkladu_dokumentace!H217,'Struktura dokumentací'!$I$3:$I$119,'Struktura dokumentací'!$E$3:$E$119)</f>
        <v>Mosty, propustky a zdi</v>
      </c>
      <c r="O217" s="170" t="str">
        <f t="shared" si="82"/>
        <v>Železniční_propustek_v_ev_km_108,336</v>
      </c>
      <c r="P217" s="170" t="str">
        <f t="shared" si="83"/>
        <v>SO122106</v>
      </c>
      <c r="Q217" s="186" t="str">
        <f t="shared" si="106"/>
        <v>2</v>
      </c>
      <c r="R217" s="197" t="str">
        <f t="shared" si="80"/>
        <v>002</v>
      </c>
      <c r="S217" s="193" t="str">
        <f t="shared" si="87"/>
        <v>Stávající_stav</v>
      </c>
      <c r="T217" s="170" t="str">
        <f t="shared" si="84"/>
        <v>-</v>
      </c>
      <c r="U217" s="187" t="str">
        <f t="shared" si="85"/>
        <v>S621500627_PDPS_D2104_SO122106_XX_2_002_000</v>
      </c>
      <c r="V217" s="172" t="str">
        <f t="shared" si="88"/>
        <v>S</v>
      </c>
      <c r="W217" s="173" t="str">
        <f t="shared" si="89"/>
        <v>6</v>
      </c>
      <c r="X217" s="173" t="str">
        <f t="shared" si="90"/>
        <v>2</v>
      </c>
      <c r="Y217" s="173" t="str">
        <f t="shared" si="91"/>
        <v>1</v>
      </c>
      <c r="Z217" s="173" t="str">
        <f t="shared" si="92"/>
        <v>5</v>
      </c>
      <c r="AA217" s="173" t="str">
        <f t="shared" si="93"/>
        <v>0</v>
      </c>
      <c r="AB217" s="173" t="str">
        <f t="shared" si="94"/>
        <v>0</v>
      </c>
      <c r="AC217" s="173" t="str">
        <f t="shared" si="95"/>
        <v>6</v>
      </c>
      <c r="AD217" s="173" t="str">
        <f t="shared" si="96"/>
        <v>2</v>
      </c>
      <c r="AE217" s="173" t="str">
        <f t="shared" si="97"/>
        <v>7</v>
      </c>
      <c r="AF217" s="173" t="s">
        <v>813</v>
      </c>
      <c r="AG217" s="173" t="str">
        <f t="shared" si="98"/>
        <v>P</v>
      </c>
      <c r="AH217" s="173" t="str">
        <f t="shared" si="99"/>
        <v>D</v>
      </c>
      <c r="AI217" s="173" t="str">
        <f t="shared" si="100"/>
        <v>P</v>
      </c>
      <c r="AJ217" s="174" t="str">
        <f t="shared" si="101"/>
        <v>S</v>
      </c>
      <c r="AK217" s="174" t="str">
        <f>CONCATENATE("_",LOOKUP(Metadata_Příkladu_dokumentace!H217,'Struktura dokumentací'!$I$3:$I$119,'Struktura dokumentací'!$J$3:$J$119))</f>
        <v>_D2104</v>
      </c>
      <c r="AL217" s="174" t="str">
        <f t="shared" si="102"/>
        <v>_SO122106</v>
      </c>
      <c r="AM217" s="174" t="s">
        <v>636</v>
      </c>
      <c r="AN217" s="174" t="str">
        <f t="shared" si="103"/>
        <v>_2</v>
      </c>
      <c r="AO217" s="174" t="str">
        <f t="shared" si="104"/>
        <v>_002</v>
      </c>
      <c r="AP217" s="175" t="s">
        <v>644</v>
      </c>
    </row>
    <row r="218" spans="1:42" s="140" customFormat="1" ht="12" customHeight="1" x14ac:dyDescent="0.2">
      <c r="A218" s="142"/>
      <c r="B218" s="25"/>
      <c r="C218" s="216"/>
      <c r="D218" s="216"/>
      <c r="E218" s="218"/>
      <c r="F218" s="80" t="s">
        <v>427</v>
      </c>
      <c r="G218" s="94" t="s">
        <v>765</v>
      </c>
      <c r="H218" s="135" t="str">
        <f t="shared" si="105"/>
        <v>D214</v>
      </c>
      <c r="I218" s="135" t="s">
        <v>861</v>
      </c>
      <c r="J218" s="133" t="s">
        <v>865</v>
      </c>
      <c r="K218" s="28" t="s">
        <v>728</v>
      </c>
      <c r="L218" s="96" t="s">
        <v>435</v>
      </c>
      <c r="M218" s="185" t="str">
        <f t="shared" si="86"/>
        <v>D214</v>
      </c>
      <c r="N218" s="186" t="str">
        <f>LOOKUP(Metadata_Příkladu_dokumentace!H218,'Struktura dokumentací'!$I$3:$I$119,'Struktura dokumentací'!$E$3:$E$119)</f>
        <v>Mosty, propustky a zdi</v>
      </c>
      <c r="O218" s="170" t="str">
        <f t="shared" si="82"/>
        <v>Železniční_propustek_v_ev_km_108,336</v>
      </c>
      <c r="P218" s="170" t="str">
        <f t="shared" si="83"/>
        <v>SO122106</v>
      </c>
      <c r="Q218" s="186" t="str">
        <f t="shared" si="106"/>
        <v>2</v>
      </c>
      <c r="R218" s="197" t="str">
        <f t="shared" si="80"/>
        <v>003</v>
      </c>
      <c r="S218" s="193" t="str">
        <f t="shared" si="87"/>
        <v>Nový_stav</v>
      </c>
      <c r="T218" s="170" t="str">
        <f t="shared" si="84"/>
        <v>půdorys</v>
      </c>
      <c r="U218" s="187" t="str">
        <f t="shared" si="85"/>
        <v>S621500627_PDPS_D2104_SO122106_XX_2_003_000</v>
      </c>
      <c r="V218" s="172" t="str">
        <f t="shared" si="88"/>
        <v>S</v>
      </c>
      <c r="W218" s="173" t="str">
        <f t="shared" si="89"/>
        <v>6</v>
      </c>
      <c r="X218" s="173" t="str">
        <f t="shared" si="90"/>
        <v>2</v>
      </c>
      <c r="Y218" s="173" t="str">
        <f t="shared" si="91"/>
        <v>1</v>
      </c>
      <c r="Z218" s="173" t="str">
        <f t="shared" si="92"/>
        <v>5</v>
      </c>
      <c r="AA218" s="173" t="str">
        <f t="shared" si="93"/>
        <v>0</v>
      </c>
      <c r="AB218" s="173" t="str">
        <f t="shared" si="94"/>
        <v>0</v>
      </c>
      <c r="AC218" s="173" t="str">
        <f t="shared" si="95"/>
        <v>6</v>
      </c>
      <c r="AD218" s="173" t="str">
        <f t="shared" si="96"/>
        <v>2</v>
      </c>
      <c r="AE218" s="173" t="str">
        <f t="shared" si="97"/>
        <v>7</v>
      </c>
      <c r="AF218" s="173" t="s">
        <v>813</v>
      </c>
      <c r="AG218" s="173" t="str">
        <f t="shared" si="98"/>
        <v>P</v>
      </c>
      <c r="AH218" s="173" t="str">
        <f t="shared" si="99"/>
        <v>D</v>
      </c>
      <c r="AI218" s="173" t="str">
        <f t="shared" si="100"/>
        <v>P</v>
      </c>
      <c r="AJ218" s="174" t="str">
        <f t="shared" si="101"/>
        <v>S</v>
      </c>
      <c r="AK218" s="174" t="str">
        <f>CONCATENATE("_",LOOKUP(Metadata_Příkladu_dokumentace!H218,'Struktura dokumentací'!$I$3:$I$119,'Struktura dokumentací'!$J$3:$J$119))</f>
        <v>_D2104</v>
      </c>
      <c r="AL218" s="174" t="str">
        <f t="shared" si="102"/>
        <v>_SO122106</v>
      </c>
      <c r="AM218" s="174" t="s">
        <v>636</v>
      </c>
      <c r="AN218" s="174" t="str">
        <f t="shared" si="103"/>
        <v>_2</v>
      </c>
      <c r="AO218" s="174" t="str">
        <f t="shared" si="104"/>
        <v>_003</v>
      </c>
      <c r="AP218" s="175" t="s">
        <v>644</v>
      </c>
    </row>
    <row r="219" spans="1:42" s="140" customFormat="1" ht="12" customHeight="1" x14ac:dyDescent="0.2">
      <c r="A219" s="142"/>
      <c r="B219" s="25"/>
      <c r="C219" s="216"/>
      <c r="D219" s="216"/>
      <c r="E219" s="218"/>
      <c r="F219" s="80" t="s">
        <v>428</v>
      </c>
      <c r="G219" s="94" t="s">
        <v>765</v>
      </c>
      <c r="H219" s="135" t="str">
        <f t="shared" si="105"/>
        <v>D214</v>
      </c>
      <c r="I219" s="135" t="s">
        <v>861</v>
      </c>
      <c r="J219" s="133" t="s">
        <v>865</v>
      </c>
      <c r="K219" s="28" t="s">
        <v>728</v>
      </c>
      <c r="L219" s="96" t="s">
        <v>729</v>
      </c>
      <c r="M219" s="185" t="str">
        <f t="shared" si="86"/>
        <v>D214</v>
      </c>
      <c r="N219" s="186" t="str">
        <f>LOOKUP(Metadata_Příkladu_dokumentace!H219,'Struktura dokumentací'!$I$3:$I$119,'Struktura dokumentací'!$E$3:$E$119)</f>
        <v>Mosty, propustky a zdi</v>
      </c>
      <c r="O219" s="170" t="str">
        <f t="shared" si="82"/>
        <v>Železniční_propustek_v_ev_km_108,336</v>
      </c>
      <c r="P219" s="170" t="str">
        <f t="shared" si="83"/>
        <v>SO122106</v>
      </c>
      <c r="Q219" s="186" t="str">
        <f t="shared" si="106"/>
        <v>2</v>
      </c>
      <c r="R219" s="197" t="str">
        <f t="shared" si="80"/>
        <v>004</v>
      </c>
      <c r="S219" s="193" t="str">
        <f t="shared" si="87"/>
        <v>Nový_stav</v>
      </c>
      <c r="T219" s="170" t="str">
        <f t="shared" si="84"/>
        <v>řezy_a_pohledy</v>
      </c>
      <c r="U219" s="187" t="str">
        <f t="shared" si="85"/>
        <v>S621500627_PDPS_D2104_SO122106_XX_2_004_000</v>
      </c>
      <c r="V219" s="172" t="str">
        <f t="shared" si="88"/>
        <v>S</v>
      </c>
      <c r="W219" s="173" t="str">
        <f t="shared" si="89"/>
        <v>6</v>
      </c>
      <c r="X219" s="173" t="str">
        <f t="shared" si="90"/>
        <v>2</v>
      </c>
      <c r="Y219" s="173" t="str">
        <f t="shared" si="91"/>
        <v>1</v>
      </c>
      <c r="Z219" s="173" t="str">
        <f t="shared" si="92"/>
        <v>5</v>
      </c>
      <c r="AA219" s="173" t="str">
        <f t="shared" si="93"/>
        <v>0</v>
      </c>
      <c r="AB219" s="173" t="str">
        <f t="shared" si="94"/>
        <v>0</v>
      </c>
      <c r="AC219" s="173" t="str">
        <f t="shared" si="95"/>
        <v>6</v>
      </c>
      <c r="AD219" s="173" t="str">
        <f t="shared" si="96"/>
        <v>2</v>
      </c>
      <c r="AE219" s="173" t="str">
        <f t="shared" si="97"/>
        <v>7</v>
      </c>
      <c r="AF219" s="173" t="s">
        <v>813</v>
      </c>
      <c r="AG219" s="173" t="str">
        <f t="shared" si="98"/>
        <v>P</v>
      </c>
      <c r="AH219" s="173" t="str">
        <f t="shared" si="99"/>
        <v>D</v>
      </c>
      <c r="AI219" s="173" t="str">
        <f t="shared" si="100"/>
        <v>P</v>
      </c>
      <c r="AJ219" s="174" t="str">
        <f t="shared" si="101"/>
        <v>S</v>
      </c>
      <c r="AK219" s="174" t="str">
        <f>CONCATENATE("_",LOOKUP(Metadata_Příkladu_dokumentace!H219,'Struktura dokumentací'!$I$3:$I$119,'Struktura dokumentací'!$J$3:$J$119))</f>
        <v>_D2104</v>
      </c>
      <c r="AL219" s="174" t="str">
        <f t="shared" si="102"/>
        <v>_SO122106</v>
      </c>
      <c r="AM219" s="174" t="s">
        <v>636</v>
      </c>
      <c r="AN219" s="174" t="str">
        <f t="shared" si="103"/>
        <v>_2</v>
      </c>
      <c r="AO219" s="174" t="str">
        <f t="shared" si="104"/>
        <v>_004</v>
      </c>
      <c r="AP219" s="175" t="s">
        <v>644</v>
      </c>
    </row>
    <row r="220" spans="1:42" s="140" customFormat="1" ht="12" customHeight="1" x14ac:dyDescent="0.2">
      <c r="A220" s="142"/>
      <c r="B220" s="25"/>
      <c r="C220" s="216"/>
      <c r="D220" s="216"/>
      <c r="E220" s="218"/>
      <c r="F220" s="80" t="s">
        <v>429</v>
      </c>
      <c r="G220" s="94" t="s">
        <v>765</v>
      </c>
      <c r="H220" s="135" t="str">
        <f t="shared" si="105"/>
        <v>D214</v>
      </c>
      <c r="I220" s="135" t="s">
        <v>861</v>
      </c>
      <c r="J220" s="133" t="s">
        <v>865</v>
      </c>
      <c r="K220" s="28" t="s">
        <v>730</v>
      </c>
      <c r="L220" s="96" t="s">
        <v>435</v>
      </c>
      <c r="M220" s="185" t="str">
        <f t="shared" si="86"/>
        <v>D214</v>
      </c>
      <c r="N220" s="186" t="str">
        <f>LOOKUP(Metadata_Příkladu_dokumentace!H220,'Struktura dokumentací'!$I$3:$I$119,'Struktura dokumentací'!$E$3:$E$119)</f>
        <v>Mosty, propustky a zdi</v>
      </c>
      <c r="O220" s="170" t="str">
        <f t="shared" si="82"/>
        <v>Železniční_propustek_v_ev_km_108,336</v>
      </c>
      <c r="P220" s="170" t="str">
        <f t="shared" si="83"/>
        <v>SO122106</v>
      </c>
      <c r="Q220" s="186" t="str">
        <f t="shared" si="106"/>
        <v>2</v>
      </c>
      <c r="R220" s="197" t="str">
        <f t="shared" ref="R220:R229" si="107">IF((MID(F220,12,3))="","-",(MID(F220,12,3)))</f>
        <v>005</v>
      </c>
      <c r="S220" s="193" t="str">
        <f t="shared" si="87"/>
        <v>Výkopy_a_bourací_práce</v>
      </c>
      <c r="T220" s="170" t="str">
        <f t="shared" si="84"/>
        <v>půdorys</v>
      </c>
      <c r="U220" s="187" t="str">
        <f t="shared" si="85"/>
        <v>S621500627_PDPS_D2104_SO122106_XX_2_005_000</v>
      </c>
      <c r="V220" s="172" t="str">
        <f t="shared" si="88"/>
        <v>S</v>
      </c>
      <c r="W220" s="173" t="str">
        <f t="shared" si="89"/>
        <v>6</v>
      </c>
      <c r="X220" s="173" t="str">
        <f t="shared" si="90"/>
        <v>2</v>
      </c>
      <c r="Y220" s="173" t="str">
        <f t="shared" si="91"/>
        <v>1</v>
      </c>
      <c r="Z220" s="173" t="str">
        <f t="shared" si="92"/>
        <v>5</v>
      </c>
      <c r="AA220" s="173" t="str">
        <f t="shared" si="93"/>
        <v>0</v>
      </c>
      <c r="AB220" s="173" t="str">
        <f t="shared" si="94"/>
        <v>0</v>
      </c>
      <c r="AC220" s="173" t="str">
        <f t="shared" si="95"/>
        <v>6</v>
      </c>
      <c r="AD220" s="173" t="str">
        <f t="shared" si="96"/>
        <v>2</v>
      </c>
      <c r="AE220" s="173" t="str">
        <f t="shared" si="97"/>
        <v>7</v>
      </c>
      <c r="AF220" s="173" t="s">
        <v>813</v>
      </c>
      <c r="AG220" s="173" t="str">
        <f t="shared" si="98"/>
        <v>P</v>
      </c>
      <c r="AH220" s="173" t="str">
        <f t="shared" si="99"/>
        <v>D</v>
      </c>
      <c r="AI220" s="173" t="str">
        <f t="shared" si="100"/>
        <v>P</v>
      </c>
      <c r="AJ220" s="174" t="str">
        <f t="shared" si="101"/>
        <v>S</v>
      </c>
      <c r="AK220" s="174" t="str">
        <f>CONCATENATE("_",LOOKUP(Metadata_Příkladu_dokumentace!H220,'Struktura dokumentací'!$I$3:$I$119,'Struktura dokumentací'!$J$3:$J$119))</f>
        <v>_D2104</v>
      </c>
      <c r="AL220" s="174" t="str">
        <f t="shared" si="102"/>
        <v>_SO122106</v>
      </c>
      <c r="AM220" s="174" t="s">
        <v>636</v>
      </c>
      <c r="AN220" s="174" t="str">
        <f t="shared" si="103"/>
        <v>_2</v>
      </c>
      <c r="AO220" s="174" t="str">
        <f t="shared" si="104"/>
        <v>_005</v>
      </c>
      <c r="AP220" s="175" t="s">
        <v>644</v>
      </c>
    </row>
    <row r="221" spans="1:42" s="140" customFormat="1" ht="12" customHeight="1" x14ac:dyDescent="0.2">
      <c r="A221" s="142"/>
      <c r="B221" s="25"/>
      <c r="C221" s="216"/>
      <c r="D221" s="216"/>
      <c r="E221" s="218"/>
      <c r="F221" s="80" t="s">
        <v>430</v>
      </c>
      <c r="G221" s="94" t="s">
        <v>765</v>
      </c>
      <c r="H221" s="135" t="str">
        <f t="shared" si="105"/>
        <v>D214</v>
      </c>
      <c r="I221" s="135" t="s">
        <v>861</v>
      </c>
      <c r="J221" s="133" t="s">
        <v>865</v>
      </c>
      <c r="K221" s="28" t="s">
        <v>730</v>
      </c>
      <c r="L221" s="96" t="s">
        <v>729</v>
      </c>
      <c r="M221" s="185" t="str">
        <f t="shared" si="86"/>
        <v>D214</v>
      </c>
      <c r="N221" s="186" t="str">
        <f>LOOKUP(Metadata_Příkladu_dokumentace!H221,'Struktura dokumentací'!$I$3:$I$119,'Struktura dokumentací'!$E$3:$E$119)</f>
        <v>Mosty, propustky a zdi</v>
      </c>
      <c r="O221" s="170" t="str">
        <f t="shared" si="82"/>
        <v>Železniční_propustek_v_ev_km_108,336</v>
      </c>
      <c r="P221" s="170" t="str">
        <f t="shared" si="83"/>
        <v>SO122106</v>
      </c>
      <c r="Q221" s="186" t="str">
        <f t="shared" si="106"/>
        <v>2</v>
      </c>
      <c r="R221" s="197" t="str">
        <f t="shared" si="107"/>
        <v>006</v>
      </c>
      <c r="S221" s="193" t="str">
        <f t="shared" si="87"/>
        <v>Výkopy_a_bourací_práce</v>
      </c>
      <c r="T221" s="170" t="str">
        <f t="shared" si="84"/>
        <v>řezy_a_pohledy</v>
      </c>
      <c r="U221" s="187" t="str">
        <f t="shared" si="85"/>
        <v>S621500627_PDPS_D2104_SO122106_XX_2_006_000</v>
      </c>
      <c r="V221" s="172" t="str">
        <f t="shared" si="88"/>
        <v>S</v>
      </c>
      <c r="W221" s="173" t="str">
        <f t="shared" si="89"/>
        <v>6</v>
      </c>
      <c r="X221" s="173" t="str">
        <f t="shared" si="90"/>
        <v>2</v>
      </c>
      <c r="Y221" s="173" t="str">
        <f t="shared" si="91"/>
        <v>1</v>
      </c>
      <c r="Z221" s="173" t="str">
        <f t="shared" si="92"/>
        <v>5</v>
      </c>
      <c r="AA221" s="173" t="str">
        <f t="shared" si="93"/>
        <v>0</v>
      </c>
      <c r="AB221" s="173" t="str">
        <f t="shared" si="94"/>
        <v>0</v>
      </c>
      <c r="AC221" s="173" t="str">
        <f t="shared" si="95"/>
        <v>6</v>
      </c>
      <c r="AD221" s="173" t="str">
        <f t="shared" si="96"/>
        <v>2</v>
      </c>
      <c r="AE221" s="173" t="str">
        <f t="shared" si="97"/>
        <v>7</v>
      </c>
      <c r="AF221" s="173" t="s">
        <v>813</v>
      </c>
      <c r="AG221" s="173" t="str">
        <f t="shared" si="98"/>
        <v>P</v>
      </c>
      <c r="AH221" s="173" t="str">
        <f t="shared" si="99"/>
        <v>D</v>
      </c>
      <c r="AI221" s="173" t="str">
        <f t="shared" si="100"/>
        <v>P</v>
      </c>
      <c r="AJ221" s="174" t="str">
        <f t="shared" si="101"/>
        <v>S</v>
      </c>
      <c r="AK221" s="174" t="str">
        <f>CONCATENATE("_",LOOKUP(Metadata_Příkladu_dokumentace!H221,'Struktura dokumentací'!$I$3:$I$119,'Struktura dokumentací'!$J$3:$J$119))</f>
        <v>_D2104</v>
      </c>
      <c r="AL221" s="174" t="str">
        <f t="shared" si="102"/>
        <v>_SO122106</v>
      </c>
      <c r="AM221" s="174" t="s">
        <v>636</v>
      </c>
      <c r="AN221" s="174" t="str">
        <f t="shared" si="103"/>
        <v>_2</v>
      </c>
      <c r="AO221" s="174" t="str">
        <f t="shared" si="104"/>
        <v>_006</v>
      </c>
      <c r="AP221" s="175" t="s">
        <v>644</v>
      </c>
    </row>
    <row r="222" spans="1:42" s="140" customFormat="1" ht="12" customHeight="1" x14ac:dyDescent="0.2">
      <c r="A222" s="142"/>
      <c r="B222" s="25"/>
      <c r="C222" s="216"/>
      <c r="D222" s="216"/>
      <c r="E222" s="218"/>
      <c r="F222" s="80" t="s">
        <v>431</v>
      </c>
      <c r="G222" s="94" t="s">
        <v>765</v>
      </c>
      <c r="H222" s="135" t="str">
        <f t="shared" si="105"/>
        <v>D214</v>
      </c>
      <c r="I222" s="135" t="s">
        <v>861</v>
      </c>
      <c r="J222" s="133" t="s">
        <v>865</v>
      </c>
      <c r="K222" s="28" t="s">
        <v>731</v>
      </c>
      <c r="L222" s="96" t="s">
        <v>632</v>
      </c>
      <c r="M222" s="185" t="str">
        <f t="shared" si="86"/>
        <v>D214</v>
      </c>
      <c r="N222" s="186" t="str">
        <f>LOOKUP(Metadata_Příkladu_dokumentace!H222,'Struktura dokumentací'!$I$3:$I$119,'Struktura dokumentací'!$E$3:$E$119)</f>
        <v>Mosty, propustky a zdi</v>
      </c>
      <c r="O222" s="170" t="str">
        <f t="shared" si="82"/>
        <v>Železniční_propustek_v_ev_km_108,336</v>
      </c>
      <c r="P222" s="170" t="str">
        <f t="shared" si="83"/>
        <v>SO122106</v>
      </c>
      <c r="Q222" s="186" t="str">
        <f t="shared" si="106"/>
        <v>2</v>
      </c>
      <c r="R222" s="197" t="str">
        <f t="shared" si="107"/>
        <v>007</v>
      </c>
      <c r="S222" s="193" t="str">
        <f t="shared" si="87"/>
        <v>Tvar_a_výztuž_desky</v>
      </c>
      <c r="T222" s="170" t="str">
        <f t="shared" si="84"/>
        <v>-</v>
      </c>
      <c r="U222" s="187" t="str">
        <f t="shared" si="85"/>
        <v>S621500627_PDPS_D2104_SO122106_XX_2_007_000</v>
      </c>
      <c r="V222" s="172" t="str">
        <f t="shared" si="88"/>
        <v>S</v>
      </c>
      <c r="W222" s="173" t="str">
        <f t="shared" si="89"/>
        <v>6</v>
      </c>
      <c r="X222" s="173" t="str">
        <f t="shared" si="90"/>
        <v>2</v>
      </c>
      <c r="Y222" s="173" t="str">
        <f t="shared" si="91"/>
        <v>1</v>
      </c>
      <c r="Z222" s="173" t="str">
        <f t="shared" si="92"/>
        <v>5</v>
      </c>
      <c r="AA222" s="173" t="str">
        <f t="shared" si="93"/>
        <v>0</v>
      </c>
      <c r="AB222" s="173" t="str">
        <f t="shared" si="94"/>
        <v>0</v>
      </c>
      <c r="AC222" s="173" t="str">
        <f t="shared" si="95"/>
        <v>6</v>
      </c>
      <c r="AD222" s="173" t="str">
        <f t="shared" si="96"/>
        <v>2</v>
      </c>
      <c r="AE222" s="173" t="str">
        <f t="shared" si="97"/>
        <v>7</v>
      </c>
      <c r="AF222" s="173" t="s">
        <v>813</v>
      </c>
      <c r="AG222" s="173" t="str">
        <f t="shared" si="98"/>
        <v>P</v>
      </c>
      <c r="AH222" s="173" t="str">
        <f t="shared" si="99"/>
        <v>D</v>
      </c>
      <c r="AI222" s="173" t="str">
        <f t="shared" si="100"/>
        <v>P</v>
      </c>
      <c r="AJ222" s="174" t="str">
        <f t="shared" si="101"/>
        <v>S</v>
      </c>
      <c r="AK222" s="174" t="str">
        <f>CONCATENATE("_",LOOKUP(Metadata_Příkladu_dokumentace!H222,'Struktura dokumentací'!$I$3:$I$119,'Struktura dokumentací'!$J$3:$J$119))</f>
        <v>_D2104</v>
      </c>
      <c r="AL222" s="174" t="str">
        <f t="shared" si="102"/>
        <v>_SO122106</v>
      </c>
      <c r="AM222" s="174" t="s">
        <v>636</v>
      </c>
      <c r="AN222" s="174" t="str">
        <f t="shared" si="103"/>
        <v>_2</v>
      </c>
      <c r="AO222" s="174" t="str">
        <f t="shared" si="104"/>
        <v>_007</v>
      </c>
      <c r="AP222" s="175" t="s">
        <v>644</v>
      </c>
    </row>
    <row r="223" spans="1:42" s="140" customFormat="1" ht="12" customHeight="1" x14ac:dyDescent="0.2">
      <c r="A223" s="142"/>
      <c r="B223" s="25"/>
      <c r="C223" s="216"/>
      <c r="D223" s="216"/>
      <c r="E223" s="218"/>
      <c r="F223" s="80" t="s">
        <v>432</v>
      </c>
      <c r="G223" s="94" t="s">
        <v>765</v>
      </c>
      <c r="H223" s="135" t="str">
        <f t="shared" si="105"/>
        <v>D214</v>
      </c>
      <c r="I223" s="135" t="s">
        <v>861</v>
      </c>
      <c r="J223" s="133" t="s">
        <v>865</v>
      </c>
      <c r="K223" s="28" t="s">
        <v>436</v>
      </c>
      <c r="L223" s="96" t="s">
        <v>632</v>
      </c>
      <c r="M223" s="185" t="str">
        <f t="shared" si="86"/>
        <v>D214</v>
      </c>
      <c r="N223" s="186" t="str">
        <f>LOOKUP(Metadata_Příkladu_dokumentace!H223,'Struktura dokumentací'!$I$3:$I$119,'Struktura dokumentací'!$E$3:$E$119)</f>
        <v>Mosty, propustky a zdi</v>
      </c>
      <c r="O223" s="170" t="str">
        <f t="shared" si="82"/>
        <v>Železniční_propustek_v_ev_km_108,336</v>
      </c>
      <c r="P223" s="170" t="str">
        <f t="shared" si="83"/>
        <v>SO122106</v>
      </c>
      <c r="Q223" s="186" t="str">
        <f t="shared" si="106"/>
        <v>2</v>
      </c>
      <c r="R223" s="197" t="str">
        <f t="shared" si="107"/>
        <v>009</v>
      </c>
      <c r="S223" s="193" t="str">
        <f t="shared" si="87"/>
        <v>Vytyčení</v>
      </c>
      <c r="T223" s="170" t="str">
        <f t="shared" si="84"/>
        <v>-</v>
      </c>
      <c r="U223" s="187" t="str">
        <f t="shared" si="85"/>
        <v>S621500627_PDPS_D2104_SO122106_XX_2_009_000</v>
      </c>
      <c r="V223" s="172" t="str">
        <f t="shared" si="88"/>
        <v>S</v>
      </c>
      <c r="W223" s="173" t="str">
        <f t="shared" si="89"/>
        <v>6</v>
      </c>
      <c r="X223" s="173" t="str">
        <f t="shared" si="90"/>
        <v>2</v>
      </c>
      <c r="Y223" s="173" t="str">
        <f t="shared" si="91"/>
        <v>1</v>
      </c>
      <c r="Z223" s="173" t="str">
        <f t="shared" si="92"/>
        <v>5</v>
      </c>
      <c r="AA223" s="173" t="str">
        <f t="shared" si="93"/>
        <v>0</v>
      </c>
      <c r="AB223" s="173" t="str">
        <f t="shared" si="94"/>
        <v>0</v>
      </c>
      <c r="AC223" s="173" t="str">
        <f t="shared" si="95"/>
        <v>6</v>
      </c>
      <c r="AD223" s="173" t="str">
        <f t="shared" si="96"/>
        <v>2</v>
      </c>
      <c r="AE223" s="173" t="str">
        <f t="shared" si="97"/>
        <v>7</v>
      </c>
      <c r="AF223" s="173" t="s">
        <v>813</v>
      </c>
      <c r="AG223" s="173" t="str">
        <f t="shared" si="98"/>
        <v>P</v>
      </c>
      <c r="AH223" s="173" t="str">
        <f t="shared" si="99"/>
        <v>D</v>
      </c>
      <c r="AI223" s="173" t="str">
        <f t="shared" si="100"/>
        <v>P</v>
      </c>
      <c r="AJ223" s="174" t="str">
        <f t="shared" si="101"/>
        <v>S</v>
      </c>
      <c r="AK223" s="174" t="str">
        <f>CONCATENATE("_",LOOKUP(Metadata_Příkladu_dokumentace!H223,'Struktura dokumentací'!$I$3:$I$119,'Struktura dokumentací'!$J$3:$J$119))</f>
        <v>_D2104</v>
      </c>
      <c r="AL223" s="174" t="str">
        <f t="shared" si="102"/>
        <v>_SO122106</v>
      </c>
      <c r="AM223" s="174" t="s">
        <v>636</v>
      </c>
      <c r="AN223" s="174" t="str">
        <f t="shared" si="103"/>
        <v>_2</v>
      </c>
      <c r="AO223" s="174" t="str">
        <f t="shared" si="104"/>
        <v>_009</v>
      </c>
      <c r="AP223" s="175" t="s">
        <v>644</v>
      </c>
    </row>
    <row r="224" spans="1:42" s="140" customFormat="1" ht="12" customHeight="1" x14ac:dyDescent="0.2">
      <c r="A224" s="142"/>
      <c r="B224" s="25"/>
      <c r="C224" s="216"/>
      <c r="D224" s="216"/>
      <c r="E224" s="218"/>
      <c r="F224" s="80" t="s">
        <v>433</v>
      </c>
      <c r="G224" s="94" t="s">
        <v>765</v>
      </c>
      <c r="H224" s="135" t="str">
        <f t="shared" si="105"/>
        <v>D214</v>
      </c>
      <c r="I224" s="135" t="s">
        <v>861</v>
      </c>
      <c r="J224" s="133" t="s">
        <v>865</v>
      </c>
      <c r="K224" s="28" t="s">
        <v>732</v>
      </c>
      <c r="L224" s="96" t="s">
        <v>632</v>
      </c>
      <c r="M224" s="185" t="str">
        <f t="shared" si="86"/>
        <v>D214</v>
      </c>
      <c r="N224" s="186" t="str">
        <f>LOOKUP(Metadata_Příkladu_dokumentace!H224,'Struktura dokumentací'!$I$3:$I$119,'Struktura dokumentací'!$E$3:$E$119)</f>
        <v>Mosty, propustky a zdi</v>
      </c>
      <c r="O224" s="170" t="str">
        <f t="shared" si="82"/>
        <v>Železniční_propustek_v_ev_km_108,336</v>
      </c>
      <c r="P224" s="170" t="str">
        <f t="shared" si="83"/>
        <v>SO122106</v>
      </c>
      <c r="Q224" s="186" t="str">
        <f t="shared" si="106"/>
        <v>2</v>
      </c>
      <c r="R224" s="197" t="str">
        <f t="shared" si="107"/>
        <v>010</v>
      </c>
      <c r="S224" s="193" t="str">
        <f t="shared" si="87"/>
        <v>Seznam_vytyčovacích_bodů</v>
      </c>
      <c r="T224" s="170" t="str">
        <f t="shared" si="84"/>
        <v>-</v>
      </c>
      <c r="U224" s="187" t="str">
        <f t="shared" si="85"/>
        <v>S621500627_PDPS_D2104_SO122106_XX_2_010_000</v>
      </c>
      <c r="V224" s="172" t="str">
        <f t="shared" si="88"/>
        <v>S</v>
      </c>
      <c r="W224" s="173" t="str">
        <f t="shared" si="89"/>
        <v>6</v>
      </c>
      <c r="X224" s="173" t="str">
        <f t="shared" si="90"/>
        <v>2</v>
      </c>
      <c r="Y224" s="173" t="str">
        <f t="shared" si="91"/>
        <v>1</v>
      </c>
      <c r="Z224" s="173" t="str">
        <f t="shared" si="92"/>
        <v>5</v>
      </c>
      <c r="AA224" s="173" t="str">
        <f t="shared" si="93"/>
        <v>0</v>
      </c>
      <c r="AB224" s="173" t="str">
        <f t="shared" si="94"/>
        <v>0</v>
      </c>
      <c r="AC224" s="173" t="str">
        <f t="shared" si="95"/>
        <v>6</v>
      </c>
      <c r="AD224" s="173" t="str">
        <f t="shared" si="96"/>
        <v>2</v>
      </c>
      <c r="AE224" s="173" t="str">
        <f t="shared" si="97"/>
        <v>7</v>
      </c>
      <c r="AF224" s="173" t="s">
        <v>813</v>
      </c>
      <c r="AG224" s="173" t="str">
        <f t="shared" si="98"/>
        <v>P</v>
      </c>
      <c r="AH224" s="173" t="str">
        <f t="shared" si="99"/>
        <v>D</v>
      </c>
      <c r="AI224" s="173" t="str">
        <f t="shared" si="100"/>
        <v>P</v>
      </c>
      <c r="AJ224" s="174" t="str">
        <f t="shared" si="101"/>
        <v>S</v>
      </c>
      <c r="AK224" s="174" t="str">
        <f>CONCATENATE("_",LOOKUP(Metadata_Příkladu_dokumentace!H224,'Struktura dokumentací'!$I$3:$I$119,'Struktura dokumentací'!$J$3:$J$119))</f>
        <v>_D2104</v>
      </c>
      <c r="AL224" s="174" t="str">
        <f t="shared" si="102"/>
        <v>_SO122106</v>
      </c>
      <c r="AM224" s="174" t="s">
        <v>636</v>
      </c>
      <c r="AN224" s="174" t="str">
        <f t="shared" si="103"/>
        <v>_2</v>
      </c>
      <c r="AO224" s="174" t="str">
        <f t="shared" si="104"/>
        <v>_010</v>
      </c>
      <c r="AP224" s="175" t="s">
        <v>644</v>
      </c>
    </row>
    <row r="225" spans="1:42" s="140" customFormat="1" ht="12" customHeight="1" x14ac:dyDescent="0.2">
      <c r="A225" s="142"/>
      <c r="B225" s="25"/>
      <c r="C225" s="216"/>
      <c r="D225" s="220"/>
      <c r="E225" s="219"/>
      <c r="F225" s="80" t="s">
        <v>434</v>
      </c>
      <c r="G225" s="94" t="s">
        <v>765</v>
      </c>
      <c r="H225" s="135" t="str">
        <f t="shared" si="105"/>
        <v>D214</v>
      </c>
      <c r="I225" s="135" t="s">
        <v>861</v>
      </c>
      <c r="J225" s="133" t="s">
        <v>865</v>
      </c>
      <c r="K225" s="28" t="s">
        <v>678</v>
      </c>
      <c r="L225" s="96" t="s">
        <v>632</v>
      </c>
      <c r="M225" s="185" t="str">
        <f t="shared" si="86"/>
        <v>D214</v>
      </c>
      <c r="N225" s="186" t="str">
        <f>LOOKUP(Metadata_Příkladu_dokumentace!H225,'Struktura dokumentací'!$I$3:$I$119,'Struktura dokumentací'!$E$3:$E$119)</f>
        <v>Mosty, propustky a zdi</v>
      </c>
      <c r="O225" s="170" t="str">
        <f t="shared" si="82"/>
        <v>Železniční_propustek_v_ev_km_108,336</v>
      </c>
      <c r="P225" s="170" t="str">
        <f t="shared" si="83"/>
        <v>SO122106</v>
      </c>
      <c r="Q225" s="186" t="str">
        <f t="shared" si="106"/>
        <v>4</v>
      </c>
      <c r="R225" s="197" t="str">
        <f t="shared" si="107"/>
        <v>001</v>
      </c>
      <c r="S225" s="193" t="str">
        <f t="shared" si="87"/>
        <v>Výkaz_výměr</v>
      </c>
      <c r="T225" s="170" t="str">
        <f t="shared" si="84"/>
        <v>-</v>
      </c>
      <c r="U225" s="187" t="str">
        <f t="shared" si="85"/>
        <v>S621500627_PDPS_D2104_SO122106_XX_4_001_000</v>
      </c>
      <c r="V225" s="172" t="str">
        <f t="shared" si="88"/>
        <v>S</v>
      </c>
      <c r="W225" s="173" t="str">
        <f t="shared" si="89"/>
        <v>6</v>
      </c>
      <c r="X225" s="173" t="str">
        <f t="shared" si="90"/>
        <v>2</v>
      </c>
      <c r="Y225" s="173" t="str">
        <f t="shared" si="91"/>
        <v>1</v>
      </c>
      <c r="Z225" s="173" t="str">
        <f t="shared" si="92"/>
        <v>5</v>
      </c>
      <c r="AA225" s="173" t="str">
        <f t="shared" si="93"/>
        <v>0</v>
      </c>
      <c r="AB225" s="173" t="str">
        <f t="shared" si="94"/>
        <v>0</v>
      </c>
      <c r="AC225" s="173" t="str">
        <f t="shared" si="95"/>
        <v>6</v>
      </c>
      <c r="AD225" s="173" t="str">
        <f t="shared" si="96"/>
        <v>2</v>
      </c>
      <c r="AE225" s="173" t="str">
        <f t="shared" si="97"/>
        <v>7</v>
      </c>
      <c r="AF225" s="173" t="s">
        <v>813</v>
      </c>
      <c r="AG225" s="173" t="str">
        <f t="shared" si="98"/>
        <v>P</v>
      </c>
      <c r="AH225" s="173" t="str">
        <f t="shared" si="99"/>
        <v>D</v>
      </c>
      <c r="AI225" s="173" t="str">
        <f t="shared" si="100"/>
        <v>P</v>
      </c>
      <c r="AJ225" s="174" t="str">
        <f t="shared" si="101"/>
        <v>S</v>
      </c>
      <c r="AK225" s="174" t="str">
        <f>CONCATENATE("_",LOOKUP(Metadata_Příkladu_dokumentace!H225,'Struktura dokumentací'!$I$3:$I$119,'Struktura dokumentací'!$J$3:$J$119))</f>
        <v>_D2104</v>
      </c>
      <c r="AL225" s="174" t="str">
        <f t="shared" si="102"/>
        <v>_SO122106</v>
      </c>
      <c r="AM225" s="174" t="s">
        <v>636</v>
      </c>
      <c r="AN225" s="174" t="str">
        <f t="shared" si="103"/>
        <v>_4</v>
      </c>
      <c r="AO225" s="174" t="str">
        <f t="shared" si="104"/>
        <v>_001</v>
      </c>
      <c r="AP225" s="175" t="s">
        <v>644</v>
      </c>
    </row>
    <row r="226" spans="1:42" s="140" customFormat="1" ht="12" customHeight="1" x14ac:dyDescent="0.2">
      <c r="A226" s="142"/>
      <c r="B226" s="25"/>
      <c r="C226" s="67" t="s">
        <v>288</v>
      </c>
      <c r="D226" s="221"/>
      <c r="E226" s="221"/>
      <c r="F226" s="87"/>
      <c r="G226" s="89" t="s">
        <v>759</v>
      </c>
      <c r="H226" s="138" t="str">
        <f>IF(C226="",H225,C226)</f>
        <v>D24</v>
      </c>
      <c r="I226" s="138" t="s">
        <v>733</v>
      </c>
      <c r="J226" s="132" t="s">
        <v>773</v>
      </c>
      <c r="K226" s="198" t="s">
        <v>773</v>
      </c>
      <c r="L226" s="161"/>
      <c r="M226" s="185" t="str">
        <f t="shared" si="86"/>
        <v>D24</v>
      </c>
      <c r="N226" s="186" t="str">
        <f>LOOKUP(Metadata_Příkladu_dokumentace!H226,'Struktura dokumentací'!$I$3:$I$119,'Struktura dokumentací'!$E$3:$E$119)</f>
        <v>Ostatní stavební objekty</v>
      </c>
      <c r="O226" s="170" t="str">
        <f t="shared" si="82"/>
        <v>Ostatní_stavební_objekty</v>
      </c>
      <c r="P226" s="170" t="str">
        <f t="shared" si="83"/>
        <v>-</v>
      </c>
      <c r="Q226" s="186" t="str">
        <f t="shared" si="106"/>
        <v>-</v>
      </c>
      <c r="R226" s="197" t="str">
        <f t="shared" si="107"/>
        <v>-</v>
      </c>
      <c r="S226" s="193" t="str">
        <f t="shared" si="87"/>
        <v>-</v>
      </c>
      <c r="T226" s="170" t="str">
        <f t="shared" ref="T226:T234" si="108">IF(L226=0,"-",L226)</f>
        <v>-</v>
      </c>
      <c r="U226" s="187" t="str">
        <f t="shared" si="85"/>
        <v>S621500627_PDPS_D24XX_XXXXXXXX_XX_X_XXX_000</v>
      </c>
      <c r="V226" s="172" t="str">
        <f t="shared" si="88"/>
        <v>S</v>
      </c>
      <c r="W226" s="173" t="str">
        <f t="shared" si="89"/>
        <v>6</v>
      </c>
      <c r="X226" s="173" t="str">
        <f t="shared" si="90"/>
        <v>2</v>
      </c>
      <c r="Y226" s="173" t="str">
        <f t="shared" si="91"/>
        <v>1</v>
      </c>
      <c r="Z226" s="173" t="str">
        <f t="shared" si="92"/>
        <v>5</v>
      </c>
      <c r="AA226" s="173" t="str">
        <f t="shared" si="93"/>
        <v>0</v>
      </c>
      <c r="AB226" s="173" t="str">
        <f t="shared" si="94"/>
        <v>0</v>
      </c>
      <c r="AC226" s="173" t="str">
        <f t="shared" si="95"/>
        <v>6</v>
      </c>
      <c r="AD226" s="173" t="str">
        <f t="shared" si="96"/>
        <v>2</v>
      </c>
      <c r="AE226" s="173" t="str">
        <f t="shared" si="97"/>
        <v>7</v>
      </c>
      <c r="AF226" s="173" t="s">
        <v>813</v>
      </c>
      <c r="AG226" s="173" t="str">
        <f t="shared" si="98"/>
        <v>P</v>
      </c>
      <c r="AH226" s="173" t="str">
        <f t="shared" si="99"/>
        <v>D</v>
      </c>
      <c r="AI226" s="173" t="str">
        <f t="shared" si="100"/>
        <v>P</v>
      </c>
      <c r="AJ226" s="174" t="str">
        <f t="shared" si="101"/>
        <v>S</v>
      </c>
      <c r="AK226" s="174" t="str">
        <f>CONCATENATE("_",LOOKUP(Metadata_Příkladu_dokumentace!H226,'Struktura dokumentací'!$I$3:$I$119,'Struktura dokumentací'!$J$3:$J$119))</f>
        <v>_D24XX</v>
      </c>
      <c r="AL226" s="174" t="str">
        <f t="shared" si="102"/>
        <v>_XXXXXXXX</v>
      </c>
      <c r="AM226" s="174" t="s">
        <v>636</v>
      </c>
      <c r="AN226" s="174" t="str">
        <f t="shared" si="103"/>
        <v>_X</v>
      </c>
      <c r="AO226" s="174" t="str">
        <f t="shared" si="104"/>
        <v>_XXX</v>
      </c>
      <c r="AP226" s="175" t="s">
        <v>644</v>
      </c>
    </row>
    <row r="227" spans="1:42" s="140" customFormat="1" ht="12" customHeight="1" x14ac:dyDescent="0.2">
      <c r="A227" s="142"/>
      <c r="B227" s="27"/>
      <c r="C227" s="222"/>
      <c r="D227" s="223"/>
      <c r="E227" s="224"/>
      <c r="F227" s="80" t="s">
        <v>421</v>
      </c>
      <c r="G227" s="94" t="s">
        <v>765</v>
      </c>
      <c r="H227" s="135" t="str">
        <f>IF(D228="",H226,D228)</f>
        <v>D24</v>
      </c>
      <c r="I227" s="135" t="s">
        <v>866</v>
      </c>
      <c r="J227" s="133" t="s">
        <v>866</v>
      </c>
      <c r="K227" s="28" t="s">
        <v>734</v>
      </c>
      <c r="L227" s="96" t="s">
        <v>632</v>
      </c>
      <c r="M227" s="185" t="str">
        <f t="shared" si="86"/>
        <v>D24</v>
      </c>
      <c r="N227" s="186" t="str">
        <f>LOOKUP(Metadata_Příkladu_dokumentace!H227,'Struktura dokumentací'!$I$3:$I$119,'Struktura dokumentací'!$E$3:$E$119)</f>
        <v>Ostatní stavební objekty</v>
      </c>
      <c r="O227" s="170" t="str">
        <f t="shared" si="82"/>
        <v>Kácení a náhradní výsadby</v>
      </c>
      <c r="P227" s="170" t="str">
        <f t="shared" si="83"/>
        <v>SO148301</v>
      </c>
      <c r="Q227" s="186" t="str">
        <f t="shared" si="106"/>
        <v>1</v>
      </c>
      <c r="R227" s="197" t="str">
        <f t="shared" si="107"/>
        <v>000</v>
      </c>
      <c r="S227" s="193" t="str">
        <f t="shared" si="87"/>
        <v>Kácení_a_náhradní_výsadby</v>
      </c>
      <c r="T227" s="170" t="str">
        <f t="shared" si="108"/>
        <v>-</v>
      </c>
      <c r="U227" s="187" t="str">
        <f t="shared" si="85"/>
        <v>S621500627_PDPS_D24XX_SO148301_XX_1_000_000</v>
      </c>
      <c r="V227" s="172" t="str">
        <f t="shared" si="88"/>
        <v>S</v>
      </c>
      <c r="W227" s="173" t="str">
        <f t="shared" si="89"/>
        <v>6</v>
      </c>
      <c r="X227" s="173" t="str">
        <f t="shared" si="90"/>
        <v>2</v>
      </c>
      <c r="Y227" s="173" t="str">
        <f t="shared" si="91"/>
        <v>1</v>
      </c>
      <c r="Z227" s="173" t="str">
        <f t="shared" si="92"/>
        <v>5</v>
      </c>
      <c r="AA227" s="173" t="str">
        <f t="shared" si="93"/>
        <v>0</v>
      </c>
      <c r="AB227" s="173" t="str">
        <f t="shared" si="94"/>
        <v>0</v>
      </c>
      <c r="AC227" s="173" t="str">
        <f t="shared" si="95"/>
        <v>6</v>
      </c>
      <c r="AD227" s="173" t="str">
        <f t="shared" si="96"/>
        <v>2</v>
      </c>
      <c r="AE227" s="173" t="str">
        <f t="shared" si="97"/>
        <v>7</v>
      </c>
      <c r="AF227" s="173" t="s">
        <v>813</v>
      </c>
      <c r="AG227" s="173" t="str">
        <f t="shared" si="98"/>
        <v>P</v>
      </c>
      <c r="AH227" s="173" t="str">
        <f t="shared" si="99"/>
        <v>D</v>
      </c>
      <c r="AI227" s="173" t="str">
        <f t="shared" si="100"/>
        <v>P</v>
      </c>
      <c r="AJ227" s="174" t="str">
        <f t="shared" si="101"/>
        <v>S</v>
      </c>
      <c r="AK227" s="174" t="str">
        <f>CONCATENATE("_",LOOKUP(Metadata_Příkladu_dokumentace!H227,'Struktura dokumentací'!$I$3:$I$119,'Struktura dokumentací'!$J$3:$J$119))</f>
        <v>_D24XX</v>
      </c>
      <c r="AL227" s="174" t="str">
        <f t="shared" si="102"/>
        <v>_SO148301</v>
      </c>
      <c r="AM227" s="174" t="s">
        <v>636</v>
      </c>
      <c r="AN227" s="174" t="str">
        <f t="shared" si="103"/>
        <v>_1</v>
      </c>
      <c r="AO227" s="174" t="str">
        <f t="shared" si="104"/>
        <v>_000</v>
      </c>
      <c r="AP227" s="175" t="s">
        <v>644</v>
      </c>
    </row>
    <row r="228" spans="1:42" s="140" customFormat="1" ht="12" customHeight="1" x14ac:dyDescent="0.2">
      <c r="A228" s="51" t="s">
        <v>128</v>
      </c>
      <c r="B228" s="30"/>
      <c r="C228" s="30"/>
      <c r="D228" s="30"/>
      <c r="E228" s="30"/>
      <c r="F228" s="81"/>
      <c r="G228" s="89" t="s">
        <v>759</v>
      </c>
      <c r="H228" s="137"/>
      <c r="I228" s="137" t="s">
        <v>743</v>
      </c>
      <c r="J228" s="131" t="s">
        <v>773</v>
      </c>
      <c r="K228" s="42" t="s">
        <v>773</v>
      </c>
      <c r="L228" s="158" t="s">
        <v>632</v>
      </c>
      <c r="M228" s="185" t="s">
        <v>1005</v>
      </c>
      <c r="N228" s="186" t="str">
        <f>A228</f>
        <v>Dokladová část</v>
      </c>
      <c r="O228" s="170" t="str">
        <f t="shared" si="82"/>
        <v>Dokladová_část</v>
      </c>
      <c r="P228" s="170" t="str">
        <f t="shared" si="83"/>
        <v>-</v>
      </c>
      <c r="Q228" s="186" t="str">
        <f t="shared" ref="Q228:Q229" si="109">IF((MID(F228,1,8))="","-",IF((MID(H228,1,1))="D",MID(F228,10,1),""))</f>
        <v>-</v>
      </c>
      <c r="R228" s="197" t="str">
        <f t="shared" si="107"/>
        <v>-</v>
      </c>
      <c r="S228" s="193" t="str">
        <f t="shared" si="87"/>
        <v>-</v>
      </c>
      <c r="T228" s="170" t="str">
        <f t="shared" si="108"/>
        <v>-</v>
      </c>
      <c r="U228" s="187" t="str">
        <f t="shared" si="85"/>
        <v>S621500627_PDPS_DOKLA_XXXXXXXX_XX_X_XXX_000</v>
      </c>
      <c r="V228" s="172" t="str">
        <f t="shared" si="88"/>
        <v>S</v>
      </c>
      <c r="W228" s="173" t="str">
        <f t="shared" si="89"/>
        <v>6</v>
      </c>
      <c r="X228" s="173" t="str">
        <f t="shared" si="90"/>
        <v>2</v>
      </c>
      <c r="Y228" s="173" t="str">
        <f t="shared" si="91"/>
        <v>1</v>
      </c>
      <c r="Z228" s="173" t="str">
        <f t="shared" si="92"/>
        <v>5</v>
      </c>
      <c r="AA228" s="173" t="str">
        <f t="shared" si="93"/>
        <v>0</v>
      </c>
      <c r="AB228" s="173" t="str">
        <f t="shared" si="94"/>
        <v>0</v>
      </c>
      <c r="AC228" s="173" t="str">
        <f t="shared" si="95"/>
        <v>6</v>
      </c>
      <c r="AD228" s="173" t="str">
        <f t="shared" si="96"/>
        <v>2</v>
      </c>
      <c r="AE228" s="173" t="str">
        <f t="shared" si="97"/>
        <v>7</v>
      </c>
      <c r="AF228" s="173" t="s">
        <v>813</v>
      </c>
      <c r="AG228" s="173" t="str">
        <f t="shared" si="98"/>
        <v>P</v>
      </c>
      <c r="AH228" s="173" t="str">
        <f t="shared" si="99"/>
        <v>D</v>
      </c>
      <c r="AI228" s="173" t="str">
        <f t="shared" si="100"/>
        <v>P</v>
      </c>
      <c r="AJ228" s="174" t="str">
        <f t="shared" si="101"/>
        <v>S</v>
      </c>
      <c r="AK228" s="174" t="s">
        <v>1006</v>
      </c>
      <c r="AL228" s="174" t="str">
        <f t="shared" si="102"/>
        <v>_XXXXXXXX</v>
      </c>
      <c r="AM228" s="174" t="s">
        <v>636</v>
      </c>
      <c r="AN228" s="174" t="str">
        <f t="shared" si="103"/>
        <v>_X</v>
      </c>
      <c r="AO228" s="174" t="str">
        <f t="shared" si="104"/>
        <v>_XXX</v>
      </c>
      <c r="AP228" s="175" t="s">
        <v>644</v>
      </c>
    </row>
    <row r="229" spans="1:42" s="140" customFormat="1" ht="12" customHeight="1" x14ac:dyDescent="0.2">
      <c r="A229" s="142"/>
      <c r="B229" s="29" t="s">
        <v>149</v>
      </c>
      <c r="C229" s="30"/>
      <c r="D229" s="30"/>
      <c r="E229" s="31"/>
      <c r="F229" s="81"/>
      <c r="G229" s="89" t="s">
        <v>759</v>
      </c>
      <c r="H229" s="137" t="s">
        <v>149</v>
      </c>
      <c r="I229" s="137" t="s">
        <v>744</v>
      </c>
      <c r="J229" s="131" t="s">
        <v>773</v>
      </c>
      <c r="K229" s="199" t="s">
        <v>773</v>
      </c>
      <c r="L229" s="162" t="s">
        <v>632</v>
      </c>
      <c r="M229" s="185" t="str">
        <f t="shared" si="86"/>
        <v>P</v>
      </c>
      <c r="N229" s="186" t="str">
        <f>LOOKUP(Metadata_Příkladu_dokumentace!H229,'Struktura dokumentací'!$I$3:$I$119,'Struktura dokumentací'!$E$3:$E$119)</f>
        <v xml:space="preserve">Podklady pro vypracování dokumentace  </v>
      </c>
      <c r="O229" s="170" t="str">
        <f t="shared" si="82"/>
        <v>Podklady_pro_vypracování_dokumentace</v>
      </c>
      <c r="P229" s="170" t="str">
        <f t="shared" si="83"/>
        <v>-</v>
      </c>
      <c r="Q229" s="186" t="str">
        <f t="shared" si="109"/>
        <v>-</v>
      </c>
      <c r="R229" s="197" t="str">
        <f t="shared" si="107"/>
        <v>-</v>
      </c>
      <c r="S229" s="193" t="str">
        <f t="shared" si="87"/>
        <v>-</v>
      </c>
      <c r="T229" s="170" t="str">
        <f t="shared" si="108"/>
        <v>-</v>
      </c>
      <c r="U229" s="187" t="str">
        <f t="shared" si="85"/>
        <v>S621500627_PDPS_PXXXX_XXXXXXXX_XX_X_XXX_000</v>
      </c>
      <c r="V229" s="172" t="str">
        <f t="shared" si="88"/>
        <v>S</v>
      </c>
      <c r="W229" s="173" t="str">
        <f t="shared" si="89"/>
        <v>6</v>
      </c>
      <c r="X229" s="173" t="str">
        <f t="shared" si="90"/>
        <v>2</v>
      </c>
      <c r="Y229" s="173" t="str">
        <f t="shared" si="91"/>
        <v>1</v>
      </c>
      <c r="Z229" s="173" t="str">
        <f t="shared" si="92"/>
        <v>5</v>
      </c>
      <c r="AA229" s="173" t="str">
        <f t="shared" si="93"/>
        <v>0</v>
      </c>
      <c r="AB229" s="173" t="str">
        <f t="shared" si="94"/>
        <v>0</v>
      </c>
      <c r="AC229" s="173" t="str">
        <f t="shared" si="95"/>
        <v>6</v>
      </c>
      <c r="AD229" s="173" t="str">
        <f t="shared" si="96"/>
        <v>2</v>
      </c>
      <c r="AE229" s="173" t="str">
        <f t="shared" si="97"/>
        <v>7</v>
      </c>
      <c r="AF229" s="173" t="s">
        <v>813</v>
      </c>
      <c r="AG229" s="173" t="str">
        <f t="shared" si="98"/>
        <v>P</v>
      </c>
      <c r="AH229" s="173" t="str">
        <f t="shared" si="99"/>
        <v>D</v>
      </c>
      <c r="AI229" s="173" t="str">
        <f t="shared" si="100"/>
        <v>P</v>
      </c>
      <c r="AJ229" s="174" t="str">
        <f t="shared" si="101"/>
        <v>S</v>
      </c>
      <c r="AK229" s="174" t="str">
        <f>CONCATENATE("_",LOOKUP(Metadata_Příkladu_dokumentace!H229,'Struktura dokumentací'!$I$3:$I$119,'Struktura dokumentací'!$J$3:$J$119))</f>
        <v>_PXXXX</v>
      </c>
      <c r="AL229" s="174" t="str">
        <f t="shared" si="102"/>
        <v>_XXXXXXXX</v>
      </c>
      <c r="AM229" s="174" t="s">
        <v>636</v>
      </c>
      <c r="AN229" s="174" t="str">
        <f t="shared" si="103"/>
        <v>_X</v>
      </c>
      <c r="AO229" s="174" t="str">
        <f t="shared" si="104"/>
        <v>_XXX</v>
      </c>
      <c r="AP229" s="175" t="s">
        <v>644</v>
      </c>
    </row>
    <row r="230" spans="1:42" s="140" customFormat="1" ht="12" customHeight="1" x14ac:dyDescent="0.2">
      <c r="A230" s="142"/>
      <c r="B230" s="200"/>
      <c r="C230" s="201"/>
      <c r="D230" s="202"/>
      <c r="E230" s="203"/>
      <c r="F230" s="80" t="s">
        <v>1002</v>
      </c>
      <c r="G230" s="94" t="s">
        <v>765</v>
      </c>
      <c r="H230" s="135" t="s">
        <v>179</v>
      </c>
      <c r="I230" s="135" t="s">
        <v>999</v>
      </c>
      <c r="J230" s="133" t="s">
        <v>773</v>
      </c>
      <c r="K230" s="60" t="s">
        <v>735</v>
      </c>
      <c r="L230" s="97" t="s">
        <v>653</v>
      </c>
      <c r="M230" s="185" t="str">
        <f t="shared" si="86"/>
        <v>P1</v>
      </c>
      <c r="N230" s="186" t="str">
        <f>LOOKUP(Metadata_Příkladu_dokumentace!H230,'Struktura dokumentací'!$I$3:$I$119,'Struktura dokumentací'!$E$3:$E$119)</f>
        <v>Průzkumy pro technický návrh</v>
      </c>
      <c r="O230" s="170" t="str">
        <f t="shared" si="82"/>
        <v>Průzkumy_pro_technický_návrh</v>
      </c>
      <c r="P230" s="170" t="str">
        <f t="shared" si="83"/>
        <v>-</v>
      </c>
      <c r="Q230" s="186">
        <v>1</v>
      </c>
      <c r="R230" s="197" t="s">
        <v>993</v>
      </c>
      <c r="S230" s="193" t="str">
        <f t="shared" si="87"/>
        <v>IGP_průzkum</v>
      </c>
      <c r="T230" s="170" t="str">
        <f t="shared" si="108"/>
        <v>Technická_zpráva</v>
      </c>
      <c r="U230" s="187" t="str">
        <f t="shared" si="85"/>
        <v>S621500627_PDPS_P1XXX_XXXXXXXX_XX_1_001_000</v>
      </c>
      <c r="V230" s="172" t="str">
        <f t="shared" si="88"/>
        <v>S</v>
      </c>
      <c r="W230" s="173" t="str">
        <f t="shared" si="89"/>
        <v>6</v>
      </c>
      <c r="X230" s="173" t="str">
        <f t="shared" si="90"/>
        <v>2</v>
      </c>
      <c r="Y230" s="173" t="str">
        <f t="shared" si="91"/>
        <v>1</v>
      </c>
      <c r="Z230" s="173" t="str">
        <f t="shared" si="92"/>
        <v>5</v>
      </c>
      <c r="AA230" s="173" t="str">
        <f t="shared" si="93"/>
        <v>0</v>
      </c>
      <c r="AB230" s="173" t="str">
        <f t="shared" si="94"/>
        <v>0</v>
      </c>
      <c r="AC230" s="173" t="str">
        <f t="shared" si="95"/>
        <v>6</v>
      </c>
      <c r="AD230" s="173" t="str">
        <f t="shared" si="96"/>
        <v>2</v>
      </c>
      <c r="AE230" s="173" t="str">
        <f t="shared" si="97"/>
        <v>7</v>
      </c>
      <c r="AF230" s="173" t="s">
        <v>813</v>
      </c>
      <c r="AG230" s="173" t="str">
        <f t="shared" si="98"/>
        <v>P</v>
      </c>
      <c r="AH230" s="173" t="str">
        <f t="shared" si="99"/>
        <v>D</v>
      </c>
      <c r="AI230" s="173" t="str">
        <f t="shared" si="100"/>
        <v>P</v>
      </c>
      <c r="AJ230" s="174" t="str">
        <f t="shared" si="101"/>
        <v>S</v>
      </c>
      <c r="AK230" s="174" t="str">
        <f>CONCATENATE("_",LOOKUP(Metadata_Příkladu_dokumentace!H230,'Struktura dokumentací'!$I$3:$I$119,'Struktura dokumentací'!$J$3:$J$119))</f>
        <v>_P1XXX</v>
      </c>
      <c r="AL230" s="174" t="str">
        <f t="shared" si="102"/>
        <v>_XXXXXXXX</v>
      </c>
      <c r="AM230" s="174" t="s">
        <v>636</v>
      </c>
      <c r="AN230" s="174" t="str">
        <f t="shared" si="103"/>
        <v>_1</v>
      </c>
      <c r="AO230" s="174" t="str">
        <f t="shared" si="104"/>
        <v>_001</v>
      </c>
      <c r="AP230" s="175" t="s">
        <v>644</v>
      </c>
    </row>
    <row r="231" spans="1:42" s="140" customFormat="1" ht="12" customHeight="1" x14ac:dyDescent="0.2">
      <c r="A231" s="142"/>
      <c r="B231" s="145"/>
      <c r="C231" s="204"/>
      <c r="D231" s="108"/>
      <c r="E231" s="205"/>
      <c r="F231" s="80" t="s">
        <v>1001</v>
      </c>
      <c r="G231" s="94" t="s">
        <v>765</v>
      </c>
      <c r="H231" s="135" t="s">
        <v>179</v>
      </c>
      <c r="I231" s="135" t="s">
        <v>999</v>
      </c>
      <c r="J231" s="133" t="s">
        <v>773</v>
      </c>
      <c r="K231" s="60" t="s">
        <v>735</v>
      </c>
      <c r="L231" s="97" t="s">
        <v>736</v>
      </c>
      <c r="M231" s="185" t="str">
        <f t="shared" si="86"/>
        <v>P1</v>
      </c>
      <c r="N231" s="186" t="str">
        <f>LOOKUP(Metadata_Příkladu_dokumentace!H231,'Struktura dokumentací'!$I$3:$I$119,'Struktura dokumentací'!$E$3:$E$119)</f>
        <v>Průzkumy pro technický návrh</v>
      </c>
      <c r="O231" s="170" t="str">
        <f t="shared" si="82"/>
        <v>Průzkumy_pro_technický_návrh</v>
      </c>
      <c r="P231" s="170" t="str">
        <f t="shared" si="83"/>
        <v>-</v>
      </c>
      <c r="Q231" s="186">
        <v>1</v>
      </c>
      <c r="R231" s="197" t="s">
        <v>995</v>
      </c>
      <c r="S231" s="193" t="str">
        <f t="shared" si="87"/>
        <v>IGP_průzkum</v>
      </c>
      <c r="T231" s="170" t="str">
        <f t="shared" si="108"/>
        <v>Návrh_pražcového_podloží</v>
      </c>
      <c r="U231" s="187" t="str">
        <f t="shared" si="85"/>
        <v>S621500627_PDPS_P1XXX_XXXXXXXX_XX_1_002_000</v>
      </c>
      <c r="V231" s="172" t="str">
        <f t="shared" si="88"/>
        <v>S</v>
      </c>
      <c r="W231" s="173" t="str">
        <f t="shared" si="89"/>
        <v>6</v>
      </c>
      <c r="X231" s="173" t="str">
        <f t="shared" si="90"/>
        <v>2</v>
      </c>
      <c r="Y231" s="173" t="str">
        <f t="shared" si="91"/>
        <v>1</v>
      </c>
      <c r="Z231" s="173" t="str">
        <f t="shared" si="92"/>
        <v>5</v>
      </c>
      <c r="AA231" s="173" t="str">
        <f t="shared" si="93"/>
        <v>0</v>
      </c>
      <c r="AB231" s="173" t="str">
        <f t="shared" si="94"/>
        <v>0</v>
      </c>
      <c r="AC231" s="173" t="str">
        <f t="shared" si="95"/>
        <v>6</v>
      </c>
      <c r="AD231" s="173" t="str">
        <f t="shared" si="96"/>
        <v>2</v>
      </c>
      <c r="AE231" s="173" t="str">
        <f t="shared" si="97"/>
        <v>7</v>
      </c>
      <c r="AF231" s="173" t="s">
        <v>813</v>
      </c>
      <c r="AG231" s="173" t="str">
        <f t="shared" si="98"/>
        <v>P</v>
      </c>
      <c r="AH231" s="173" t="str">
        <f t="shared" si="99"/>
        <v>D</v>
      </c>
      <c r="AI231" s="173" t="str">
        <f t="shared" si="100"/>
        <v>P</v>
      </c>
      <c r="AJ231" s="174" t="str">
        <f t="shared" si="101"/>
        <v>S</v>
      </c>
      <c r="AK231" s="174" t="str">
        <f>CONCATENATE("_",LOOKUP(Metadata_Příkladu_dokumentace!H231,'Struktura dokumentací'!$I$3:$I$119,'Struktura dokumentací'!$J$3:$J$119))</f>
        <v>_P1XXX</v>
      </c>
      <c r="AL231" s="174" t="str">
        <f t="shared" si="102"/>
        <v>_XXXXXXXX</v>
      </c>
      <c r="AM231" s="174" t="s">
        <v>636</v>
      </c>
      <c r="AN231" s="174" t="str">
        <f t="shared" si="103"/>
        <v>_1</v>
      </c>
      <c r="AO231" s="174" t="str">
        <f t="shared" si="104"/>
        <v>_002</v>
      </c>
      <c r="AP231" s="175" t="s">
        <v>644</v>
      </c>
    </row>
    <row r="232" spans="1:42" s="140" customFormat="1" ht="12" customHeight="1" x14ac:dyDescent="0.2">
      <c r="A232" s="142"/>
      <c r="B232" s="145"/>
      <c r="C232" s="204"/>
      <c r="D232" s="108"/>
      <c r="E232" s="205"/>
      <c r="F232" s="80" t="s">
        <v>1000</v>
      </c>
      <c r="G232" s="94" t="s">
        <v>765</v>
      </c>
      <c r="H232" s="135" t="s">
        <v>179</v>
      </c>
      <c r="I232" s="135" t="s">
        <v>999</v>
      </c>
      <c r="J232" s="133" t="s">
        <v>773</v>
      </c>
      <c r="K232" s="60" t="s">
        <v>735</v>
      </c>
      <c r="L232" s="97" t="s">
        <v>737</v>
      </c>
      <c r="M232" s="185" t="str">
        <f t="shared" si="86"/>
        <v>P1</v>
      </c>
      <c r="N232" s="186" t="str">
        <f>LOOKUP(Metadata_Příkladu_dokumentace!H232,'Struktura dokumentací'!$I$3:$I$119,'Struktura dokumentací'!$E$3:$E$119)</f>
        <v>Průzkumy pro technický návrh</v>
      </c>
      <c r="O232" s="170" t="str">
        <f t="shared" si="82"/>
        <v>Průzkumy_pro_technický_návrh</v>
      </c>
      <c r="P232" s="170" t="str">
        <f t="shared" si="83"/>
        <v>-</v>
      </c>
      <c r="Q232" s="186">
        <v>1</v>
      </c>
      <c r="R232" s="197" t="s">
        <v>996</v>
      </c>
      <c r="S232" s="193" t="str">
        <f t="shared" si="87"/>
        <v>IGP_průzkum</v>
      </c>
      <c r="T232" s="170" t="str">
        <f t="shared" si="108"/>
        <v>Příčné_přechody_tabulka</v>
      </c>
      <c r="U232" s="187" t="str">
        <f t="shared" si="85"/>
        <v>S621500627_PDPS_P1XXX_XXXXXXXX_XX_1_003_000</v>
      </c>
      <c r="V232" s="172" t="str">
        <f t="shared" si="88"/>
        <v>S</v>
      </c>
      <c r="W232" s="173" t="str">
        <f t="shared" si="89"/>
        <v>6</v>
      </c>
      <c r="X232" s="173" t="str">
        <f t="shared" si="90"/>
        <v>2</v>
      </c>
      <c r="Y232" s="173" t="str">
        <f t="shared" si="91"/>
        <v>1</v>
      </c>
      <c r="Z232" s="173" t="str">
        <f t="shared" si="92"/>
        <v>5</v>
      </c>
      <c r="AA232" s="173" t="str">
        <f t="shared" si="93"/>
        <v>0</v>
      </c>
      <c r="AB232" s="173" t="str">
        <f t="shared" si="94"/>
        <v>0</v>
      </c>
      <c r="AC232" s="173" t="str">
        <f t="shared" si="95"/>
        <v>6</v>
      </c>
      <c r="AD232" s="173" t="str">
        <f t="shared" si="96"/>
        <v>2</v>
      </c>
      <c r="AE232" s="173" t="str">
        <f t="shared" si="97"/>
        <v>7</v>
      </c>
      <c r="AF232" s="173" t="s">
        <v>813</v>
      </c>
      <c r="AG232" s="173" t="str">
        <f t="shared" si="98"/>
        <v>P</v>
      </c>
      <c r="AH232" s="173" t="str">
        <f t="shared" si="99"/>
        <v>D</v>
      </c>
      <c r="AI232" s="173" t="str">
        <f t="shared" si="100"/>
        <v>P</v>
      </c>
      <c r="AJ232" s="174" t="str">
        <f t="shared" si="101"/>
        <v>S</v>
      </c>
      <c r="AK232" s="174" t="str">
        <f>CONCATENATE("_",LOOKUP(Metadata_Příkladu_dokumentace!H232,'Struktura dokumentací'!$I$3:$I$119,'Struktura dokumentací'!$J$3:$J$119))</f>
        <v>_P1XXX</v>
      </c>
      <c r="AL232" s="174" t="str">
        <f t="shared" si="102"/>
        <v>_XXXXXXXX</v>
      </c>
      <c r="AM232" s="174" t="s">
        <v>636</v>
      </c>
      <c r="AN232" s="174" t="str">
        <f t="shared" si="103"/>
        <v>_1</v>
      </c>
      <c r="AO232" s="174" t="str">
        <f t="shared" si="104"/>
        <v>_003</v>
      </c>
      <c r="AP232" s="175" t="s">
        <v>644</v>
      </c>
    </row>
    <row r="233" spans="1:42" s="140" customFormat="1" ht="12" customHeight="1" x14ac:dyDescent="0.2">
      <c r="A233" s="142"/>
      <c r="B233" s="145"/>
      <c r="C233" s="204"/>
      <c r="D233" s="108"/>
      <c r="E233" s="205"/>
      <c r="F233" s="80" t="s">
        <v>1003</v>
      </c>
      <c r="G233" s="94" t="s">
        <v>765</v>
      </c>
      <c r="H233" s="135" t="s">
        <v>179</v>
      </c>
      <c r="I233" s="135" t="s">
        <v>999</v>
      </c>
      <c r="J233" s="133" t="s">
        <v>773</v>
      </c>
      <c r="K233" s="60" t="s">
        <v>735</v>
      </c>
      <c r="L233" s="97" t="s">
        <v>738</v>
      </c>
      <c r="M233" s="185" t="str">
        <f t="shared" si="86"/>
        <v>P1</v>
      </c>
      <c r="N233" s="186" t="str">
        <f>LOOKUP(Metadata_Příkladu_dokumentace!H233,'Struktura dokumentací'!$I$3:$I$119,'Struktura dokumentací'!$E$3:$E$119)</f>
        <v>Průzkumy pro technický návrh</v>
      </c>
      <c r="O233" s="170" t="str">
        <f t="shared" si="82"/>
        <v>Průzkumy_pro_technický_návrh</v>
      </c>
      <c r="P233" s="170" t="str">
        <f t="shared" si="83"/>
        <v>-</v>
      </c>
      <c r="Q233" s="186">
        <v>1</v>
      </c>
      <c r="R233" s="197" t="s">
        <v>997</v>
      </c>
      <c r="S233" s="193" t="str">
        <f t="shared" si="87"/>
        <v>IGP_průzkum</v>
      </c>
      <c r="T233" s="170" t="str">
        <f t="shared" si="108"/>
        <v>Závěrečná_zpráva</v>
      </c>
      <c r="U233" s="187" t="str">
        <f t="shared" si="85"/>
        <v>S621500627_PDPS_P1XXX_XXXXXXXX_XX_1_004_000</v>
      </c>
      <c r="V233" s="172" t="str">
        <f t="shared" si="88"/>
        <v>S</v>
      </c>
      <c r="W233" s="173" t="str">
        <f t="shared" si="89"/>
        <v>6</v>
      </c>
      <c r="X233" s="173" t="str">
        <f t="shared" si="90"/>
        <v>2</v>
      </c>
      <c r="Y233" s="173" t="str">
        <f t="shared" si="91"/>
        <v>1</v>
      </c>
      <c r="Z233" s="173" t="str">
        <f t="shared" si="92"/>
        <v>5</v>
      </c>
      <c r="AA233" s="173" t="str">
        <f t="shared" si="93"/>
        <v>0</v>
      </c>
      <c r="AB233" s="173" t="str">
        <f t="shared" si="94"/>
        <v>0</v>
      </c>
      <c r="AC233" s="173" t="str">
        <f t="shared" si="95"/>
        <v>6</v>
      </c>
      <c r="AD233" s="173" t="str">
        <f t="shared" si="96"/>
        <v>2</v>
      </c>
      <c r="AE233" s="173" t="str">
        <f t="shared" si="97"/>
        <v>7</v>
      </c>
      <c r="AF233" s="173" t="s">
        <v>813</v>
      </c>
      <c r="AG233" s="173" t="str">
        <f t="shared" si="98"/>
        <v>P</v>
      </c>
      <c r="AH233" s="173" t="str">
        <f t="shared" si="99"/>
        <v>D</v>
      </c>
      <c r="AI233" s="173" t="str">
        <f t="shared" si="100"/>
        <v>P</v>
      </c>
      <c r="AJ233" s="174" t="str">
        <f t="shared" si="101"/>
        <v>S</v>
      </c>
      <c r="AK233" s="174" t="str">
        <f>CONCATENATE("_",LOOKUP(Metadata_Příkladu_dokumentace!H233,'Struktura dokumentací'!$I$3:$I$119,'Struktura dokumentací'!$J$3:$J$119))</f>
        <v>_P1XXX</v>
      </c>
      <c r="AL233" s="174" t="str">
        <f t="shared" si="102"/>
        <v>_XXXXXXXX</v>
      </c>
      <c r="AM233" s="174" t="s">
        <v>636</v>
      </c>
      <c r="AN233" s="174" t="str">
        <f t="shared" si="103"/>
        <v>_1</v>
      </c>
      <c r="AO233" s="174" t="str">
        <f t="shared" si="104"/>
        <v>_004</v>
      </c>
      <c r="AP233" s="175" t="s">
        <v>644</v>
      </c>
    </row>
    <row r="234" spans="1:42" s="140" customFormat="1" ht="12" customHeight="1" thickBot="1" x14ac:dyDescent="0.25">
      <c r="A234" s="278"/>
      <c r="B234" s="206"/>
      <c r="C234" s="207"/>
      <c r="D234" s="208"/>
      <c r="E234" s="209"/>
      <c r="F234" s="210" t="s">
        <v>1004</v>
      </c>
      <c r="G234" s="211" t="s">
        <v>765</v>
      </c>
      <c r="H234" s="212" t="s">
        <v>179</v>
      </c>
      <c r="I234" s="212" t="s">
        <v>999</v>
      </c>
      <c r="J234" s="213" t="s">
        <v>773</v>
      </c>
      <c r="K234" s="98" t="s">
        <v>735</v>
      </c>
      <c r="L234" s="99" t="s">
        <v>739</v>
      </c>
      <c r="M234" s="188" t="str">
        <f t="shared" si="86"/>
        <v>P1</v>
      </c>
      <c r="N234" s="189" t="str">
        <f>LOOKUP(Metadata_Příkladu_dokumentace!H234,'Struktura dokumentací'!$I$3:$I$119,'Struktura dokumentací'!$E$3:$E$119)</f>
        <v>Průzkumy pro technický návrh</v>
      </c>
      <c r="O234" s="171" t="str">
        <f t="shared" si="82"/>
        <v>Průzkumy_pro_technický_návrh</v>
      </c>
      <c r="P234" s="171" t="str">
        <f t="shared" si="83"/>
        <v>-</v>
      </c>
      <c r="Q234" s="189">
        <v>1</v>
      </c>
      <c r="R234" s="214" t="s">
        <v>998</v>
      </c>
      <c r="S234" s="194" t="str">
        <f t="shared" si="87"/>
        <v>IGP_průzkum</v>
      </c>
      <c r="T234" s="171" t="str">
        <f t="shared" si="108"/>
        <v>GT_Průzkum</v>
      </c>
      <c r="U234" s="190" t="str">
        <f t="shared" si="85"/>
        <v>S621500627_PDPS_P1XXX_XXXXXXXX_XX_1_005_000</v>
      </c>
      <c r="V234" s="176" t="str">
        <f t="shared" si="88"/>
        <v>S</v>
      </c>
      <c r="W234" s="177" t="str">
        <f t="shared" si="89"/>
        <v>6</v>
      </c>
      <c r="X234" s="177" t="str">
        <f t="shared" si="90"/>
        <v>2</v>
      </c>
      <c r="Y234" s="177" t="str">
        <f t="shared" si="91"/>
        <v>1</v>
      </c>
      <c r="Z234" s="177" t="str">
        <f t="shared" si="92"/>
        <v>5</v>
      </c>
      <c r="AA234" s="177" t="str">
        <f t="shared" si="93"/>
        <v>0</v>
      </c>
      <c r="AB234" s="177" t="str">
        <f t="shared" si="94"/>
        <v>0</v>
      </c>
      <c r="AC234" s="177" t="str">
        <f t="shared" si="95"/>
        <v>6</v>
      </c>
      <c r="AD234" s="177" t="str">
        <f t="shared" si="96"/>
        <v>2</v>
      </c>
      <c r="AE234" s="177" t="str">
        <f t="shared" si="97"/>
        <v>7</v>
      </c>
      <c r="AF234" s="177" t="s">
        <v>813</v>
      </c>
      <c r="AG234" s="177" t="str">
        <f t="shared" si="98"/>
        <v>P</v>
      </c>
      <c r="AH234" s="177" t="str">
        <f t="shared" si="99"/>
        <v>D</v>
      </c>
      <c r="AI234" s="177" t="str">
        <f t="shared" si="100"/>
        <v>P</v>
      </c>
      <c r="AJ234" s="178" t="str">
        <f t="shared" si="101"/>
        <v>S</v>
      </c>
      <c r="AK234" s="178" t="str">
        <f>CONCATENATE("_",LOOKUP(Metadata_Příkladu_dokumentace!H234,'Struktura dokumentací'!$I$3:$I$119,'Struktura dokumentací'!$J$3:$J$119))</f>
        <v>_P1XXX</v>
      </c>
      <c r="AL234" s="178" t="str">
        <f t="shared" si="102"/>
        <v>_XXXXXXXX</v>
      </c>
      <c r="AM234" s="178" t="s">
        <v>636</v>
      </c>
      <c r="AN234" s="178" t="str">
        <f t="shared" si="103"/>
        <v>_1</v>
      </c>
      <c r="AO234" s="178" t="str">
        <f t="shared" si="104"/>
        <v>_005</v>
      </c>
      <c r="AP234" s="179" t="s">
        <v>644</v>
      </c>
    </row>
    <row r="235" spans="1:42" x14ac:dyDescent="0.2">
      <c r="P235" s="139" t="str">
        <f t="shared" si="83"/>
        <v/>
      </c>
    </row>
  </sheetData>
  <mergeCells count="9">
    <mergeCell ref="V3:AE3"/>
    <mergeCell ref="AF3:AJ3"/>
    <mergeCell ref="M1:U2"/>
    <mergeCell ref="V1:AP2"/>
    <mergeCell ref="E26:F26"/>
    <mergeCell ref="B1:F1"/>
    <mergeCell ref="H1:I1"/>
    <mergeCell ref="K1:L1"/>
    <mergeCell ref="A3:E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J119"/>
  <sheetViews>
    <sheetView zoomScale="85" zoomScaleNormal="85" workbookViewId="0">
      <selection activeCell="E111" sqref="E111"/>
    </sheetView>
  </sheetViews>
  <sheetFormatPr defaultRowHeight="12.75" x14ac:dyDescent="0.2"/>
  <cols>
    <col min="1" max="4" width="7.375" customWidth="1"/>
    <col min="5" max="5" width="60.75" customWidth="1"/>
    <col min="6" max="6" width="33" customWidth="1"/>
    <col min="7" max="7" width="167.125" customWidth="1"/>
    <col min="8" max="8" width="18.5" customWidth="1"/>
    <col min="9" max="10" width="15.125" customWidth="1"/>
  </cols>
  <sheetData>
    <row r="1" spans="1:10" ht="27" customHeight="1" x14ac:dyDescent="0.2">
      <c r="A1" s="272" t="s">
        <v>763</v>
      </c>
      <c r="B1" s="273"/>
      <c r="C1" s="273"/>
      <c r="D1" s="274"/>
      <c r="E1" s="255" t="s">
        <v>764</v>
      </c>
      <c r="F1" s="256"/>
      <c r="G1" s="256"/>
      <c r="H1" s="271"/>
    </row>
    <row r="2" spans="1:10" ht="29.25" customHeight="1" thickBot="1" x14ac:dyDescent="0.25">
      <c r="A2" s="275"/>
      <c r="B2" s="276"/>
      <c r="C2" s="276"/>
      <c r="D2" s="277"/>
      <c r="E2" s="113" t="s">
        <v>810</v>
      </c>
      <c r="F2" s="114" t="s">
        <v>811</v>
      </c>
      <c r="G2" s="114" t="s">
        <v>229</v>
      </c>
      <c r="H2" s="115" t="s">
        <v>108</v>
      </c>
      <c r="I2" s="115" t="s">
        <v>868</v>
      </c>
      <c r="J2" s="115" t="s">
        <v>869</v>
      </c>
    </row>
    <row r="3" spans="1:10" ht="12" customHeight="1" x14ac:dyDescent="0.2">
      <c r="A3" s="48" t="s">
        <v>109</v>
      </c>
      <c r="B3" s="30"/>
      <c r="C3" s="30"/>
      <c r="D3" s="81"/>
      <c r="E3" s="48" t="s">
        <v>110</v>
      </c>
      <c r="F3" s="42" t="s">
        <v>254</v>
      </c>
      <c r="G3" s="57" t="s">
        <v>789</v>
      </c>
      <c r="H3" s="109" t="s">
        <v>760</v>
      </c>
      <c r="I3" s="109" t="str">
        <f>CONCATENATE(A3,B3,C3,D3)</f>
        <v>A</v>
      </c>
      <c r="J3" s="109" t="s">
        <v>966</v>
      </c>
    </row>
    <row r="4" spans="1:10" ht="12" customHeight="1" x14ac:dyDescent="0.2">
      <c r="A4" s="48" t="s">
        <v>111</v>
      </c>
      <c r="B4" s="30"/>
      <c r="C4" s="30"/>
      <c r="D4" s="81"/>
      <c r="E4" s="48" t="s">
        <v>112</v>
      </c>
      <c r="F4" s="42" t="s">
        <v>254</v>
      </c>
      <c r="G4" s="57" t="s">
        <v>790</v>
      </c>
      <c r="H4" s="110" t="s">
        <v>760</v>
      </c>
      <c r="I4" s="110" t="str">
        <f t="shared" ref="I4:I67" si="0">CONCATENATE(A4,B4,C4,D4)</f>
        <v>B</v>
      </c>
      <c r="J4" s="110" t="s">
        <v>967</v>
      </c>
    </row>
    <row r="5" spans="1:10" ht="12" customHeight="1" x14ac:dyDescent="0.2">
      <c r="A5" s="49"/>
      <c r="B5" s="37" t="s">
        <v>372</v>
      </c>
      <c r="C5" s="38"/>
      <c r="D5" s="124"/>
      <c r="E5" s="95" t="s">
        <v>385</v>
      </c>
      <c r="F5" s="40" t="s">
        <v>254</v>
      </c>
      <c r="G5" s="28" t="s">
        <v>791</v>
      </c>
      <c r="H5" s="111" t="s">
        <v>762</v>
      </c>
      <c r="I5" s="111" t="str">
        <f t="shared" si="0"/>
        <v>B1</v>
      </c>
      <c r="J5" s="111" t="s">
        <v>970</v>
      </c>
    </row>
    <row r="6" spans="1:10" ht="12" customHeight="1" x14ac:dyDescent="0.2">
      <c r="A6" s="49"/>
      <c r="B6" s="37" t="s">
        <v>373</v>
      </c>
      <c r="C6" s="38"/>
      <c r="D6" s="124"/>
      <c r="E6" s="95" t="s">
        <v>386</v>
      </c>
      <c r="F6" s="28" t="s">
        <v>387</v>
      </c>
      <c r="G6" s="28" t="s">
        <v>791</v>
      </c>
      <c r="H6" s="111" t="s">
        <v>762</v>
      </c>
      <c r="I6" s="111" t="str">
        <f t="shared" si="0"/>
        <v>B2</v>
      </c>
      <c r="J6" s="111" t="s">
        <v>971</v>
      </c>
    </row>
    <row r="7" spans="1:10" ht="12" customHeight="1" x14ac:dyDescent="0.2">
      <c r="A7" s="49"/>
      <c r="B7" s="37" t="s">
        <v>374</v>
      </c>
      <c r="C7" s="38"/>
      <c r="D7" s="124"/>
      <c r="E7" s="95" t="s">
        <v>388</v>
      </c>
      <c r="F7" s="47" t="s">
        <v>389</v>
      </c>
      <c r="G7" s="28" t="s">
        <v>792</v>
      </c>
      <c r="H7" s="111" t="s">
        <v>762</v>
      </c>
      <c r="I7" s="111" t="str">
        <f t="shared" si="0"/>
        <v>B3</v>
      </c>
      <c r="J7" s="111" t="s">
        <v>973</v>
      </c>
    </row>
    <row r="8" spans="1:10" ht="12" customHeight="1" x14ac:dyDescent="0.2">
      <c r="A8" s="49"/>
      <c r="B8" s="37" t="s">
        <v>375</v>
      </c>
      <c r="C8" s="38"/>
      <c r="D8" s="124"/>
      <c r="E8" s="95" t="s">
        <v>390</v>
      </c>
      <c r="F8" s="28" t="s">
        <v>398</v>
      </c>
      <c r="G8" s="28" t="s">
        <v>792</v>
      </c>
      <c r="H8" s="111" t="s">
        <v>762</v>
      </c>
      <c r="I8" s="111" t="str">
        <f t="shared" si="0"/>
        <v>B4</v>
      </c>
      <c r="J8" s="111" t="s">
        <v>974</v>
      </c>
    </row>
    <row r="9" spans="1:10" ht="12" customHeight="1" x14ac:dyDescent="0.2">
      <c r="A9" s="49"/>
      <c r="B9" s="37" t="s">
        <v>376</v>
      </c>
      <c r="C9" s="38"/>
      <c r="D9" s="124"/>
      <c r="E9" s="95" t="s">
        <v>392</v>
      </c>
      <c r="F9" s="28" t="s">
        <v>393</v>
      </c>
      <c r="G9" s="28" t="s">
        <v>792</v>
      </c>
      <c r="H9" s="111" t="s">
        <v>762</v>
      </c>
      <c r="I9" s="111" t="str">
        <f t="shared" si="0"/>
        <v>B5</v>
      </c>
      <c r="J9" s="111" t="s">
        <v>975</v>
      </c>
    </row>
    <row r="10" spans="1:10" ht="12" customHeight="1" x14ac:dyDescent="0.2">
      <c r="A10" s="49"/>
      <c r="B10" s="37" t="s">
        <v>377</v>
      </c>
      <c r="C10" s="38"/>
      <c r="D10" s="124"/>
      <c r="E10" s="95" t="s">
        <v>394</v>
      </c>
      <c r="F10" s="47" t="s">
        <v>395</v>
      </c>
      <c r="G10" s="28" t="s">
        <v>792</v>
      </c>
      <c r="H10" s="111" t="s">
        <v>762</v>
      </c>
      <c r="I10" s="111" t="str">
        <f t="shared" si="0"/>
        <v>B6</v>
      </c>
      <c r="J10" s="111" t="s">
        <v>976</v>
      </c>
    </row>
    <row r="11" spans="1:10" ht="12" customHeight="1" x14ac:dyDescent="0.2">
      <c r="A11" s="49"/>
      <c r="B11" s="37" t="s">
        <v>378</v>
      </c>
      <c r="C11" s="38"/>
      <c r="D11" s="124"/>
      <c r="E11" s="95" t="s">
        <v>396</v>
      </c>
      <c r="F11" s="40" t="s">
        <v>254</v>
      </c>
      <c r="G11" s="28" t="s">
        <v>791</v>
      </c>
      <c r="H11" s="111" t="s">
        <v>762</v>
      </c>
      <c r="I11" s="111" t="str">
        <f t="shared" si="0"/>
        <v>B7</v>
      </c>
      <c r="J11" s="111" t="s">
        <v>972</v>
      </c>
    </row>
    <row r="12" spans="1:10" ht="12" customHeight="1" x14ac:dyDescent="0.2">
      <c r="A12" s="49"/>
      <c r="B12" s="37" t="s">
        <v>379</v>
      </c>
      <c r="C12" s="38"/>
      <c r="D12" s="124"/>
      <c r="E12" s="95" t="s">
        <v>397</v>
      </c>
      <c r="F12" s="47" t="s">
        <v>391</v>
      </c>
      <c r="G12" s="28" t="s">
        <v>793</v>
      </c>
      <c r="H12" s="111" t="s">
        <v>762</v>
      </c>
      <c r="I12" s="111" t="str">
        <f t="shared" si="0"/>
        <v>B8</v>
      </c>
      <c r="J12" s="111" t="s">
        <v>977</v>
      </c>
    </row>
    <row r="13" spans="1:10" ht="12" customHeight="1" x14ac:dyDescent="0.2">
      <c r="A13" s="49"/>
      <c r="B13" s="37" t="s">
        <v>380</v>
      </c>
      <c r="C13" s="38"/>
      <c r="D13" s="124"/>
      <c r="E13" s="95" t="s">
        <v>399</v>
      </c>
      <c r="F13" s="47" t="s">
        <v>400</v>
      </c>
      <c r="G13" s="28" t="s">
        <v>793</v>
      </c>
      <c r="H13" s="111" t="s">
        <v>762</v>
      </c>
      <c r="I13" s="111" t="str">
        <f t="shared" si="0"/>
        <v>B9</v>
      </c>
      <c r="J13" s="111" t="s">
        <v>978</v>
      </c>
    </row>
    <row r="14" spans="1:10" ht="12" customHeight="1" x14ac:dyDescent="0.2">
      <c r="A14" s="48" t="s">
        <v>113</v>
      </c>
      <c r="B14" s="30"/>
      <c r="C14" s="30"/>
      <c r="D14" s="81"/>
      <c r="E14" s="48" t="s">
        <v>114</v>
      </c>
      <c r="F14" s="42" t="s">
        <v>254</v>
      </c>
      <c r="G14" s="57" t="s">
        <v>794</v>
      </c>
      <c r="H14" s="110" t="s">
        <v>760</v>
      </c>
      <c r="I14" s="110" t="str">
        <f t="shared" si="0"/>
        <v>C</v>
      </c>
      <c r="J14" s="110" t="s">
        <v>968</v>
      </c>
    </row>
    <row r="15" spans="1:10" ht="12" customHeight="1" x14ac:dyDescent="0.2">
      <c r="A15" s="49"/>
      <c r="B15" s="37" t="s">
        <v>115</v>
      </c>
      <c r="C15" s="38"/>
      <c r="D15" s="124"/>
      <c r="E15" s="95" t="s">
        <v>116</v>
      </c>
      <c r="F15" s="40" t="s">
        <v>254</v>
      </c>
      <c r="G15" s="28" t="s">
        <v>795</v>
      </c>
      <c r="H15" s="111" t="s">
        <v>762</v>
      </c>
      <c r="I15" s="111" t="str">
        <f t="shared" si="0"/>
        <v>C1</v>
      </c>
      <c r="J15" s="111" t="s">
        <v>979</v>
      </c>
    </row>
    <row r="16" spans="1:10" ht="12" customHeight="1" x14ac:dyDescent="0.2">
      <c r="A16" s="49"/>
      <c r="B16" s="37" t="s">
        <v>117</v>
      </c>
      <c r="C16" s="38"/>
      <c r="D16" s="124"/>
      <c r="E16" s="95" t="s">
        <v>118</v>
      </c>
      <c r="F16" s="40" t="s">
        <v>254</v>
      </c>
      <c r="G16" s="28" t="s">
        <v>795</v>
      </c>
      <c r="H16" s="111" t="s">
        <v>762</v>
      </c>
      <c r="I16" s="111" t="str">
        <f t="shared" si="0"/>
        <v>C2</v>
      </c>
      <c r="J16" s="111" t="s">
        <v>980</v>
      </c>
    </row>
    <row r="17" spans="1:10" ht="12" customHeight="1" x14ac:dyDescent="0.2">
      <c r="A17" s="49"/>
      <c r="B17" s="37" t="s">
        <v>119</v>
      </c>
      <c r="C17" s="38"/>
      <c r="D17" s="124"/>
      <c r="E17" s="95" t="s">
        <v>120</v>
      </c>
      <c r="F17" s="40" t="s">
        <v>254</v>
      </c>
      <c r="G17" s="28" t="s">
        <v>795</v>
      </c>
      <c r="H17" s="111" t="s">
        <v>762</v>
      </c>
      <c r="I17" s="111" t="str">
        <f t="shared" si="0"/>
        <v>C3</v>
      </c>
      <c r="J17" s="111" t="s">
        <v>981</v>
      </c>
    </row>
    <row r="18" spans="1:10" ht="12" customHeight="1" x14ac:dyDescent="0.2">
      <c r="A18" s="49"/>
      <c r="B18" s="37" t="s">
        <v>121</v>
      </c>
      <c r="C18" s="38"/>
      <c r="D18" s="124"/>
      <c r="E18" s="95" t="s">
        <v>122</v>
      </c>
      <c r="F18" s="40" t="s">
        <v>254</v>
      </c>
      <c r="G18" s="28" t="s">
        <v>795</v>
      </c>
      <c r="H18" s="111" t="s">
        <v>762</v>
      </c>
      <c r="I18" s="111" t="str">
        <f t="shared" si="0"/>
        <v>C4</v>
      </c>
      <c r="J18" s="111" t="s">
        <v>982</v>
      </c>
    </row>
    <row r="19" spans="1:10" ht="12" customHeight="1" x14ac:dyDescent="0.2">
      <c r="A19" s="48" t="s">
        <v>123</v>
      </c>
      <c r="B19" s="30"/>
      <c r="C19" s="30"/>
      <c r="D19" s="81"/>
      <c r="E19" s="48" t="s">
        <v>124</v>
      </c>
      <c r="F19" s="42" t="s">
        <v>255</v>
      </c>
      <c r="G19" s="57" t="s">
        <v>788</v>
      </c>
      <c r="H19" s="110" t="s">
        <v>760</v>
      </c>
      <c r="I19" s="110" t="str">
        <f t="shared" si="0"/>
        <v>D</v>
      </c>
      <c r="J19" s="110" t="s">
        <v>969</v>
      </c>
    </row>
    <row r="20" spans="1:10" ht="12" customHeight="1" x14ac:dyDescent="0.2">
      <c r="A20" s="49"/>
      <c r="B20" s="34" t="s">
        <v>161</v>
      </c>
      <c r="C20" s="35"/>
      <c r="D20" s="82"/>
      <c r="E20" s="116" t="s">
        <v>125</v>
      </c>
      <c r="F20" s="43" t="s">
        <v>256</v>
      </c>
      <c r="G20" s="57" t="s">
        <v>788</v>
      </c>
      <c r="H20" s="110" t="s">
        <v>761</v>
      </c>
      <c r="I20" s="110" t="str">
        <f t="shared" si="0"/>
        <v>D1</v>
      </c>
      <c r="J20" s="110" t="s">
        <v>983</v>
      </c>
    </row>
    <row r="21" spans="1:10" ht="12" customHeight="1" x14ac:dyDescent="0.2">
      <c r="A21" s="49"/>
      <c r="B21" s="24"/>
      <c r="C21" s="23" t="s">
        <v>194</v>
      </c>
      <c r="D21" s="125"/>
      <c r="E21" s="117" t="s">
        <v>188</v>
      </c>
      <c r="F21" s="40" t="s">
        <v>254</v>
      </c>
      <c r="G21" s="28" t="s">
        <v>796</v>
      </c>
      <c r="H21" s="111" t="s">
        <v>762</v>
      </c>
      <c r="I21" s="111" t="str">
        <f t="shared" si="0"/>
        <v>D11</v>
      </c>
      <c r="J21" s="111" t="s">
        <v>870</v>
      </c>
    </row>
    <row r="22" spans="1:10" ht="12" customHeight="1" x14ac:dyDescent="0.2">
      <c r="A22" s="49"/>
      <c r="B22" s="25"/>
      <c r="C22" s="26"/>
      <c r="D22" s="125" t="s">
        <v>195</v>
      </c>
      <c r="E22" s="95" t="s">
        <v>202</v>
      </c>
      <c r="F22" s="28" t="s">
        <v>257</v>
      </c>
      <c r="G22" s="28" t="s">
        <v>796</v>
      </c>
      <c r="H22" s="111" t="s">
        <v>762</v>
      </c>
      <c r="I22" s="111" t="str">
        <f t="shared" si="0"/>
        <v>D111</v>
      </c>
      <c r="J22" s="111" t="s">
        <v>874</v>
      </c>
    </row>
    <row r="23" spans="1:10" ht="12" customHeight="1" x14ac:dyDescent="0.2">
      <c r="A23" s="49"/>
      <c r="B23" s="25"/>
      <c r="C23" s="25"/>
      <c r="D23" s="125" t="s">
        <v>196</v>
      </c>
      <c r="E23" s="95" t="s">
        <v>203</v>
      </c>
      <c r="F23" s="28" t="s">
        <v>258</v>
      </c>
      <c r="G23" s="28" t="s">
        <v>796</v>
      </c>
      <c r="H23" s="111" t="s">
        <v>762</v>
      </c>
      <c r="I23" s="111" t="str">
        <f t="shared" si="0"/>
        <v>D112</v>
      </c>
      <c r="J23" s="111" t="s">
        <v>878</v>
      </c>
    </row>
    <row r="24" spans="1:10" ht="12" customHeight="1" x14ac:dyDescent="0.2">
      <c r="A24" s="49"/>
      <c r="B24" s="25"/>
      <c r="C24" s="25"/>
      <c r="D24" s="125" t="s">
        <v>197</v>
      </c>
      <c r="E24" s="95" t="s">
        <v>204</v>
      </c>
      <c r="F24" s="28" t="s">
        <v>259</v>
      </c>
      <c r="G24" s="28" t="s">
        <v>796</v>
      </c>
      <c r="H24" s="111" t="s">
        <v>762</v>
      </c>
      <c r="I24" s="111" t="str">
        <f t="shared" si="0"/>
        <v>D113</v>
      </c>
      <c r="J24" s="111" t="s">
        <v>879</v>
      </c>
    </row>
    <row r="25" spans="1:10" ht="12" customHeight="1" x14ac:dyDescent="0.2">
      <c r="A25" s="49"/>
      <c r="B25" s="25"/>
      <c r="C25" s="25"/>
      <c r="D25" s="125" t="s">
        <v>198</v>
      </c>
      <c r="E25" s="95" t="s">
        <v>205</v>
      </c>
      <c r="F25" s="28" t="s">
        <v>260</v>
      </c>
      <c r="G25" s="28" t="s">
        <v>796</v>
      </c>
      <c r="H25" s="111" t="s">
        <v>762</v>
      </c>
      <c r="I25" s="111" t="str">
        <f t="shared" si="0"/>
        <v>D114</v>
      </c>
      <c r="J25" s="111" t="s">
        <v>880</v>
      </c>
    </row>
    <row r="26" spans="1:10" ht="12" customHeight="1" x14ac:dyDescent="0.2">
      <c r="A26" s="49"/>
      <c r="B26" s="25"/>
      <c r="C26" s="25"/>
      <c r="D26" s="125" t="s">
        <v>199</v>
      </c>
      <c r="E26" s="95" t="s">
        <v>206</v>
      </c>
      <c r="F26" s="28" t="s">
        <v>261</v>
      </c>
      <c r="G26" s="28" t="s">
        <v>796</v>
      </c>
      <c r="H26" s="111" t="s">
        <v>762</v>
      </c>
      <c r="I26" s="111" t="str">
        <f t="shared" si="0"/>
        <v>D115</v>
      </c>
      <c r="J26" s="111" t="s">
        <v>881</v>
      </c>
    </row>
    <row r="27" spans="1:10" ht="12" customHeight="1" x14ac:dyDescent="0.2">
      <c r="A27" s="49"/>
      <c r="B27" s="25"/>
      <c r="C27" s="25"/>
      <c r="D27" s="125" t="s">
        <v>200</v>
      </c>
      <c r="E27" s="95" t="s">
        <v>207</v>
      </c>
      <c r="F27" s="28" t="s">
        <v>263</v>
      </c>
      <c r="G27" s="28" t="s">
        <v>796</v>
      </c>
      <c r="H27" s="111" t="s">
        <v>762</v>
      </c>
      <c r="I27" s="111" t="str">
        <f t="shared" si="0"/>
        <v>D116</v>
      </c>
      <c r="J27" s="111" t="s">
        <v>882</v>
      </c>
    </row>
    <row r="28" spans="1:10" ht="12" customHeight="1" x14ac:dyDescent="0.2">
      <c r="A28" s="49"/>
      <c r="B28" s="25"/>
      <c r="C28" s="27"/>
      <c r="D28" s="125" t="s">
        <v>201</v>
      </c>
      <c r="E28" s="95" t="s">
        <v>208</v>
      </c>
      <c r="F28" s="28" t="s">
        <v>262</v>
      </c>
      <c r="G28" s="28" t="s">
        <v>796</v>
      </c>
      <c r="H28" s="111" t="s">
        <v>762</v>
      </c>
      <c r="I28" s="111" t="str">
        <f t="shared" si="0"/>
        <v>D117</v>
      </c>
      <c r="J28" s="111" t="s">
        <v>883</v>
      </c>
    </row>
    <row r="29" spans="1:10" ht="12" customHeight="1" x14ac:dyDescent="0.2">
      <c r="A29" s="49"/>
      <c r="B29" s="25"/>
      <c r="C29" s="23" t="s">
        <v>191</v>
      </c>
      <c r="D29" s="125"/>
      <c r="E29" s="118" t="s">
        <v>189</v>
      </c>
      <c r="F29" s="40" t="s">
        <v>254</v>
      </c>
      <c r="G29" s="28" t="s">
        <v>796</v>
      </c>
      <c r="H29" s="111" t="s">
        <v>762</v>
      </c>
      <c r="I29" s="111" t="str">
        <f t="shared" si="0"/>
        <v>D12</v>
      </c>
      <c r="J29" s="111" t="s">
        <v>871</v>
      </c>
    </row>
    <row r="30" spans="1:10" ht="12" customHeight="1" x14ac:dyDescent="0.2">
      <c r="A30" s="49"/>
      <c r="B30" s="25"/>
      <c r="C30" s="25"/>
      <c r="D30" s="126" t="s">
        <v>209</v>
      </c>
      <c r="E30" s="95" t="s">
        <v>219</v>
      </c>
      <c r="F30" s="40" t="s">
        <v>254</v>
      </c>
      <c r="G30" s="28" t="s">
        <v>796</v>
      </c>
      <c r="H30" s="111" t="s">
        <v>762</v>
      </c>
      <c r="I30" s="111" t="str">
        <f t="shared" si="0"/>
        <v>D121</v>
      </c>
      <c r="J30" s="111" t="s">
        <v>875</v>
      </c>
    </row>
    <row r="31" spans="1:10" ht="12" customHeight="1" x14ac:dyDescent="0.2">
      <c r="A31" s="49"/>
      <c r="B31" s="25"/>
      <c r="C31" s="25"/>
      <c r="D31" s="125" t="s">
        <v>210</v>
      </c>
      <c r="E31" s="95" t="s">
        <v>220</v>
      </c>
      <c r="F31" s="40" t="s">
        <v>254</v>
      </c>
      <c r="G31" s="28" t="s">
        <v>796</v>
      </c>
      <c r="H31" s="111" t="s">
        <v>762</v>
      </c>
      <c r="I31" s="111" t="str">
        <f t="shared" si="0"/>
        <v>D122</v>
      </c>
      <c r="J31" s="111" t="s">
        <v>884</v>
      </c>
    </row>
    <row r="32" spans="1:10" ht="12" customHeight="1" x14ac:dyDescent="0.2">
      <c r="A32" s="49"/>
      <c r="B32" s="25"/>
      <c r="C32" s="25"/>
      <c r="D32" s="125" t="s">
        <v>211</v>
      </c>
      <c r="E32" s="95" t="s">
        <v>221</v>
      </c>
      <c r="F32" s="28" t="s">
        <v>383</v>
      </c>
      <c r="G32" s="28" t="s">
        <v>796</v>
      </c>
      <c r="H32" s="111" t="s">
        <v>762</v>
      </c>
      <c r="I32" s="111" t="str">
        <f t="shared" si="0"/>
        <v>D123</v>
      </c>
      <c r="J32" s="111" t="s">
        <v>885</v>
      </c>
    </row>
    <row r="33" spans="1:10" ht="12" customHeight="1" x14ac:dyDescent="0.2">
      <c r="A33" s="49"/>
      <c r="B33" s="25"/>
      <c r="C33" s="25"/>
      <c r="D33" s="125" t="s">
        <v>212</v>
      </c>
      <c r="E33" s="95" t="s">
        <v>222</v>
      </c>
      <c r="F33" s="28" t="s">
        <v>381</v>
      </c>
      <c r="G33" s="28" t="s">
        <v>796</v>
      </c>
      <c r="H33" s="111" t="s">
        <v>762</v>
      </c>
      <c r="I33" s="111" t="str">
        <f t="shared" si="0"/>
        <v>D124</v>
      </c>
      <c r="J33" s="111" t="s">
        <v>886</v>
      </c>
    </row>
    <row r="34" spans="1:10" ht="12" customHeight="1" x14ac:dyDescent="0.2">
      <c r="A34" s="49"/>
      <c r="B34" s="25"/>
      <c r="C34" s="25"/>
      <c r="D34" s="125" t="s">
        <v>213</v>
      </c>
      <c r="E34" s="95" t="s">
        <v>223</v>
      </c>
      <c r="F34" s="28" t="s">
        <v>382</v>
      </c>
      <c r="G34" s="28" t="s">
        <v>796</v>
      </c>
      <c r="H34" s="111" t="s">
        <v>762</v>
      </c>
      <c r="I34" s="111" t="str">
        <f t="shared" si="0"/>
        <v>D125</v>
      </c>
      <c r="J34" s="111" t="s">
        <v>887</v>
      </c>
    </row>
    <row r="35" spans="1:10" ht="12" customHeight="1" x14ac:dyDescent="0.2">
      <c r="A35" s="49"/>
      <c r="B35" s="25"/>
      <c r="C35" s="25"/>
      <c r="D35" s="125" t="s">
        <v>214</v>
      </c>
      <c r="E35" s="95" t="s">
        <v>224</v>
      </c>
      <c r="F35" s="28" t="s">
        <v>272</v>
      </c>
      <c r="G35" s="28" t="s">
        <v>796</v>
      </c>
      <c r="H35" s="111" t="s">
        <v>762</v>
      </c>
      <c r="I35" s="111" t="str">
        <f t="shared" si="0"/>
        <v>D126</v>
      </c>
      <c r="J35" s="111" t="s">
        <v>888</v>
      </c>
    </row>
    <row r="36" spans="1:10" ht="12" customHeight="1" x14ac:dyDescent="0.2">
      <c r="A36" s="49"/>
      <c r="B36" s="25"/>
      <c r="C36" s="25"/>
      <c r="D36" s="125" t="s">
        <v>215</v>
      </c>
      <c r="E36" s="95" t="s">
        <v>225</v>
      </c>
      <c r="F36" s="40" t="s">
        <v>254</v>
      </c>
      <c r="G36" s="28" t="s">
        <v>796</v>
      </c>
      <c r="H36" s="111" t="s">
        <v>762</v>
      </c>
      <c r="I36" s="111" t="str">
        <f t="shared" si="0"/>
        <v>D127</v>
      </c>
      <c r="J36" s="111" t="s">
        <v>889</v>
      </c>
    </row>
    <row r="37" spans="1:10" ht="12" customHeight="1" x14ac:dyDescent="0.2">
      <c r="A37" s="49"/>
      <c r="B37" s="25"/>
      <c r="C37" s="25"/>
      <c r="D37" s="125" t="s">
        <v>216</v>
      </c>
      <c r="E37" s="95" t="s">
        <v>226</v>
      </c>
      <c r="F37" s="40" t="s">
        <v>254</v>
      </c>
      <c r="G37" s="28" t="s">
        <v>796</v>
      </c>
      <c r="H37" s="111" t="s">
        <v>762</v>
      </c>
      <c r="I37" s="111" t="str">
        <f t="shared" si="0"/>
        <v>D128</v>
      </c>
      <c r="J37" s="111" t="s">
        <v>890</v>
      </c>
    </row>
    <row r="38" spans="1:10" ht="12" customHeight="1" x14ac:dyDescent="0.2">
      <c r="A38" s="49"/>
      <c r="B38" s="25"/>
      <c r="C38" s="25"/>
      <c r="D38" s="125" t="s">
        <v>217</v>
      </c>
      <c r="E38" s="95" t="s">
        <v>227</v>
      </c>
      <c r="F38" s="40" t="s">
        <v>254</v>
      </c>
      <c r="G38" s="28" t="s">
        <v>796</v>
      </c>
      <c r="H38" s="111" t="s">
        <v>762</v>
      </c>
      <c r="I38" s="111" t="str">
        <f t="shared" si="0"/>
        <v>D129</v>
      </c>
      <c r="J38" s="111" t="s">
        <v>891</v>
      </c>
    </row>
    <row r="39" spans="1:10" ht="12" customHeight="1" x14ac:dyDescent="0.2">
      <c r="A39" s="49"/>
      <c r="B39" s="25"/>
      <c r="C39" s="27"/>
      <c r="D39" s="125" t="s">
        <v>218</v>
      </c>
      <c r="E39" s="95" t="s">
        <v>228</v>
      </c>
      <c r="F39" s="28" t="s">
        <v>264</v>
      </c>
      <c r="G39" s="28" t="s">
        <v>796</v>
      </c>
      <c r="H39" s="111" t="s">
        <v>762</v>
      </c>
      <c r="I39" s="111" t="str">
        <f t="shared" si="0"/>
        <v>D1210</v>
      </c>
      <c r="J39" s="111" t="s">
        <v>218</v>
      </c>
    </row>
    <row r="40" spans="1:10" ht="12" customHeight="1" x14ac:dyDescent="0.2">
      <c r="A40" s="49"/>
      <c r="B40" s="25"/>
      <c r="C40" s="23" t="s">
        <v>192</v>
      </c>
      <c r="D40" s="125"/>
      <c r="E40" s="118" t="s">
        <v>239</v>
      </c>
      <c r="F40" s="28" t="s">
        <v>265</v>
      </c>
      <c r="G40" s="28" t="s">
        <v>796</v>
      </c>
      <c r="H40" s="111" t="s">
        <v>762</v>
      </c>
      <c r="I40" s="111" t="str">
        <f t="shared" si="0"/>
        <v>D13</v>
      </c>
      <c r="J40" s="111" t="s">
        <v>872</v>
      </c>
    </row>
    <row r="41" spans="1:10" ht="12" customHeight="1" x14ac:dyDescent="0.2">
      <c r="A41" s="49"/>
      <c r="B41" s="25"/>
      <c r="C41" s="26"/>
      <c r="D41" s="125" t="s">
        <v>230</v>
      </c>
      <c r="E41" s="95" t="s">
        <v>240</v>
      </c>
      <c r="F41" s="28" t="s">
        <v>266</v>
      </c>
      <c r="G41" s="28" t="s">
        <v>796</v>
      </c>
      <c r="H41" s="111" t="s">
        <v>762</v>
      </c>
      <c r="I41" s="111" t="str">
        <f t="shared" si="0"/>
        <v>D131</v>
      </c>
      <c r="J41" s="111" t="s">
        <v>876</v>
      </c>
    </row>
    <row r="42" spans="1:10" ht="12" customHeight="1" x14ac:dyDescent="0.2">
      <c r="A42" s="49"/>
      <c r="B42" s="25"/>
      <c r="C42" s="25"/>
      <c r="D42" s="125" t="s">
        <v>231</v>
      </c>
      <c r="E42" s="95" t="s">
        <v>241</v>
      </c>
      <c r="F42" s="28" t="s">
        <v>294</v>
      </c>
      <c r="G42" s="28" t="s">
        <v>796</v>
      </c>
      <c r="H42" s="111" t="s">
        <v>762</v>
      </c>
      <c r="I42" s="111" t="str">
        <f t="shared" si="0"/>
        <v>D132</v>
      </c>
      <c r="J42" s="111" t="s">
        <v>892</v>
      </c>
    </row>
    <row r="43" spans="1:10" ht="12" customHeight="1" x14ac:dyDescent="0.2">
      <c r="A43" s="49"/>
      <c r="B43" s="25"/>
      <c r="C43" s="25"/>
      <c r="D43" s="125" t="s">
        <v>232</v>
      </c>
      <c r="E43" s="95" t="s">
        <v>242</v>
      </c>
      <c r="F43" s="28" t="s">
        <v>267</v>
      </c>
      <c r="G43" s="28" t="s">
        <v>796</v>
      </c>
      <c r="H43" s="111" t="s">
        <v>762</v>
      </c>
      <c r="I43" s="111" t="str">
        <f t="shared" si="0"/>
        <v>D133</v>
      </c>
      <c r="J43" s="111" t="s">
        <v>893</v>
      </c>
    </row>
    <row r="44" spans="1:10" ht="12" customHeight="1" x14ac:dyDescent="0.2">
      <c r="A44" s="49"/>
      <c r="B44" s="25"/>
      <c r="C44" s="25"/>
      <c r="D44" s="125" t="s">
        <v>233</v>
      </c>
      <c r="E44" s="95" t="s">
        <v>243</v>
      </c>
      <c r="F44" s="28" t="s">
        <v>268</v>
      </c>
      <c r="G44" s="28" t="s">
        <v>796</v>
      </c>
      <c r="H44" s="111" t="s">
        <v>762</v>
      </c>
      <c r="I44" s="111" t="str">
        <f t="shared" si="0"/>
        <v>D134</v>
      </c>
      <c r="J44" s="111" t="s">
        <v>894</v>
      </c>
    </row>
    <row r="45" spans="1:10" ht="12" customHeight="1" x14ac:dyDescent="0.2">
      <c r="A45" s="49"/>
      <c r="B45" s="25"/>
      <c r="C45" s="25"/>
      <c r="D45" s="125" t="s">
        <v>234</v>
      </c>
      <c r="E45" s="95" t="s">
        <v>244</v>
      </c>
      <c r="F45" s="28" t="s">
        <v>295</v>
      </c>
      <c r="G45" s="28" t="s">
        <v>796</v>
      </c>
      <c r="H45" s="111" t="s">
        <v>762</v>
      </c>
      <c r="I45" s="111" t="str">
        <f t="shared" si="0"/>
        <v>D135</v>
      </c>
      <c r="J45" s="111" t="s">
        <v>895</v>
      </c>
    </row>
    <row r="46" spans="1:10" ht="12" customHeight="1" x14ac:dyDescent="0.2">
      <c r="A46" s="49"/>
      <c r="B46" s="25"/>
      <c r="C46" s="25"/>
      <c r="D46" s="125" t="s">
        <v>235</v>
      </c>
      <c r="E46" s="95" t="s">
        <v>245</v>
      </c>
      <c r="F46" s="28" t="s">
        <v>269</v>
      </c>
      <c r="G46" s="28" t="s">
        <v>796</v>
      </c>
      <c r="H46" s="111" t="s">
        <v>762</v>
      </c>
      <c r="I46" s="111" t="str">
        <f t="shared" si="0"/>
        <v>D136</v>
      </c>
      <c r="J46" s="111" t="s">
        <v>896</v>
      </c>
    </row>
    <row r="47" spans="1:10" ht="12" customHeight="1" x14ac:dyDescent="0.2">
      <c r="A47" s="49"/>
      <c r="B47" s="25"/>
      <c r="C47" s="25"/>
      <c r="D47" s="125" t="s">
        <v>236</v>
      </c>
      <c r="E47" s="95" t="s">
        <v>246</v>
      </c>
      <c r="F47" s="40" t="s">
        <v>254</v>
      </c>
      <c r="G47" s="28" t="s">
        <v>796</v>
      </c>
      <c r="H47" s="111" t="s">
        <v>762</v>
      </c>
      <c r="I47" s="111" t="str">
        <f t="shared" si="0"/>
        <v>D137</v>
      </c>
      <c r="J47" s="111" t="s">
        <v>897</v>
      </c>
    </row>
    <row r="48" spans="1:10" ht="12" customHeight="1" x14ac:dyDescent="0.2">
      <c r="A48" s="49"/>
      <c r="B48" s="25"/>
      <c r="C48" s="25"/>
      <c r="D48" s="125" t="s">
        <v>237</v>
      </c>
      <c r="E48" s="95" t="s">
        <v>247</v>
      </c>
      <c r="F48" s="28" t="s">
        <v>270</v>
      </c>
      <c r="G48" s="28" t="s">
        <v>796</v>
      </c>
      <c r="H48" s="111" t="s">
        <v>762</v>
      </c>
      <c r="I48" s="111" t="str">
        <f t="shared" si="0"/>
        <v>D138</v>
      </c>
      <c r="J48" s="111" t="s">
        <v>898</v>
      </c>
    </row>
    <row r="49" spans="1:10" ht="12" customHeight="1" x14ac:dyDescent="0.2">
      <c r="A49" s="49"/>
      <c r="B49" s="25"/>
      <c r="C49" s="25"/>
      <c r="D49" s="125" t="s">
        <v>238</v>
      </c>
      <c r="E49" s="95" t="s">
        <v>248</v>
      </c>
      <c r="F49" s="40" t="s">
        <v>254</v>
      </c>
      <c r="G49" s="28" t="s">
        <v>796</v>
      </c>
      <c r="H49" s="111" t="s">
        <v>762</v>
      </c>
      <c r="I49" s="111" t="str">
        <f t="shared" si="0"/>
        <v>D139</v>
      </c>
      <c r="J49" s="111" t="s">
        <v>899</v>
      </c>
    </row>
    <row r="50" spans="1:10" ht="12" customHeight="1" x14ac:dyDescent="0.2">
      <c r="A50" s="49"/>
      <c r="B50" s="25"/>
      <c r="C50" s="23" t="s">
        <v>193</v>
      </c>
      <c r="D50" s="125"/>
      <c r="E50" s="118" t="s">
        <v>190</v>
      </c>
      <c r="F50" s="28" t="s">
        <v>254</v>
      </c>
      <c r="G50" s="28" t="s">
        <v>796</v>
      </c>
      <c r="H50" s="111" t="s">
        <v>762</v>
      </c>
      <c r="I50" s="111" t="str">
        <f t="shared" si="0"/>
        <v>D14</v>
      </c>
      <c r="J50" s="111" t="s">
        <v>873</v>
      </c>
    </row>
    <row r="51" spans="1:10" ht="12" customHeight="1" x14ac:dyDescent="0.2">
      <c r="A51" s="49"/>
      <c r="B51" s="25"/>
      <c r="C51" s="26"/>
      <c r="D51" s="125" t="s">
        <v>279</v>
      </c>
      <c r="E51" s="95" t="s">
        <v>273</v>
      </c>
      <c r="F51" s="28" t="s">
        <v>278</v>
      </c>
      <c r="G51" s="28" t="s">
        <v>796</v>
      </c>
      <c r="H51" s="111" t="s">
        <v>762</v>
      </c>
      <c r="I51" s="111" t="str">
        <f t="shared" si="0"/>
        <v>D141</v>
      </c>
      <c r="J51" s="111" t="s">
        <v>877</v>
      </c>
    </row>
    <row r="52" spans="1:10" ht="12" customHeight="1" x14ac:dyDescent="0.2">
      <c r="A52" s="49"/>
      <c r="B52" s="25"/>
      <c r="C52" s="25"/>
      <c r="D52" s="125" t="s">
        <v>280</v>
      </c>
      <c r="E52" s="95" t="s">
        <v>274</v>
      </c>
      <c r="F52" s="40" t="s">
        <v>254</v>
      </c>
      <c r="G52" s="28" t="s">
        <v>796</v>
      </c>
      <c r="H52" s="111" t="s">
        <v>762</v>
      </c>
      <c r="I52" s="111" t="str">
        <f t="shared" si="0"/>
        <v>D142</v>
      </c>
      <c r="J52" s="111" t="s">
        <v>902</v>
      </c>
    </row>
    <row r="53" spans="1:10" ht="12" customHeight="1" x14ac:dyDescent="0.2">
      <c r="A53" s="49"/>
      <c r="B53" s="25"/>
      <c r="C53" s="25"/>
      <c r="D53" s="125" t="s">
        <v>281</v>
      </c>
      <c r="E53" s="95" t="s">
        <v>275</v>
      </c>
      <c r="F53" s="28" t="s">
        <v>384</v>
      </c>
      <c r="G53" s="28" t="s">
        <v>796</v>
      </c>
      <c r="H53" s="111" t="s">
        <v>762</v>
      </c>
      <c r="I53" s="111" t="str">
        <f t="shared" si="0"/>
        <v>D143</v>
      </c>
      <c r="J53" s="111" t="s">
        <v>903</v>
      </c>
    </row>
    <row r="54" spans="1:10" ht="12" customHeight="1" x14ac:dyDescent="0.2">
      <c r="A54" s="49"/>
      <c r="B54" s="25"/>
      <c r="C54" s="25"/>
      <c r="D54" s="125" t="s">
        <v>282</v>
      </c>
      <c r="E54" s="95" t="s">
        <v>276</v>
      </c>
      <c r="F54" s="40" t="s">
        <v>254</v>
      </c>
      <c r="G54" s="28" t="s">
        <v>796</v>
      </c>
      <c r="H54" s="111" t="s">
        <v>762</v>
      </c>
      <c r="I54" s="111" t="str">
        <f t="shared" si="0"/>
        <v>D144</v>
      </c>
      <c r="J54" s="111" t="s">
        <v>904</v>
      </c>
    </row>
    <row r="55" spans="1:10" ht="12" customHeight="1" x14ac:dyDescent="0.2">
      <c r="A55" s="49"/>
      <c r="B55" s="25"/>
      <c r="C55" s="25"/>
      <c r="D55" s="125" t="s">
        <v>283</v>
      </c>
      <c r="E55" s="95" t="s">
        <v>277</v>
      </c>
      <c r="F55" s="40" t="s">
        <v>254</v>
      </c>
      <c r="G55" s="28" t="s">
        <v>796</v>
      </c>
      <c r="H55" s="111" t="s">
        <v>762</v>
      </c>
      <c r="I55" s="111" t="str">
        <f t="shared" si="0"/>
        <v>D145</v>
      </c>
      <c r="J55" s="111" t="s">
        <v>905</v>
      </c>
    </row>
    <row r="56" spans="1:10" ht="12" customHeight="1" x14ac:dyDescent="0.2">
      <c r="A56" s="49"/>
      <c r="B56" s="34" t="s">
        <v>162</v>
      </c>
      <c r="C56" s="35"/>
      <c r="D56" s="82"/>
      <c r="E56" s="116" t="s">
        <v>126</v>
      </c>
      <c r="F56" s="44" t="s">
        <v>254</v>
      </c>
      <c r="G56" s="57" t="s">
        <v>788</v>
      </c>
      <c r="H56" s="110" t="s">
        <v>761</v>
      </c>
      <c r="I56" s="110" t="str">
        <f t="shared" si="0"/>
        <v>D2</v>
      </c>
      <c r="J56" s="110" t="s">
        <v>906</v>
      </c>
    </row>
    <row r="57" spans="1:10" ht="12" customHeight="1" x14ac:dyDescent="0.2">
      <c r="A57" s="49"/>
      <c r="B57" s="24"/>
      <c r="C57" s="36" t="s">
        <v>285</v>
      </c>
      <c r="D57" s="127"/>
      <c r="E57" s="119" t="s">
        <v>284</v>
      </c>
      <c r="F57" s="45" t="s">
        <v>254</v>
      </c>
      <c r="G57" s="57" t="s">
        <v>797</v>
      </c>
      <c r="H57" s="110" t="s">
        <v>761</v>
      </c>
      <c r="I57" s="110" t="str">
        <f t="shared" si="0"/>
        <v>D21</v>
      </c>
      <c r="J57" s="110" t="s">
        <v>900</v>
      </c>
    </row>
    <row r="58" spans="1:10" ht="12" customHeight="1" x14ac:dyDescent="0.2">
      <c r="A58" s="49"/>
      <c r="B58" s="25"/>
      <c r="C58" s="26"/>
      <c r="D58" s="125" t="s">
        <v>309</v>
      </c>
      <c r="E58" s="95" t="s">
        <v>289</v>
      </c>
      <c r="F58" s="40" t="s">
        <v>254</v>
      </c>
      <c r="G58" s="28" t="s">
        <v>797</v>
      </c>
      <c r="H58" s="111" t="s">
        <v>762</v>
      </c>
      <c r="I58" s="111" t="str">
        <f t="shared" si="0"/>
        <v>D211</v>
      </c>
      <c r="J58" s="111" t="s">
        <v>901</v>
      </c>
    </row>
    <row r="59" spans="1:10" ht="12" customHeight="1" x14ac:dyDescent="0.2">
      <c r="A59" s="49"/>
      <c r="B59" s="25"/>
      <c r="C59" s="25"/>
      <c r="D59" s="125" t="s">
        <v>310</v>
      </c>
      <c r="E59" s="95" t="s">
        <v>290</v>
      </c>
      <c r="F59" s="40" t="s">
        <v>254</v>
      </c>
      <c r="G59" s="28" t="s">
        <v>797</v>
      </c>
      <c r="H59" s="111" t="s">
        <v>762</v>
      </c>
      <c r="I59" s="111" t="str">
        <f t="shared" si="0"/>
        <v>D212</v>
      </c>
      <c r="J59" s="111" t="s">
        <v>907</v>
      </c>
    </row>
    <row r="60" spans="1:10" ht="12" customHeight="1" x14ac:dyDescent="0.2">
      <c r="A60" s="49"/>
      <c r="B60" s="25"/>
      <c r="C60" s="25"/>
      <c r="D60" s="125" t="s">
        <v>311</v>
      </c>
      <c r="E60" s="95" t="s">
        <v>291</v>
      </c>
      <c r="F60" s="28" t="s">
        <v>296</v>
      </c>
      <c r="G60" s="28" t="s">
        <v>797</v>
      </c>
      <c r="H60" s="111" t="s">
        <v>762</v>
      </c>
      <c r="I60" s="111" t="str">
        <f t="shared" si="0"/>
        <v>D213</v>
      </c>
      <c r="J60" s="111" t="s">
        <v>908</v>
      </c>
    </row>
    <row r="61" spans="1:10" ht="12" customHeight="1" x14ac:dyDescent="0.2">
      <c r="A61" s="49"/>
      <c r="B61" s="25"/>
      <c r="C61" s="25"/>
      <c r="D61" s="125" t="s">
        <v>312</v>
      </c>
      <c r="E61" s="95" t="s">
        <v>292</v>
      </c>
      <c r="F61" s="28" t="s">
        <v>293</v>
      </c>
      <c r="G61" s="28" t="s">
        <v>797</v>
      </c>
      <c r="H61" s="111" t="s">
        <v>762</v>
      </c>
      <c r="I61" s="111" t="str">
        <f t="shared" si="0"/>
        <v>D214</v>
      </c>
      <c r="J61" s="111" t="s">
        <v>909</v>
      </c>
    </row>
    <row r="62" spans="1:10" ht="12" customHeight="1" x14ac:dyDescent="0.2">
      <c r="A62" s="49"/>
      <c r="B62" s="25"/>
      <c r="C62" s="25"/>
      <c r="D62" s="125" t="s">
        <v>313</v>
      </c>
      <c r="E62" s="95" t="s">
        <v>297</v>
      </c>
      <c r="F62" s="28" t="s">
        <v>299</v>
      </c>
      <c r="G62" s="28" t="s">
        <v>797</v>
      </c>
      <c r="H62" s="111" t="s">
        <v>762</v>
      </c>
      <c r="I62" s="111" t="str">
        <f t="shared" si="0"/>
        <v>D215</v>
      </c>
      <c r="J62" s="111" t="s">
        <v>910</v>
      </c>
    </row>
    <row r="63" spans="1:10" ht="12" customHeight="1" x14ac:dyDescent="0.2">
      <c r="A63" s="49"/>
      <c r="B63" s="25"/>
      <c r="C63" s="25"/>
      <c r="D63" s="125" t="s">
        <v>314</v>
      </c>
      <c r="E63" s="95" t="s">
        <v>298</v>
      </c>
      <c r="F63" s="28" t="s">
        <v>300</v>
      </c>
      <c r="G63" s="28" t="s">
        <v>797</v>
      </c>
      <c r="H63" s="111" t="s">
        <v>762</v>
      </c>
      <c r="I63" s="111" t="str">
        <f t="shared" si="0"/>
        <v>D216</v>
      </c>
      <c r="J63" s="111" t="s">
        <v>911</v>
      </c>
    </row>
    <row r="64" spans="1:10" ht="12" customHeight="1" x14ac:dyDescent="0.2">
      <c r="A64" s="49"/>
      <c r="B64" s="25"/>
      <c r="C64" s="25"/>
      <c r="D64" s="125" t="s">
        <v>315</v>
      </c>
      <c r="E64" s="95" t="s">
        <v>301</v>
      </c>
      <c r="F64" s="40" t="s">
        <v>254</v>
      </c>
      <c r="G64" s="28" t="s">
        <v>797</v>
      </c>
      <c r="H64" s="111" t="s">
        <v>762</v>
      </c>
      <c r="I64" s="111" t="str">
        <f t="shared" si="0"/>
        <v>D217</v>
      </c>
      <c r="J64" s="111" t="s">
        <v>912</v>
      </c>
    </row>
    <row r="65" spans="1:10" ht="12" customHeight="1" x14ac:dyDescent="0.2">
      <c r="A65" s="49"/>
      <c r="B65" s="25"/>
      <c r="C65" s="25"/>
      <c r="D65" s="125" t="s">
        <v>316</v>
      </c>
      <c r="E65" s="95" t="s">
        <v>302</v>
      </c>
      <c r="F65" s="40" t="s">
        <v>254</v>
      </c>
      <c r="G65" s="28" t="s">
        <v>797</v>
      </c>
      <c r="H65" s="111" t="s">
        <v>762</v>
      </c>
      <c r="I65" s="111" t="str">
        <f t="shared" si="0"/>
        <v>D218</v>
      </c>
      <c r="J65" s="111" t="s">
        <v>913</v>
      </c>
    </row>
    <row r="66" spans="1:10" ht="12" customHeight="1" x14ac:dyDescent="0.2">
      <c r="A66" s="49"/>
      <c r="B66" s="25"/>
      <c r="C66" s="25"/>
      <c r="D66" s="125" t="s">
        <v>317</v>
      </c>
      <c r="E66" s="95" t="s">
        <v>303</v>
      </c>
      <c r="F66" s="40" t="s">
        <v>254</v>
      </c>
      <c r="G66" s="28" t="s">
        <v>797</v>
      </c>
      <c r="H66" s="111" t="s">
        <v>762</v>
      </c>
      <c r="I66" s="111" t="str">
        <f t="shared" si="0"/>
        <v>D219</v>
      </c>
      <c r="J66" s="111" t="s">
        <v>914</v>
      </c>
    </row>
    <row r="67" spans="1:10" ht="12" customHeight="1" x14ac:dyDescent="0.2">
      <c r="A67" s="49"/>
      <c r="B67" s="25"/>
      <c r="C67" s="25"/>
      <c r="D67" s="125" t="s">
        <v>318</v>
      </c>
      <c r="E67" s="95" t="s">
        <v>304</v>
      </c>
      <c r="F67" s="40" t="s">
        <v>254</v>
      </c>
      <c r="G67" s="28" t="s">
        <v>797</v>
      </c>
      <c r="H67" s="111" t="s">
        <v>762</v>
      </c>
      <c r="I67" s="111" t="str">
        <f t="shared" si="0"/>
        <v>D2110</v>
      </c>
      <c r="J67" s="111" t="s">
        <v>318</v>
      </c>
    </row>
    <row r="68" spans="1:10" ht="12" customHeight="1" x14ac:dyDescent="0.2">
      <c r="A68" s="49"/>
      <c r="B68" s="25"/>
      <c r="C68" s="36" t="s">
        <v>286</v>
      </c>
      <c r="D68" s="127"/>
      <c r="E68" s="119" t="s">
        <v>305</v>
      </c>
      <c r="F68" s="46" t="s">
        <v>306</v>
      </c>
      <c r="G68" s="57" t="s">
        <v>797</v>
      </c>
      <c r="H68" s="110" t="s">
        <v>761</v>
      </c>
      <c r="I68" s="110" t="str">
        <f t="shared" ref="I68:I119" si="1">CONCATENATE(A68,B68,C68,D68)</f>
        <v>D22</v>
      </c>
      <c r="J68" s="110" t="s">
        <v>915</v>
      </c>
    </row>
    <row r="69" spans="1:10" ht="12" customHeight="1" x14ac:dyDescent="0.2">
      <c r="A69" s="49"/>
      <c r="B69" s="25"/>
      <c r="C69" s="26"/>
      <c r="D69" s="125" t="s">
        <v>319</v>
      </c>
      <c r="E69" s="95" t="s">
        <v>307</v>
      </c>
      <c r="F69" s="47" t="s">
        <v>308</v>
      </c>
      <c r="G69" s="28" t="s">
        <v>797</v>
      </c>
      <c r="H69" s="111" t="s">
        <v>762</v>
      </c>
      <c r="I69" s="111" t="str">
        <f t="shared" si="1"/>
        <v>D221</v>
      </c>
      <c r="J69" s="111" t="s">
        <v>916</v>
      </c>
    </row>
    <row r="70" spans="1:10" ht="12" customHeight="1" x14ac:dyDescent="0.2">
      <c r="A70" s="49"/>
      <c r="B70" s="25"/>
      <c r="C70" s="25"/>
      <c r="D70" s="125" t="s">
        <v>320</v>
      </c>
      <c r="E70" s="95" t="s">
        <v>336</v>
      </c>
      <c r="F70" s="47" t="s">
        <v>337</v>
      </c>
      <c r="G70" s="28" t="s">
        <v>797</v>
      </c>
      <c r="H70" s="111" t="s">
        <v>762</v>
      </c>
      <c r="I70" s="111" t="str">
        <f t="shared" si="1"/>
        <v>D222</v>
      </c>
      <c r="J70" s="111" t="s">
        <v>917</v>
      </c>
    </row>
    <row r="71" spans="1:10" ht="12" customHeight="1" x14ac:dyDescent="0.2">
      <c r="A71" s="49"/>
      <c r="B71" s="25"/>
      <c r="C71" s="25"/>
      <c r="D71" s="125" t="s">
        <v>321</v>
      </c>
      <c r="E71" s="95" t="s">
        <v>338</v>
      </c>
      <c r="F71" s="28" t="s">
        <v>342</v>
      </c>
      <c r="G71" s="28" t="s">
        <v>797</v>
      </c>
      <c r="H71" s="111" t="s">
        <v>762</v>
      </c>
      <c r="I71" s="111" t="str">
        <f t="shared" si="1"/>
        <v>D223</v>
      </c>
      <c r="J71" s="111" t="s">
        <v>918</v>
      </c>
    </row>
    <row r="72" spans="1:10" ht="12" customHeight="1" x14ac:dyDescent="0.2">
      <c r="A72" s="49"/>
      <c r="B72" s="25"/>
      <c r="C72" s="1"/>
      <c r="D72" s="125" t="s">
        <v>322</v>
      </c>
      <c r="E72" s="95" t="s">
        <v>339</v>
      </c>
      <c r="F72" s="40" t="s">
        <v>254</v>
      </c>
      <c r="G72" s="28" t="s">
        <v>797</v>
      </c>
      <c r="H72" s="111" t="s">
        <v>762</v>
      </c>
      <c r="I72" s="111" t="str">
        <f t="shared" si="1"/>
        <v>D224</v>
      </c>
      <c r="J72" s="111" t="s">
        <v>919</v>
      </c>
    </row>
    <row r="73" spans="1:10" ht="12" customHeight="1" x14ac:dyDescent="0.2">
      <c r="A73" s="49"/>
      <c r="B73" s="25"/>
      <c r="C73" s="1"/>
      <c r="D73" s="125" t="s">
        <v>323</v>
      </c>
      <c r="E73" s="95" t="s">
        <v>340</v>
      </c>
      <c r="F73" s="40" t="s">
        <v>254</v>
      </c>
      <c r="G73" s="28" t="s">
        <v>797</v>
      </c>
      <c r="H73" s="111" t="s">
        <v>762</v>
      </c>
      <c r="I73" s="111" t="str">
        <f t="shared" si="1"/>
        <v>D225</v>
      </c>
      <c r="J73" s="111" t="s">
        <v>920</v>
      </c>
    </row>
    <row r="74" spans="1:10" ht="12" customHeight="1" x14ac:dyDescent="0.2">
      <c r="A74" s="49"/>
      <c r="B74" s="25"/>
      <c r="C74" s="1"/>
      <c r="D74" s="125" t="s">
        <v>324</v>
      </c>
      <c r="E74" s="95" t="s">
        <v>341</v>
      </c>
      <c r="F74" s="40" t="s">
        <v>254</v>
      </c>
      <c r="G74" s="28" t="s">
        <v>797</v>
      </c>
      <c r="H74" s="111" t="s">
        <v>762</v>
      </c>
      <c r="I74" s="111" t="str">
        <f t="shared" si="1"/>
        <v>D226</v>
      </c>
      <c r="J74" s="111" t="s">
        <v>921</v>
      </c>
    </row>
    <row r="75" spans="1:10" ht="12" customHeight="1" x14ac:dyDescent="0.2">
      <c r="A75" s="49"/>
      <c r="B75" s="25"/>
      <c r="C75" s="36" t="s">
        <v>287</v>
      </c>
      <c r="D75" s="127"/>
      <c r="E75" s="119" t="s">
        <v>325</v>
      </c>
      <c r="F75" s="45" t="s">
        <v>254</v>
      </c>
      <c r="G75" s="57" t="s">
        <v>797</v>
      </c>
      <c r="H75" s="110" t="s">
        <v>761</v>
      </c>
      <c r="I75" s="110" t="str">
        <f t="shared" si="1"/>
        <v>D23</v>
      </c>
      <c r="J75" s="110" t="s">
        <v>922</v>
      </c>
    </row>
    <row r="76" spans="1:10" ht="12" customHeight="1" x14ac:dyDescent="0.2">
      <c r="A76" s="49"/>
      <c r="B76" s="25"/>
      <c r="C76" s="26"/>
      <c r="D76" s="125" t="s">
        <v>326</v>
      </c>
      <c r="E76" s="95" t="s">
        <v>343</v>
      </c>
      <c r="F76" s="40" t="s">
        <v>254</v>
      </c>
      <c r="G76" s="28" t="s">
        <v>797</v>
      </c>
      <c r="H76" s="111" t="s">
        <v>762</v>
      </c>
      <c r="I76" s="111" t="str">
        <f t="shared" si="1"/>
        <v>D231</v>
      </c>
      <c r="J76" s="111" t="s">
        <v>923</v>
      </c>
    </row>
    <row r="77" spans="1:10" ht="12" customHeight="1" x14ac:dyDescent="0.2">
      <c r="A77" s="49"/>
      <c r="B77" s="25"/>
      <c r="C77" s="1"/>
      <c r="D77" s="125" t="s">
        <v>327</v>
      </c>
      <c r="E77" s="95" t="s">
        <v>344</v>
      </c>
      <c r="F77" s="47" t="s">
        <v>356</v>
      </c>
      <c r="G77" s="28" t="s">
        <v>797</v>
      </c>
      <c r="H77" s="111" t="s">
        <v>762</v>
      </c>
      <c r="I77" s="111" t="str">
        <f t="shared" si="1"/>
        <v>D232</v>
      </c>
      <c r="J77" s="111" t="s">
        <v>924</v>
      </c>
    </row>
    <row r="78" spans="1:10" ht="12" customHeight="1" x14ac:dyDescent="0.2">
      <c r="A78" s="49"/>
      <c r="B78" s="25"/>
      <c r="C78" s="1"/>
      <c r="D78" s="125" t="s">
        <v>328</v>
      </c>
      <c r="E78" s="95" t="s">
        <v>345</v>
      </c>
      <c r="F78" s="47" t="s">
        <v>357</v>
      </c>
      <c r="G78" s="28" t="s">
        <v>797</v>
      </c>
      <c r="H78" s="111" t="s">
        <v>762</v>
      </c>
      <c r="I78" s="111" t="str">
        <f t="shared" si="1"/>
        <v>D233</v>
      </c>
      <c r="J78" s="111" t="s">
        <v>925</v>
      </c>
    </row>
    <row r="79" spans="1:10" ht="12" customHeight="1" x14ac:dyDescent="0.2">
      <c r="A79" s="49"/>
      <c r="B79" s="25"/>
      <c r="C79" s="1"/>
      <c r="D79" s="125" t="s">
        <v>329</v>
      </c>
      <c r="E79" s="95" t="s">
        <v>346</v>
      </c>
      <c r="F79" s="47" t="s">
        <v>358</v>
      </c>
      <c r="G79" s="28" t="s">
        <v>797</v>
      </c>
      <c r="H79" s="111" t="s">
        <v>762</v>
      </c>
      <c r="I79" s="111" t="str">
        <f t="shared" si="1"/>
        <v>D234</v>
      </c>
      <c r="J79" s="111" t="s">
        <v>926</v>
      </c>
    </row>
    <row r="80" spans="1:10" ht="12" customHeight="1" x14ac:dyDescent="0.2">
      <c r="A80" s="49"/>
      <c r="B80" s="25"/>
      <c r="C80" s="1"/>
      <c r="D80" s="125" t="s">
        <v>330</v>
      </c>
      <c r="E80" s="95" t="s">
        <v>248</v>
      </c>
      <c r="F80" s="47" t="s">
        <v>271</v>
      </c>
      <c r="G80" s="28" t="s">
        <v>797</v>
      </c>
      <c r="H80" s="111" t="s">
        <v>762</v>
      </c>
      <c r="I80" s="111" t="str">
        <f t="shared" si="1"/>
        <v>D235</v>
      </c>
      <c r="J80" s="111" t="s">
        <v>927</v>
      </c>
    </row>
    <row r="81" spans="1:10" ht="12" customHeight="1" x14ac:dyDescent="0.2">
      <c r="A81" s="49"/>
      <c r="B81" s="25"/>
      <c r="C81" s="1"/>
      <c r="D81" s="125" t="s">
        <v>331</v>
      </c>
      <c r="E81" s="95" t="s">
        <v>347</v>
      </c>
      <c r="F81" s="47" t="s">
        <v>359</v>
      </c>
      <c r="G81" s="28" t="s">
        <v>797</v>
      </c>
      <c r="H81" s="111" t="s">
        <v>762</v>
      </c>
      <c r="I81" s="111" t="str">
        <f t="shared" si="1"/>
        <v>D236</v>
      </c>
      <c r="J81" s="111" t="s">
        <v>928</v>
      </c>
    </row>
    <row r="82" spans="1:10" ht="12" customHeight="1" x14ac:dyDescent="0.2">
      <c r="A82" s="49"/>
      <c r="B82" s="25"/>
      <c r="C82" s="1"/>
      <c r="D82" s="125" t="s">
        <v>332</v>
      </c>
      <c r="E82" s="95" t="s">
        <v>348</v>
      </c>
      <c r="F82" s="47" t="s">
        <v>360</v>
      </c>
      <c r="G82" s="28" t="s">
        <v>797</v>
      </c>
      <c r="H82" s="111" t="s">
        <v>762</v>
      </c>
      <c r="I82" s="111" t="str">
        <f t="shared" si="1"/>
        <v>D237</v>
      </c>
      <c r="J82" s="111" t="s">
        <v>929</v>
      </c>
    </row>
    <row r="83" spans="1:10" ht="12" customHeight="1" x14ac:dyDescent="0.2">
      <c r="A83" s="49"/>
      <c r="B83" s="25"/>
      <c r="C83" s="1"/>
      <c r="D83" s="125" t="s">
        <v>333</v>
      </c>
      <c r="E83" s="95" t="s">
        <v>349</v>
      </c>
      <c r="F83" s="40" t="s">
        <v>254</v>
      </c>
      <c r="G83" s="28" t="s">
        <v>797</v>
      </c>
      <c r="H83" s="111" t="s">
        <v>762</v>
      </c>
      <c r="I83" s="111" t="str">
        <f t="shared" si="1"/>
        <v>D238</v>
      </c>
      <c r="J83" s="111" t="s">
        <v>930</v>
      </c>
    </row>
    <row r="84" spans="1:10" ht="12" customHeight="1" x14ac:dyDescent="0.2">
      <c r="A84" s="49"/>
      <c r="B84" s="25"/>
      <c r="C84" s="1"/>
      <c r="D84" s="125" t="s">
        <v>334</v>
      </c>
      <c r="E84" s="95" t="s">
        <v>350</v>
      </c>
      <c r="F84" s="40" t="s">
        <v>254</v>
      </c>
      <c r="G84" s="28" t="s">
        <v>797</v>
      </c>
      <c r="H84" s="111" t="s">
        <v>762</v>
      </c>
      <c r="I84" s="111" t="str">
        <f t="shared" si="1"/>
        <v>D239</v>
      </c>
      <c r="J84" s="111" t="s">
        <v>931</v>
      </c>
    </row>
    <row r="85" spans="1:10" ht="12" customHeight="1" x14ac:dyDescent="0.2">
      <c r="A85" s="49"/>
      <c r="B85" s="25"/>
      <c r="C85" s="36" t="s">
        <v>288</v>
      </c>
      <c r="D85" s="127"/>
      <c r="E85" s="119" t="s">
        <v>364</v>
      </c>
      <c r="F85" s="45" t="s">
        <v>254</v>
      </c>
      <c r="G85" s="57" t="s">
        <v>797</v>
      </c>
      <c r="H85" s="110" t="s">
        <v>761</v>
      </c>
      <c r="I85" s="110" t="str">
        <f t="shared" si="1"/>
        <v>D24</v>
      </c>
      <c r="J85" s="110" t="s">
        <v>932</v>
      </c>
    </row>
    <row r="86" spans="1:10" ht="12" customHeight="1" x14ac:dyDescent="0.2">
      <c r="A86" s="49"/>
      <c r="B86" s="25"/>
      <c r="C86" s="26"/>
      <c r="D86" s="125" t="s">
        <v>335</v>
      </c>
      <c r="E86" s="95" t="s">
        <v>367</v>
      </c>
      <c r="F86" s="40" t="s">
        <v>254</v>
      </c>
      <c r="G86" s="28" t="s">
        <v>797</v>
      </c>
      <c r="H86" s="111" t="s">
        <v>762</v>
      </c>
      <c r="I86" s="111" t="str">
        <f t="shared" si="1"/>
        <v>D241</v>
      </c>
      <c r="J86" s="111" t="s">
        <v>933</v>
      </c>
    </row>
    <row r="87" spans="1:10" ht="12" customHeight="1" x14ac:dyDescent="0.2">
      <c r="A87" s="49"/>
      <c r="B87" s="25"/>
      <c r="C87" s="1"/>
      <c r="D87" s="125" t="s">
        <v>365</v>
      </c>
      <c r="E87" s="95" t="s">
        <v>368</v>
      </c>
      <c r="F87" s="40" t="s">
        <v>254</v>
      </c>
      <c r="G87" s="28" t="s">
        <v>797</v>
      </c>
      <c r="H87" s="111" t="s">
        <v>762</v>
      </c>
      <c r="I87" s="111" t="str">
        <f t="shared" si="1"/>
        <v>D242</v>
      </c>
      <c r="J87" s="111" t="s">
        <v>934</v>
      </c>
    </row>
    <row r="88" spans="1:10" ht="12" customHeight="1" x14ac:dyDescent="0.2">
      <c r="A88" s="49"/>
      <c r="B88" s="25"/>
      <c r="C88" s="1"/>
      <c r="D88" s="125" t="s">
        <v>366</v>
      </c>
      <c r="E88" s="95" t="s">
        <v>369</v>
      </c>
      <c r="F88" s="40" t="s">
        <v>254</v>
      </c>
      <c r="G88" s="28" t="s">
        <v>797</v>
      </c>
      <c r="H88" s="111" t="s">
        <v>762</v>
      </c>
      <c r="I88" s="111" t="str">
        <f t="shared" si="1"/>
        <v>D243</v>
      </c>
      <c r="J88" s="111" t="s">
        <v>935</v>
      </c>
    </row>
    <row r="89" spans="1:10" ht="12" customHeight="1" x14ac:dyDescent="0.2">
      <c r="A89" s="50"/>
      <c r="B89" s="32" t="s">
        <v>163</v>
      </c>
      <c r="C89" s="33"/>
      <c r="D89" s="88"/>
      <c r="E89" s="120" t="s">
        <v>127</v>
      </c>
      <c r="F89" s="40" t="s">
        <v>254</v>
      </c>
      <c r="G89" s="28" t="s">
        <v>798</v>
      </c>
      <c r="H89" s="111" t="s">
        <v>762</v>
      </c>
      <c r="I89" s="111" t="str">
        <f t="shared" si="1"/>
        <v>D3</v>
      </c>
      <c r="J89" s="111" t="s">
        <v>936</v>
      </c>
    </row>
    <row r="90" spans="1:10" ht="12" customHeight="1" x14ac:dyDescent="0.2">
      <c r="A90" s="51" t="s">
        <v>128</v>
      </c>
      <c r="B90" s="30"/>
      <c r="C90" s="30"/>
      <c r="D90" s="81"/>
      <c r="E90" s="48"/>
      <c r="F90" s="42"/>
      <c r="G90" s="57" t="s">
        <v>799</v>
      </c>
      <c r="H90" s="110" t="s">
        <v>760</v>
      </c>
      <c r="I90" s="110" t="str">
        <f t="shared" si="1"/>
        <v>Dokladová část</v>
      </c>
      <c r="J90" s="110"/>
    </row>
    <row r="91" spans="1:10" ht="12" customHeight="1" x14ac:dyDescent="0.2">
      <c r="A91" s="48" t="s">
        <v>129</v>
      </c>
      <c r="B91" s="30"/>
      <c r="C91" s="30"/>
      <c r="D91" s="81"/>
      <c r="E91" s="48" t="s">
        <v>130</v>
      </c>
      <c r="F91" s="42"/>
      <c r="G91" s="57" t="s">
        <v>800</v>
      </c>
      <c r="H91" s="110" t="s">
        <v>760</v>
      </c>
      <c r="I91" s="110" t="str">
        <f t="shared" si="1"/>
        <v>E</v>
      </c>
      <c r="J91" s="110" t="s">
        <v>937</v>
      </c>
    </row>
    <row r="92" spans="1:10" ht="12" customHeight="1" x14ac:dyDescent="0.2">
      <c r="A92" s="50"/>
      <c r="B92" s="32" t="s">
        <v>164</v>
      </c>
      <c r="C92" s="33"/>
      <c r="D92" s="88"/>
      <c r="E92" s="95" t="s">
        <v>131</v>
      </c>
      <c r="F92" s="47" t="s">
        <v>351</v>
      </c>
      <c r="G92" s="28" t="s">
        <v>801</v>
      </c>
      <c r="H92" s="111" t="s">
        <v>762</v>
      </c>
      <c r="I92" s="111" t="str">
        <f t="shared" si="1"/>
        <v>E1</v>
      </c>
      <c r="J92" s="111" t="s">
        <v>938</v>
      </c>
    </row>
    <row r="93" spans="1:10" ht="12" customHeight="1" x14ac:dyDescent="0.2">
      <c r="A93" s="50"/>
      <c r="B93" s="32" t="s">
        <v>165</v>
      </c>
      <c r="C93" s="33"/>
      <c r="D93" s="88"/>
      <c r="E93" s="95" t="s">
        <v>132</v>
      </c>
      <c r="F93" s="40" t="s">
        <v>254</v>
      </c>
      <c r="G93" s="57" t="s">
        <v>802</v>
      </c>
      <c r="H93" s="110" t="s">
        <v>760</v>
      </c>
      <c r="I93" s="110" t="str">
        <f t="shared" si="1"/>
        <v>E2</v>
      </c>
      <c r="J93" s="110" t="s">
        <v>939</v>
      </c>
    </row>
    <row r="94" spans="1:10" ht="12" customHeight="1" x14ac:dyDescent="0.2">
      <c r="A94" s="50"/>
      <c r="B94" s="32" t="s">
        <v>166</v>
      </c>
      <c r="C94" s="33"/>
      <c r="D94" s="88"/>
      <c r="E94" s="95" t="s">
        <v>133</v>
      </c>
      <c r="F94" s="40" t="s">
        <v>254</v>
      </c>
      <c r="G94" s="57" t="s">
        <v>803</v>
      </c>
      <c r="H94" s="110" t="s">
        <v>760</v>
      </c>
      <c r="I94" s="110" t="str">
        <f t="shared" si="1"/>
        <v>E3</v>
      </c>
      <c r="J94" s="110" t="s">
        <v>940</v>
      </c>
    </row>
    <row r="95" spans="1:10" ht="12" customHeight="1" x14ac:dyDescent="0.2">
      <c r="A95" s="50"/>
      <c r="B95" s="32" t="s">
        <v>167</v>
      </c>
      <c r="C95" s="33"/>
      <c r="D95" s="88"/>
      <c r="E95" s="95" t="s">
        <v>134</v>
      </c>
      <c r="F95" s="47" t="s">
        <v>354</v>
      </c>
      <c r="G95" s="28" t="s">
        <v>791</v>
      </c>
      <c r="H95" s="111" t="s">
        <v>762</v>
      </c>
      <c r="I95" s="111" t="str">
        <f t="shared" si="1"/>
        <v>E4</v>
      </c>
      <c r="J95" s="153" t="s">
        <v>941</v>
      </c>
    </row>
    <row r="96" spans="1:10" ht="12" customHeight="1" x14ac:dyDescent="0.2">
      <c r="A96" s="50"/>
      <c r="B96" s="32" t="s">
        <v>168</v>
      </c>
      <c r="C96" s="33"/>
      <c r="D96" s="88"/>
      <c r="E96" s="91" t="s">
        <v>135</v>
      </c>
      <c r="F96" s="47" t="s">
        <v>353</v>
      </c>
      <c r="G96" s="57" t="s">
        <v>804</v>
      </c>
      <c r="H96" s="110" t="s">
        <v>760</v>
      </c>
      <c r="I96" s="110" t="str">
        <f t="shared" si="1"/>
        <v>E5</v>
      </c>
      <c r="J96" s="110" t="s">
        <v>942</v>
      </c>
    </row>
    <row r="97" spans="1:10" ht="12" customHeight="1" x14ac:dyDescent="0.2">
      <c r="A97" s="50"/>
      <c r="B97" s="32" t="s">
        <v>169</v>
      </c>
      <c r="C97" s="33"/>
      <c r="D97" s="88"/>
      <c r="E97" s="95" t="s">
        <v>136</v>
      </c>
      <c r="F97" s="47" t="s">
        <v>352</v>
      </c>
      <c r="G97" s="28" t="s">
        <v>791</v>
      </c>
      <c r="H97" s="111" t="s">
        <v>762</v>
      </c>
      <c r="I97" s="111" t="str">
        <f t="shared" si="1"/>
        <v>E6</v>
      </c>
      <c r="J97" s="153" t="s">
        <v>943</v>
      </c>
    </row>
    <row r="98" spans="1:10" ht="12" customHeight="1" x14ac:dyDescent="0.2">
      <c r="A98" s="50"/>
      <c r="B98" s="32" t="s">
        <v>170</v>
      </c>
      <c r="C98" s="33"/>
      <c r="D98" s="88"/>
      <c r="E98" s="95" t="s">
        <v>137</v>
      </c>
      <c r="F98" s="47" t="s">
        <v>355</v>
      </c>
      <c r="G98" s="57" t="s">
        <v>805</v>
      </c>
      <c r="H98" s="110" t="s">
        <v>760</v>
      </c>
      <c r="I98" s="110" t="str">
        <f t="shared" si="1"/>
        <v>E7</v>
      </c>
      <c r="J98" s="110" t="s">
        <v>944</v>
      </c>
    </row>
    <row r="99" spans="1:10" ht="12" customHeight="1" x14ac:dyDescent="0.2">
      <c r="A99" s="50"/>
      <c r="B99" s="32" t="s">
        <v>171</v>
      </c>
      <c r="C99" s="33"/>
      <c r="D99" s="88"/>
      <c r="E99" s="95" t="s">
        <v>138</v>
      </c>
      <c r="F99" s="40" t="s">
        <v>254</v>
      </c>
      <c r="G99" s="57" t="s">
        <v>800</v>
      </c>
      <c r="H99" s="110" t="s">
        <v>760</v>
      </c>
      <c r="I99" s="110" t="str">
        <f t="shared" si="1"/>
        <v>E8</v>
      </c>
      <c r="J99" s="110" t="s">
        <v>945</v>
      </c>
    </row>
    <row r="100" spans="1:10" ht="12" customHeight="1" x14ac:dyDescent="0.2">
      <c r="A100" s="50"/>
      <c r="B100" s="32" t="s">
        <v>172</v>
      </c>
      <c r="C100" s="33"/>
      <c r="D100" s="88"/>
      <c r="E100" s="95" t="s">
        <v>139</v>
      </c>
      <c r="F100" s="40" t="s">
        <v>254</v>
      </c>
      <c r="G100" s="57" t="s">
        <v>805</v>
      </c>
      <c r="H100" s="110" t="s">
        <v>760</v>
      </c>
      <c r="I100" s="110" t="str">
        <f t="shared" si="1"/>
        <v>E9</v>
      </c>
      <c r="J100" s="110" t="s">
        <v>946</v>
      </c>
    </row>
    <row r="101" spans="1:10" ht="12" customHeight="1" x14ac:dyDescent="0.2">
      <c r="A101" s="48" t="s">
        <v>140</v>
      </c>
      <c r="B101" s="30"/>
      <c r="C101" s="30"/>
      <c r="D101" s="81"/>
      <c r="E101" s="48" t="s">
        <v>141</v>
      </c>
      <c r="F101" s="42"/>
      <c r="G101" s="57" t="s">
        <v>800</v>
      </c>
      <c r="H101" s="110" t="s">
        <v>760</v>
      </c>
      <c r="I101" s="110" t="str">
        <f t="shared" si="1"/>
        <v>N</v>
      </c>
      <c r="J101" s="110" t="s">
        <v>947</v>
      </c>
    </row>
    <row r="102" spans="1:10" ht="12" customHeight="1" x14ac:dyDescent="0.2">
      <c r="A102" s="50"/>
      <c r="B102" s="32" t="s">
        <v>173</v>
      </c>
      <c r="C102" s="33"/>
      <c r="D102" s="88"/>
      <c r="E102" s="95" t="s">
        <v>142</v>
      </c>
      <c r="F102" s="40" t="s">
        <v>254</v>
      </c>
      <c r="G102" s="57" t="s">
        <v>805</v>
      </c>
      <c r="H102" s="110" t="s">
        <v>760</v>
      </c>
      <c r="I102" s="110" t="str">
        <f t="shared" si="1"/>
        <v>N1</v>
      </c>
      <c r="J102" s="110" t="s">
        <v>948</v>
      </c>
    </row>
    <row r="103" spans="1:10" ht="12" customHeight="1" x14ac:dyDescent="0.2">
      <c r="A103" s="50"/>
      <c r="B103" s="32" t="s">
        <v>174</v>
      </c>
      <c r="C103" s="33"/>
      <c r="D103" s="88"/>
      <c r="E103" s="95" t="s">
        <v>143</v>
      </c>
      <c r="F103" s="40" t="s">
        <v>254</v>
      </c>
      <c r="G103" s="28" t="s">
        <v>791</v>
      </c>
      <c r="H103" s="111" t="s">
        <v>762</v>
      </c>
      <c r="I103" s="111" t="str">
        <f t="shared" si="1"/>
        <v>N2</v>
      </c>
      <c r="J103" s="153" t="s">
        <v>949</v>
      </c>
    </row>
    <row r="104" spans="1:10" ht="12" customHeight="1" x14ac:dyDescent="0.2">
      <c r="A104" s="50"/>
      <c r="B104" s="32" t="s">
        <v>175</v>
      </c>
      <c r="C104" s="33"/>
      <c r="D104" s="88"/>
      <c r="E104" s="95" t="s">
        <v>144</v>
      </c>
      <c r="F104" s="47" t="s">
        <v>362</v>
      </c>
      <c r="G104" s="57" t="s">
        <v>805</v>
      </c>
      <c r="H104" s="110" t="s">
        <v>760</v>
      </c>
      <c r="I104" s="110" t="str">
        <f t="shared" si="1"/>
        <v>N3</v>
      </c>
      <c r="J104" s="110" t="s">
        <v>950</v>
      </c>
    </row>
    <row r="105" spans="1:10" ht="12" customHeight="1" x14ac:dyDescent="0.2">
      <c r="A105" s="50"/>
      <c r="B105" s="32" t="s">
        <v>176</v>
      </c>
      <c r="C105" s="33"/>
      <c r="D105" s="88"/>
      <c r="E105" s="95" t="s">
        <v>361</v>
      </c>
      <c r="F105" s="40" t="s">
        <v>254</v>
      </c>
      <c r="G105" s="57" t="s">
        <v>806</v>
      </c>
      <c r="H105" s="110" t="s">
        <v>760</v>
      </c>
      <c r="I105" s="110" t="str">
        <f t="shared" si="1"/>
        <v>N4</v>
      </c>
      <c r="J105" s="110" t="s">
        <v>951</v>
      </c>
    </row>
    <row r="106" spans="1:10" ht="12" customHeight="1" x14ac:dyDescent="0.2">
      <c r="A106" s="50"/>
      <c r="B106" s="32" t="s">
        <v>177</v>
      </c>
      <c r="C106" s="33"/>
      <c r="D106" s="88"/>
      <c r="E106" s="95" t="s">
        <v>145</v>
      </c>
      <c r="F106" s="40" t="s">
        <v>254</v>
      </c>
      <c r="G106" s="57" t="s">
        <v>807</v>
      </c>
      <c r="H106" s="110" t="s">
        <v>760</v>
      </c>
      <c r="I106" s="110" t="str">
        <f t="shared" si="1"/>
        <v>N5</v>
      </c>
      <c r="J106" s="110" t="s">
        <v>952</v>
      </c>
    </row>
    <row r="107" spans="1:10" ht="12" customHeight="1" x14ac:dyDescent="0.2">
      <c r="A107" s="50"/>
      <c r="B107" s="32" t="s">
        <v>178</v>
      </c>
      <c r="C107" s="33"/>
      <c r="D107" s="88"/>
      <c r="E107" s="95" t="s">
        <v>146</v>
      </c>
      <c r="F107" s="47" t="s">
        <v>363</v>
      </c>
      <c r="G107" s="57" t="s">
        <v>806</v>
      </c>
      <c r="H107" s="110" t="s">
        <v>760</v>
      </c>
      <c r="I107" s="110" t="str">
        <f t="shared" si="1"/>
        <v>N6</v>
      </c>
      <c r="J107" s="110" t="s">
        <v>953</v>
      </c>
    </row>
    <row r="108" spans="1:10" ht="12" customHeight="1" x14ac:dyDescent="0.2">
      <c r="A108" s="48" t="s">
        <v>147</v>
      </c>
      <c r="B108" s="30"/>
      <c r="C108" s="30"/>
      <c r="D108" s="81"/>
      <c r="E108" s="48" t="s">
        <v>148</v>
      </c>
      <c r="F108" s="41" t="s">
        <v>254</v>
      </c>
      <c r="G108" s="57" t="s">
        <v>804</v>
      </c>
      <c r="H108" s="110" t="s">
        <v>760</v>
      </c>
      <c r="I108" s="110" t="str">
        <f t="shared" si="1"/>
        <v>O</v>
      </c>
      <c r="J108" s="110" t="s">
        <v>954</v>
      </c>
    </row>
    <row r="109" spans="1:10" ht="12" customHeight="1" x14ac:dyDescent="0.2">
      <c r="A109" s="48" t="s">
        <v>149</v>
      </c>
      <c r="B109" s="30"/>
      <c r="C109" s="30"/>
      <c r="D109" s="81"/>
      <c r="E109" s="48" t="s">
        <v>150</v>
      </c>
      <c r="F109" s="41" t="s">
        <v>254</v>
      </c>
      <c r="G109" s="57" t="s">
        <v>800</v>
      </c>
      <c r="H109" s="110" t="s">
        <v>760</v>
      </c>
      <c r="I109" s="110" t="str">
        <f t="shared" si="1"/>
        <v>P</v>
      </c>
      <c r="J109" s="110" t="s">
        <v>955</v>
      </c>
    </row>
    <row r="110" spans="1:10" ht="12" customHeight="1" x14ac:dyDescent="0.2">
      <c r="A110" s="50"/>
      <c r="B110" s="32" t="s">
        <v>179</v>
      </c>
      <c r="C110" s="33"/>
      <c r="D110" s="88"/>
      <c r="E110" s="121" t="s">
        <v>151</v>
      </c>
      <c r="F110" s="47" t="s">
        <v>403</v>
      </c>
      <c r="G110" s="28" t="s">
        <v>793</v>
      </c>
      <c r="H110" s="111" t="s">
        <v>762</v>
      </c>
      <c r="I110" s="111" t="str">
        <f t="shared" si="1"/>
        <v>P1</v>
      </c>
      <c r="J110" s="153" t="s">
        <v>956</v>
      </c>
    </row>
    <row r="111" spans="1:10" ht="12" customHeight="1" x14ac:dyDescent="0.2">
      <c r="A111" s="50"/>
      <c r="B111" s="32" t="s">
        <v>180</v>
      </c>
      <c r="C111" s="33"/>
      <c r="D111" s="88"/>
      <c r="E111" s="121" t="s">
        <v>152</v>
      </c>
      <c r="F111" s="47" t="s">
        <v>371</v>
      </c>
      <c r="G111" s="28" t="s">
        <v>793</v>
      </c>
      <c r="H111" s="111" t="s">
        <v>762</v>
      </c>
      <c r="I111" s="111" t="str">
        <f t="shared" si="1"/>
        <v>P2</v>
      </c>
      <c r="J111" s="153" t="s">
        <v>957</v>
      </c>
    </row>
    <row r="112" spans="1:10" ht="12" customHeight="1" x14ac:dyDescent="0.2">
      <c r="A112" s="50"/>
      <c r="B112" s="32" t="s">
        <v>181</v>
      </c>
      <c r="C112" s="33"/>
      <c r="D112" s="88"/>
      <c r="E112" s="121" t="s">
        <v>153</v>
      </c>
      <c r="F112" s="47" t="s">
        <v>401</v>
      </c>
      <c r="G112" s="28" t="s">
        <v>793</v>
      </c>
      <c r="H112" s="111" t="s">
        <v>762</v>
      </c>
      <c r="I112" s="111" t="str">
        <f t="shared" si="1"/>
        <v>P3</v>
      </c>
      <c r="J112" s="153" t="s">
        <v>958</v>
      </c>
    </row>
    <row r="113" spans="1:10" ht="12" customHeight="1" x14ac:dyDescent="0.2">
      <c r="A113" s="50"/>
      <c r="B113" s="32" t="s">
        <v>182</v>
      </c>
      <c r="C113" s="33"/>
      <c r="D113" s="88"/>
      <c r="E113" s="122" t="s">
        <v>370</v>
      </c>
      <c r="F113" s="40" t="s">
        <v>254</v>
      </c>
      <c r="G113" s="57" t="s">
        <v>804</v>
      </c>
      <c r="H113" s="110" t="s">
        <v>760</v>
      </c>
      <c r="I113" s="110" t="str">
        <f t="shared" si="1"/>
        <v>P4</v>
      </c>
      <c r="J113" s="110" t="s">
        <v>959</v>
      </c>
    </row>
    <row r="114" spans="1:10" ht="12" customHeight="1" x14ac:dyDescent="0.2">
      <c r="A114" s="50"/>
      <c r="B114" s="32" t="s">
        <v>183</v>
      </c>
      <c r="C114" s="33"/>
      <c r="D114" s="88"/>
      <c r="E114" s="121" t="s">
        <v>154</v>
      </c>
      <c r="F114" s="47" t="s">
        <v>402</v>
      </c>
      <c r="G114" s="57" t="s">
        <v>804</v>
      </c>
      <c r="H114" s="110" t="s">
        <v>760</v>
      </c>
      <c r="I114" s="110" t="str">
        <f t="shared" si="1"/>
        <v>P5</v>
      </c>
      <c r="J114" s="110" t="s">
        <v>960</v>
      </c>
    </row>
    <row r="115" spans="1:10" ht="12" customHeight="1" x14ac:dyDescent="0.2">
      <c r="A115" s="48" t="s">
        <v>155</v>
      </c>
      <c r="B115" s="30"/>
      <c r="C115" s="30"/>
      <c r="D115" s="81"/>
      <c r="E115" s="48" t="s">
        <v>156</v>
      </c>
      <c r="F115" s="42"/>
      <c r="G115" s="57" t="s">
        <v>800</v>
      </c>
      <c r="H115" s="110" t="s">
        <v>760</v>
      </c>
      <c r="I115" s="110" t="str">
        <f t="shared" si="1"/>
        <v>R</v>
      </c>
      <c r="J115" s="110" t="s">
        <v>961</v>
      </c>
    </row>
    <row r="116" spans="1:10" ht="12" customHeight="1" x14ac:dyDescent="0.2">
      <c r="A116" s="50"/>
      <c r="B116" s="32" t="s">
        <v>184</v>
      </c>
      <c r="C116" s="33"/>
      <c r="D116" s="88"/>
      <c r="E116" s="95" t="s">
        <v>157</v>
      </c>
      <c r="F116" s="47" t="s">
        <v>404</v>
      </c>
      <c r="G116" s="28" t="s">
        <v>808</v>
      </c>
      <c r="H116" s="111" t="s">
        <v>762</v>
      </c>
      <c r="I116" s="111" t="str">
        <f t="shared" si="1"/>
        <v>R1</v>
      </c>
      <c r="J116" s="153" t="s">
        <v>962</v>
      </c>
    </row>
    <row r="117" spans="1:10" ht="12" customHeight="1" x14ac:dyDescent="0.2">
      <c r="A117" s="50"/>
      <c r="B117" s="32" t="s">
        <v>185</v>
      </c>
      <c r="C117" s="33"/>
      <c r="D117" s="88"/>
      <c r="E117" s="95" t="s">
        <v>158</v>
      </c>
      <c r="F117" s="40" t="s">
        <v>254</v>
      </c>
      <c r="G117" s="57" t="s">
        <v>809</v>
      </c>
      <c r="H117" s="110" t="s">
        <v>760</v>
      </c>
      <c r="I117" s="110" t="str">
        <f t="shared" si="1"/>
        <v>R2</v>
      </c>
      <c r="J117" s="110" t="s">
        <v>963</v>
      </c>
    </row>
    <row r="118" spans="1:10" ht="12" customHeight="1" x14ac:dyDescent="0.2">
      <c r="A118" s="50"/>
      <c r="B118" s="32" t="s">
        <v>186</v>
      </c>
      <c r="C118" s="33"/>
      <c r="D118" s="88"/>
      <c r="E118" s="95" t="s">
        <v>159</v>
      </c>
      <c r="F118" s="47" t="s">
        <v>405</v>
      </c>
      <c r="G118" s="28" t="s">
        <v>808</v>
      </c>
      <c r="H118" s="111" t="s">
        <v>762</v>
      </c>
      <c r="I118" s="111" t="str">
        <f t="shared" si="1"/>
        <v>R90</v>
      </c>
      <c r="J118" s="153" t="s">
        <v>964</v>
      </c>
    </row>
    <row r="119" spans="1:10" ht="12" customHeight="1" thickBot="1" x14ac:dyDescent="0.25">
      <c r="A119" s="53"/>
      <c r="B119" s="54" t="s">
        <v>187</v>
      </c>
      <c r="C119" s="55"/>
      <c r="D119" s="128"/>
      <c r="E119" s="123" t="s">
        <v>160</v>
      </c>
      <c r="F119" s="56" t="s">
        <v>406</v>
      </c>
      <c r="G119" s="52" t="s">
        <v>808</v>
      </c>
      <c r="H119" s="112" t="s">
        <v>762</v>
      </c>
      <c r="I119" s="112" t="str">
        <f t="shared" si="1"/>
        <v>R98</v>
      </c>
      <c r="J119" s="154" t="s">
        <v>965</v>
      </c>
    </row>
  </sheetData>
  <mergeCells count="2">
    <mergeCell ref="E1:H1"/>
    <mergeCell ref="A1:D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Základní prostředí</vt:lpstr>
      <vt:lpstr>Struktura stavby</vt:lpstr>
      <vt:lpstr>Metadata_Příkladu_dokumentace</vt:lpstr>
      <vt:lpstr>Struktura dokumentací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Salavová Mariana, Ing.</cp:lastModifiedBy>
  <cp:lastPrinted>2023-05-02T07:18:08Z</cp:lastPrinted>
  <dcterms:created xsi:type="dcterms:W3CDTF">2023-02-23T14:11:35Z</dcterms:created>
  <dcterms:modified xsi:type="dcterms:W3CDTF">2023-06-05T13:51:25Z</dcterms:modified>
</cp:coreProperties>
</file>