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běr tržeb turnikety 2022\VŘ 2023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Výběr a zpracová..." sheetId="2" r:id="rId2"/>
  </sheets>
  <definedNames>
    <definedName name="_xlnm._FilterDatabase" localSheetId="1" hidden="1">'OR_PHA - Výběr a zpracová...'!$C$115:$K$174</definedName>
    <definedName name="_xlnm.Print_Titles" localSheetId="1">'OR_PHA - Výběr a zpracová...'!$115:$115</definedName>
    <definedName name="_xlnm.Print_Titles" localSheetId="0">'Rekapitulace stavby'!$92:$92</definedName>
    <definedName name="_xlnm.Print_Area" localSheetId="1">'OR_PHA - Výběr a zpracová...'!$C$4:$J$76,'OR_PHA - Výběr a zpracová...'!$C$82:$J$99,'OR_PHA - Výběr a zpracová...'!$C$105:$J$174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73" i="2"/>
  <c r="BH173" i="2"/>
  <c r="BG173" i="2"/>
  <c r="BF173" i="2"/>
  <c r="J32" i="2" s="1"/>
  <c r="AW95" i="1" s="1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T165" i="2" s="1"/>
  <c r="R166" i="2"/>
  <c r="R165" i="2"/>
  <c r="P166" i="2"/>
  <c r="P165" i="2"/>
  <c r="BI132" i="2"/>
  <c r="BH132" i="2"/>
  <c r="BG132" i="2"/>
  <c r="BF132" i="2"/>
  <c r="T132" i="2"/>
  <c r="T131" i="2"/>
  <c r="R132" i="2"/>
  <c r="R131" i="2" s="1"/>
  <c r="P132" i="2"/>
  <c r="P131" i="2"/>
  <c r="BI118" i="2"/>
  <c r="F35" i="2" s="1"/>
  <c r="BH118" i="2"/>
  <c r="F34" i="2" s="1"/>
  <c r="BG118" i="2"/>
  <c r="BF118" i="2"/>
  <c r="T118" i="2"/>
  <c r="T117" i="2" s="1"/>
  <c r="R118" i="2"/>
  <c r="R117" i="2"/>
  <c r="P118" i="2"/>
  <c r="P117" i="2" s="1"/>
  <c r="J113" i="2"/>
  <c r="F112" i="2"/>
  <c r="F110" i="2"/>
  <c r="E108" i="2"/>
  <c r="J90" i="2"/>
  <c r="F89" i="2"/>
  <c r="F87" i="2"/>
  <c r="E85" i="2"/>
  <c r="J19" i="2"/>
  <c r="E19" i="2"/>
  <c r="J89" i="2"/>
  <c r="J18" i="2"/>
  <c r="J16" i="2"/>
  <c r="E16" i="2"/>
  <c r="F113" i="2"/>
  <c r="J15" i="2"/>
  <c r="J10" i="2"/>
  <c r="J110" i="2"/>
  <c r="L90" i="1"/>
  <c r="AM90" i="1"/>
  <c r="AM89" i="1"/>
  <c r="L89" i="1"/>
  <c r="AM87" i="1"/>
  <c r="L87" i="1"/>
  <c r="L85" i="1"/>
  <c r="L84" i="1"/>
  <c r="BK171" i="2"/>
  <c r="BK166" i="2"/>
  <c r="J171" i="2"/>
  <c r="AS94" i="1"/>
  <c r="J132" i="2"/>
  <c r="J173" i="2"/>
  <c r="J169" i="2"/>
  <c r="J166" i="2"/>
  <c r="J118" i="2"/>
  <c r="BK132" i="2"/>
  <c r="BK173" i="2"/>
  <c r="BK169" i="2"/>
  <c r="BK118" i="2"/>
  <c r="BK168" i="2" l="1"/>
  <c r="J168" i="2" s="1"/>
  <c r="J98" i="2" s="1"/>
  <c r="P168" i="2"/>
  <c r="P116" i="2" s="1"/>
  <c r="AU95" i="1" s="1"/>
  <c r="AU94" i="1" s="1"/>
  <c r="R168" i="2"/>
  <c r="R116" i="2" s="1"/>
  <c r="T168" i="2"/>
  <c r="T116" i="2" s="1"/>
  <c r="BK117" i="2"/>
  <c r="J117" i="2"/>
  <c r="J95" i="2" s="1"/>
  <c r="BK131" i="2"/>
  <c r="J131" i="2"/>
  <c r="J96" i="2"/>
  <c r="BK165" i="2"/>
  <c r="J165" i="2" s="1"/>
  <c r="J97" i="2" s="1"/>
  <c r="F90" i="2"/>
  <c r="J87" i="2"/>
  <c r="J112" i="2"/>
  <c r="BE118" i="2"/>
  <c r="BE132" i="2"/>
  <c r="BE169" i="2"/>
  <c r="BE171" i="2"/>
  <c r="BE166" i="2"/>
  <c r="BE173" i="2"/>
  <c r="BC95" i="1"/>
  <c r="BC94" i="1" s="1"/>
  <c r="AY94" i="1" s="1"/>
  <c r="BD95" i="1"/>
  <c r="F32" i="2"/>
  <c r="BA95" i="1"/>
  <c r="BA94" i="1" s="1"/>
  <c r="W30" i="1" s="1"/>
  <c r="F33" i="2"/>
  <c r="BB95" i="1" s="1"/>
  <c r="BB94" i="1" s="1"/>
  <c r="AX94" i="1" s="1"/>
  <c r="BD94" i="1"/>
  <c r="W33" i="1"/>
  <c r="BK116" i="2" l="1"/>
  <c r="J116" i="2"/>
  <c r="J28" i="2" s="1"/>
  <c r="AG95" i="1" s="1"/>
  <c r="W32" i="1"/>
  <c r="AW94" i="1"/>
  <c r="AK30" i="1" s="1"/>
  <c r="J31" i="2"/>
  <c r="AV95" i="1" s="1"/>
  <c r="AT95" i="1" s="1"/>
  <c r="W31" i="1"/>
  <c r="F31" i="2"/>
  <c r="AZ95" i="1"/>
  <c r="AZ94" i="1"/>
  <c r="W29" i="1" s="1"/>
  <c r="AN95" i="1" l="1"/>
  <c r="AG94" i="1"/>
  <c r="AK26" i="1" s="1"/>
  <c r="J94" i="2"/>
  <c r="J37" i="2"/>
  <c r="AV94" i="1"/>
  <c r="AK29" i="1"/>
  <c r="AK35" i="1" s="1"/>
  <c r="AT94" i="1" l="1"/>
  <c r="AN94" i="1"/>
</calcChain>
</file>

<file path=xl/sharedStrings.xml><?xml version="1.0" encoding="utf-8"?>
<sst xmlns="http://schemas.openxmlformats.org/spreadsheetml/2006/main" count="757" uniqueCount="194">
  <si>
    <t>Export Komplet</t>
  </si>
  <si>
    <t/>
  </si>
  <si>
    <t>2.0</t>
  </si>
  <si>
    <t>ZAMOK</t>
  </si>
  <si>
    <t>False</t>
  </si>
  <si>
    <t>{91b13ef0-20c8-4fd7-ad8e-378602d838ba}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</si>
  <si>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</si>
  <si>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</si>
  <si>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</si>
  <si>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</si>
  <si>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</si>
  <si>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</si>
  <si>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</si>
  <si>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</si>
  <si>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</si>
  <si>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</si>
  <si>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</si>
  <si>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Výběr a zpracování tržeb z pokladen turniketů a mincovníků veřejných WC v obvodu OŘ Praha 2023 - 2024</t>
  </si>
  <si>
    <t>KSO:</t>
  </si>
  <si>
    <t>CC-CZ:</t>
  </si>
  <si>
    <t>Místo:</t>
  </si>
  <si>
    <t>Obvod OŘ Praha</t>
  </si>
  <si>
    <t>Datum:</t>
  </si>
  <si>
    <t>5. 10. 2023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</si>
  <si>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</si>
  <si>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</si>
  <si>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</si>
  <si>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</si>
  <si>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</si>
  <si>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</si>
  <si>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</si>
  <si>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</si>
  <si>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</si>
  <si>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</si>
  <si>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</si>
  <si>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</si>
  <si>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</si>
  <si>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</si>
  <si>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</si>
  <si>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</si>
  <si>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</si>
  <si>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</si>
  <si>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</si>
  <si>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</si>
  <si>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</si>
  <si>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</si>
  <si>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</si>
  <si>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</si>
  <si>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</si>
  <si>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</si>
  <si>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</si>
  <si>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</si>
  <si>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</si>
  <si>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</si>
  <si>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</si>
  <si>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</si>
  <si>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</si>
  <si>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</si>
  <si>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</si>
  <si>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</si>
  <si>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</si>
  <si>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</si>
  <si>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</si>
  <si>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</si>
  <si>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</si>
  <si>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</si>
  <si>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</si>
  <si>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</si>
  <si>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</si>
  <si>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</si>
  <si>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</si>
  <si>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</si>
  <si>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</si>
  <si>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</si>
  <si>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</si>
  <si>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</si>
  <si>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</si>
  <si>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</si>
  <si>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</si>
  <si>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</si>
  <si>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</si>
  <si>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</si>
  <si>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</si>
  <si>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</si>
  <si>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</si>
  <si>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</si>
  <si>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</si>
  <si>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</si>
  <si>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</si>
  <si>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</si>
  <si>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</si>
  <si>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</si>
  <si>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</si>
  <si>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</si>
  <si>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</si>
  <si>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</si>
  <si>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</si>
  <si>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</si>
  <si>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</si>
  <si>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</si>
  <si>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</si>
  <si>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</si>
  <si>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</si>
  <si>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</si>
  <si>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</si>
  <si>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</si>
  <si>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</si>
  <si>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</si>
  <si>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</si>
  <si>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</si>
  <si>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</si>
  <si>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</si>
  <si>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-96667080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</si>
  <si>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</si>
  <si>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</si>
  <si>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VV</t>
  </si>
  <si>
    <t>2*3*52"Kolín - 2xpokladna, 3x týdně 1rok"</t>
  </si>
  <si>
    <t>1*3*52"Beroun - 1xpokladna, 3x týdně 1rok"</t>
  </si>
  <si>
    <t>1*3*52"Praha Vysočany - 1xpokladna, 3x týdně 1rok"</t>
  </si>
  <si>
    <t>6*5*52"Praha hl.n. - 6xpokladna, 5x týdně 1rok"</t>
  </si>
  <si>
    <t>2*3*52"Praha Holešovice - 2xpokladna, 3x týdně 1rok"</t>
  </si>
  <si>
    <t>2*2*52"Kralupy nad Vltavou - 2xpokladna, 2x týdně 1rok"</t>
  </si>
  <si>
    <t>2*2*52" Praha Libeň - 2xpokladna, 2x týdně 1rok"</t>
  </si>
  <si>
    <t>2*3*52"Praha Smíchov - 2xpokladna, 3x týdně 1rok"</t>
  </si>
  <si>
    <t>1*3*52"Praha Radotín - 1x pokladna, 3x týdně 1rok"</t>
  </si>
  <si>
    <t>400"rezerva pro nové případy, mimořádné výběry"</t>
  </si>
  <si>
    <t>Součet</t>
  </si>
  <si>
    <t>K2</t>
  </si>
  <si>
    <t>Pokladna micovníku</t>
  </si>
  <si>
    <t>K2.1</t>
  </si>
  <si>
    <t>Výběr a zpracování tržby pokladny mincovníku včetně běžné údržby v obvodu OŘ Praha</t>
  </si>
  <si>
    <t>1086303333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</si>
  <si>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</si>
  <si>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2*2*12"Čelákovice 2xpokladna, 2x měsíčně, 1rok"</t>
  </si>
  <si>
    <t>1*2*12"Čerčany 1xpokladna, 2x měsíčně, 1rok"</t>
  </si>
  <si>
    <t>1*2*12"Hořovice 1xpokladna, 2x měsíčně, 1rok"</t>
  </si>
  <si>
    <t>2*1*52"Karlštejn 2xpokladna, 1x týdně, 1rok"</t>
  </si>
  <si>
    <t>1*2*12"Křivoklát 1xpokladna, 2x měsíčně, 1rok"</t>
  </si>
  <si>
    <t>2*2*12"Kutná Hora 2xpokladna, 2x měsíčně, 1rok"</t>
  </si>
  <si>
    <t>2*2*12"Milovice 2xpokladna, 2x měsíčně, 1rok"</t>
  </si>
  <si>
    <t>1*2*12"Mnichovo Hradiště 1xpokladna, 2x měsíčně, 1rok"</t>
  </si>
  <si>
    <t>1*2*12"Olbramovice 1xpokladna, 2x měsíčně, 1rok"</t>
  </si>
  <si>
    <t>1*2*52"Poděbrady 1xpokladna, 2x týdně, 1rok"</t>
  </si>
  <si>
    <t>2*2*12"Praha Čakovice 2xpokladna, 2x měsíčně, 1rok"</t>
  </si>
  <si>
    <t>1*1*52"Praha Dejvice 1xpokladna, 1x týdně, 1rok"</t>
  </si>
  <si>
    <t>2*2*12"Praha Klánovice 2xpokladna, 2x měsíčně, 1rok"</t>
  </si>
  <si>
    <t>2*3*12"Praha Uhříněves 2xpokladna, 3x měsíčně, 1rok"</t>
  </si>
  <si>
    <t>2*1*52"Praha Vršovice 2xpokladna, 1x týdně, 1rok"</t>
  </si>
  <si>
    <t>2*3*12"Příbram 2xpokladna, 3x měsíčně, 1rok"</t>
  </si>
  <si>
    <t>1*2*12"Roztoky u Prahy 1xpokladna, 2x měsíčně, 1rok"</t>
  </si>
  <si>
    <t>3*3*12"Sázava 3xpokladna, 3x měsíčně, 1rok"</t>
  </si>
  <si>
    <t>2*2*12"Sedlčany 2xpokladna, 2x měsíčně, 1rok"</t>
  </si>
  <si>
    <t>2*2*6"Senohraby 2x pokladna, 2x měsíčně, 1/2 roku"</t>
  </si>
  <si>
    <t>2*2*12"Slaný 2xpokladna, 3x měsíčně, 1rok"</t>
  </si>
  <si>
    <t>2*2*12"Stochov 2xpokladna, 2x měsíčně, 1rok"</t>
  </si>
  <si>
    <t>2*2*12"Strančice 2xpokladna, 2x měsíčně, 1rok"</t>
  </si>
  <si>
    <t>2*2*12"Úvaly 2xpokladna, 2x měsíčně, 1rok"</t>
  </si>
  <si>
    <t>2*2*12"Velim 2xpokladna, 2x měsíčně, 1rok"</t>
  </si>
  <si>
    <t>2*2*12"Vrané nad Vltavou 2xpokladna, 2x měsíčně, 1rok"</t>
  </si>
  <si>
    <t>2*2*12"Zadní Třebaň 2xpokladna, 2x měsíčně, 1rok"</t>
  </si>
  <si>
    <t>2*2*12"Zdice 2xpokladna, 2x měsíčně, 1rok"</t>
  </si>
  <si>
    <t>1*2*12"Zruč nad Sázavou 1xpokladna, 2x měsíčně, 1rok"</t>
  </si>
  <si>
    <t>200"rezerva nové případy, mimořádný výběr"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</si>
  <si>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</si>
  <si>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</si>
  <si>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</si>
  <si>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</si>
  <si>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</si>
  <si>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</si>
  <si>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688882838</t>
  </si>
  <si>
    <t>Poznámka k položce:_x000D_
Jedná se o havarijní výjezd a odstranění náhlé závady turniketů či mincovníků v žst. (např. ucpání mincemi či jiným předmětem,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</si>
  <si>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</si>
  <si>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</si>
  <si>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</si>
  <si>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</si>
  <si>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</si>
  <si>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</si>
  <si>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-127250150</t>
  </si>
  <si>
    <t>Poznámka k položce:_x000D_
žst. Kolín</t>
  </si>
  <si>
    <t>5</t>
  </si>
  <si>
    <t>22090050R12</t>
  </si>
  <si>
    <t>Kotouč termopapíru pro použití v GPE4M, TCE 60/P120/17, 74 g/m2, průměr 120mm</t>
  </si>
  <si>
    <t>1733731556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</si>
  <si>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</si>
  <si>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</si>
  <si>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</si>
  <si>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</si>
  <si>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1143188484</t>
  </si>
  <si>
    <t>Poznámka k položce:_x000D_
žst. Praha hlavní nádraží</t>
  </si>
  <si>
    <t>KRYCÍ LIST ORIENTAČNÍHO SOUPISU PRACÍ</t>
  </si>
  <si>
    <t>REKAPITULACE ČLENĚNÍ ORIENTAČNÍHO SOUPISU PRACÍ</t>
  </si>
  <si>
    <t>Náklady z orientačního soupisu prací</t>
  </si>
  <si>
    <t>ORIENTAČNÍ SOUPIS PRACÍ</t>
  </si>
  <si>
    <t>Náklady orientačního soupisu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</si>
</sst>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1" t="s">
        <v>14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0"/>
      <c r="AL5" s="20"/>
      <c r="AM5" s="20"/>
      <c r="AN5" s="20"/>
      <c r="AO5" s="20"/>
      <c r="AP5" s="20"/>
      <c r="AQ5" s="20"/>
      <c r="AR5" s="18"/>
      <c r="BE5" s="22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3" t="s">
        <v>17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0"/>
      <c r="AL6" s="20"/>
      <c r="AM6" s="20"/>
      <c r="AN6" s="20"/>
      <c r="AO6" s="20"/>
      <c r="AP6" s="20"/>
      <c r="AQ6" s="20"/>
      <c r="AR6" s="18"/>
      <c r="BE6" s="22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9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9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2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2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9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29"/>
      <c r="BS13" s="15" t="s">
        <v>6</v>
      </c>
    </row>
    <row r="14" spans="1:74">
      <c r="B14" s="19"/>
      <c r="C14" s="20"/>
      <c r="D14" s="20"/>
      <c r="E14" s="234" t="s">
        <v>31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2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9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29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9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29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9"/>
    </row>
    <row r="23" spans="1:71" s="1" customFormat="1" ht="16.5" customHeight="1">
      <c r="B23" s="19"/>
      <c r="C23" s="20"/>
      <c r="D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0"/>
      <c r="AP23" s="20"/>
      <c r="AQ23" s="20"/>
      <c r="AR23" s="18"/>
      <c r="BE23" s="22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9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7">
        <f>ROUND(AG94,2)</f>
        <v>0</v>
      </c>
      <c r="AL26" s="238"/>
      <c r="AM26" s="238"/>
      <c r="AN26" s="238"/>
      <c r="AO26" s="238"/>
      <c r="AP26" s="34"/>
      <c r="AQ26" s="34"/>
      <c r="AR26" s="37"/>
      <c r="BE26" s="22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9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9" t="s">
        <v>39</v>
      </c>
      <c r="M28" s="239"/>
      <c r="N28" s="239"/>
      <c r="O28" s="239"/>
      <c r="P28" s="239"/>
      <c r="Q28" s="34"/>
      <c r="R28" s="34"/>
      <c r="S28" s="34"/>
      <c r="T28" s="34"/>
      <c r="U28" s="34"/>
      <c r="V28" s="34"/>
      <c r="W28" s="239" t="s">
        <v>40</v>
      </c>
      <c r="X28" s="239"/>
      <c r="Y28" s="239"/>
      <c r="Z28" s="239"/>
      <c r="AA28" s="239"/>
      <c r="AB28" s="239"/>
      <c r="AC28" s="239"/>
      <c r="AD28" s="239"/>
      <c r="AE28" s="239"/>
      <c r="AF28" s="34"/>
      <c r="AG28" s="34"/>
      <c r="AH28" s="34"/>
      <c r="AI28" s="34"/>
      <c r="AJ28" s="34"/>
      <c r="AK28" s="239" t="s">
        <v>41</v>
      </c>
      <c r="AL28" s="239"/>
      <c r="AM28" s="239"/>
      <c r="AN28" s="239"/>
      <c r="AO28" s="239"/>
      <c r="AP28" s="34"/>
      <c r="AQ28" s="34"/>
      <c r="AR28" s="37"/>
      <c r="BE28" s="229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42">
        <v>0.21</v>
      </c>
      <c r="M29" s="241"/>
      <c r="N29" s="241"/>
      <c r="O29" s="241"/>
      <c r="P29" s="241"/>
      <c r="Q29" s="39"/>
      <c r="R29" s="39"/>
      <c r="S29" s="39"/>
      <c r="T29" s="39"/>
      <c r="U29" s="39"/>
      <c r="V29" s="39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F29" s="39"/>
      <c r="AG29" s="39"/>
      <c r="AH29" s="39"/>
      <c r="AI29" s="39"/>
      <c r="AJ29" s="39"/>
      <c r="AK29" s="240">
        <f>ROUND(AV94, 2)</f>
        <v>0</v>
      </c>
      <c r="AL29" s="241"/>
      <c r="AM29" s="241"/>
      <c r="AN29" s="241"/>
      <c r="AO29" s="241"/>
      <c r="AP29" s="39"/>
      <c r="AQ29" s="39"/>
      <c r="AR29" s="40"/>
      <c r="BE29" s="230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42">
        <v>0.15</v>
      </c>
      <c r="M30" s="241"/>
      <c r="N30" s="241"/>
      <c r="O30" s="241"/>
      <c r="P30" s="241"/>
      <c r="Q30" s="39"/>
      <c r="R30" s="39"/>
      <c r="S30" s="39"/>
      <c r="T30" s="39"/>
      <c r="U30" s="39"/>
      <c r="V30" s="39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39"/>
      <c r="AG30" s="39"/>
      <c r="AH30" s="39"/>
      <c r="AI30" s="39"/>
      <c r="AJ30" s="39"/>
      <c r="AK30" s="240">
        <f>ROUND(AW94, 2)</f>
        <v>0</v>
      </c>
      <c r="AL30" s="241"/>
      <c r="AM30" s="241"/>
      <c r="AN30" s="241"/>
      <c r="AO30" s="241"/>
      <c r="AP30" s="39"/>
      <c r="AQ30" s="39"/>
      <c r="AR30" s="40"/>
      <c r="BE30" s="230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42">
        <v>0.21</v>
      </c>
      <c r="M31" s="241"/>
      <c r="N31" s="241"/>
      <c r="O31" s="241"/>
      <c r="P31" s="241"/>
      <c r="Q31" s="39"/>
      <c r="R31" s="39"/>
      <c r="S31" s="39"/>
      <c r="T31" s="39"/>
      <c r="U31" s="39"/>
      <c r="V31" s="39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39"/>
      <c r="AG31" s="39"/>
      <c r="AH31" s="39"/>
      <c r="AI31" s="39"/>
      <c r="AJ31" s="39"/>
      <c r="AK31" s="240">
        <v>0</v>
      </c>
      <c r="AL31" s="241"/>
      <c r="AM31" s="241"/>
      <c r="AN31" s="241"/>
      <c r="AO31" s="241"/>
      <c r="AP31" s="39"/>
      <c r="AQ31" s="39"/>
      <c r="AR31" s="40"/>
      <c r="BE31" s="230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42">
        <v>0.15</v>
      </c>
      <c r="M32" s="241"/>
      <c r="N32" s="241"/>
      <c r="O32" s="241"/>
      <c r="P32" s="241"/>
      <c r="Q32" s="39"/>
      <c r="R32" s="39"/>
      <c r="S32" s="39"/>
      <c r="T32" s="39"/>
      <c r="U32" s="39"/>
      <c r="V32" s="39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39"/>
      <c r="AG32" s="39"/>
      <c r="AH32" s="39"/>
      <c r="AI32" s="39"/>
      <c r="AJ32" s="39"/>
      <c r="AK32" s="240">
        <v>0</v>
      </c>
      <c r="AL32" s="241"/>
      <c r="AM32" s="241"/>
      <c r="AN32" s="241"/>
      <c r="AO32" s="241"/>
      <c r="AP32" s="39"/>
      <c r="AQ32" s="39"/>
      <c r="AR32" s="40"/>
      <c r="BE32" s="230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42">
        <v>0</v>
      </c>
      <c r="M33" s="241"/>
      <c r="N33" s="241"/>
      <c r="O33" s="241"/>
      <c r="P33" s="241"/>
      <c r="Q33" s="39"/>
      <c r="R33" s="39"/>
      <c r="S33" s="39"/>
      <c r="T33" s="39"/>
      <c r="U33" s="39"/>
      <c r="V33" s="39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39"/>
      <c r="AG33" s="39"/>
      <c r="AH33" s="39"/>
      <c r="AI33" s="39"/>
      <c r="AJ33" s="39"/>
      <c r="AK33" s="240">
        <v>0</v>
      </c>
      <c r="AL33" s="241"/>
      <c r="AM33" s="241"/>
      <c r="AN33" s="241"/>
      <c r="AO33" s="241"/>
      <c r="AP33" s="39"/>
      <c r="AQ33" s="39"/>
      <c r="AR33" s="40"/>
      <c r="BE33" s="23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9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43" t="s">
        <v>50</v>
      </c>
      <c r="Y35" s="244"/>
      <c r="Z35" s="244"/>
      <c r="AA35" s="244"/>
      <c r="AB35" s="244"/>
      <c r="AC35" s="43"/>
      <c r="AD35" s="43"/>
      <c r="AE35" s="43"/>
      <c r="AF35" s="43"/>
      <c r="AG35" s="43"/>
      <c r="AH35" s="43"/>
      <c r="AI35" s="43"/>
      <c r="AJ35" s="43"/>
      <c r="AK35" s="245">
        <f>SUM(AK26:AK33)</f>
        <v>0</v>
      </c>
      <c r="AL35" s="244"/>
      <c r="AM35" s="244"/>
      <c r="AN35" s="244"/>
      <c r="AO35" s="24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>
      <c r="A82" s="32"/>
      <c r="B82" s="33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OR_PHA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7" t="str">
        <f>K6</f>
        <v>Výběr a zpracování tržeb z pokladen turniketů a mincovníků veřejných WC v obvodu OŘ Praha 2023 - 2024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61"/>
      <c r="AL85" s="61"/>
      <c r="AM85" s="61"/>
      <c r="AN85" s="61"/>
      <c r="AO85" s="61"/>
      <c r="AP85" s="61"/>
      <c r="AQ85" s="61"/>
      <c r="AR85" s="62"/>
    </row>
    <row r="86" spans="1:90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Obvod OŘ Praha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9" t="str">
        <f>IF(AN8= "","",AN8)</f>
        <v>5. 10. 2023</v>
      </c>
      <c r="AN87" s="249"/>
      <c r="AO87" s="34"/>
      <c r="AP87" s="34"/>
      <c r="AQ87" s="34"/>
      <c r="AR87" s="37"/>
      <c r="BE87" s="32"/>
    </row>
    <row r="88" spans="1:90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50" t="str">
        <f>IF(E17="","",E17)</f>
        <v xml:space="preserve"> </v>
      </c>
      <c r="AN89" s="251"/>
      <c r="AO89" s="251"/>
      <c r="AP89" s="251"/>
      <c r="AQ89" s="34"/>
      <c r="AR89" s="37"/>
      <c r="AS89" s="252" t="s">
        <v>58</v>
      </c>
      <c r="AT89" s="253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50" t="str">
        <f>IF(E20="","",E20)</f>
        <v>L. Ulrich, DiS.</v>
      </c>
      <c r="AN90" s="251"/>
      <c r="AO90" s="251"/>
      <c r="AP90" s="251"/>
      <c r="AQ90" s="34"/>
      <c r="AR90" s="37"/>
      <c r="AS90" s="254"/>
      <c r="AT90" s="255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6"/>
      <c r="AT91" s="257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58" t="s">
        <v>59</v>
      </c>
      <c r="D92" s="259"/>
      <c r="E92" s="259"/>
      <c r="F92" s="259"/>
      <c r="G92" s="259"/>
      <c r="H92" s="71"/>
      <c r="I92" s="260" t="s">
        <v>60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1" t="s">
        <v>61</v>
      </c>
      <c r="AH92" s="259"/>
      <c r="AI92" s="259"/>
      <c r="AJ92" s="259"/>
      <c r="AK92" s="259"/>
      <c r="AL92" s="259"/>
      <c r="AM92" s="259"/>
      <c r="AN92" s="260" t="s">
        <v>62</v>
      </c>
      <c r="AO92" s="259"/>
      <c r="AP92" s="262"/>
      <c r="AQ92" s="72" t="s">
        <v>63</v>
      </c>
      <c r="AR92" s="37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0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6">
        <f>ROUND(AG95,2)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77</v>
      </c>
      <c r="BT94" s="89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0" s="7" customFormat="1" ht="37.5" customHeight="1">
      <c r="A95" s="90" t="s">
        <v>81</v>
      </c>
      <c r="B95" s="91"/>
      <c r="C95" s="92"/>
      <c r="D95" s="265" t="s">
        <v>14</v>
      </c>
      <c r="E95" s="265"/>
      <c r="F95" s="265"/>
      <c r="G95" s="265"/>
      <c r="H95" s="265"/>
      <c r="I95" s="93"/>
      <c r="J95" s="265" t="s">
        <v>17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'OR_PHA - Výběr a zpracová...'!J28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94" t="s">
        <v>82</v>
      </c>
      <c r="AR95" s="95"/>
      <c r="AS95" s="96">
        <v>0</v>
      </c>
      <c r="AT95" s="97">
        <f>ROUND(SUM(AV95:AW95),2)</f>
        <v>0</v>
      </c>
      <c r="AU95" s="98">
        <f>'OR_PHA - Výběr a zpracová...'!P116</f>
        <v>0</v>
      </c>
      <c r="AV95" s="97">
        <f>'OR_PHA - Výběr a zpracová...'!J31</f>
        <v>0</v>
      </c>
      <c r="AW95" s="97">
        <f>'OR_PHA - Výběr a zpracová...'!J32</f>
        <v>0</v>
      </c>
      <c r="AX95" s="97">
        <f>'OR_PHA - Výběr a zpracová...'!J33</f>
        <v>0</v>
      </c>
      <c r="AY95" s="97">
        <f>'OR_PHA - Výběr a zpracová...'!J34</f>
        <v>0</v>
      </c>
      <c r="AZ95" s="97">
        <f>'OR_PHA - Výběr a zpracová...'!F31</f>
        <v>0</v>
      </c>
      <c r="BA95" s="97">
        <f>'OR_PHA - Výběr a zpracová...'!F32</f>
        <v>0</v>
      </c>
      <c r="BB95" s="97">
        <f>'OR_PHA - Výběr a zpracová...'!F33</f>
        <v>0</v>
      </c>
      <c r="BC95" s="97">
        <f>'OR_PHA - Výběr a zpracová...'!F34</f>
        <v>0</v>
      </c>
      <c r="BD95" s="99">
        <f>'OR_PHA - Výběr a zpracová...'!F35</f>
        <v>0</v>
      </c>
      <c r="BT95" s="100" t="s">
        <v>83</v>
      </c>
      <c r="BU95" s="100" t="s">
        <v>84</v>
      </c>
      <c r="BV95" s="100" t="s">
        <v>79</v>
      </c>
      <c r="BW95" s="100" t="s">
        <v>5</v>
      </c>
      <c r="BX95" s="100" t="s">
        <v>80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NZsHNyaS0rGNbsiphmAilCJNhjvoVwzIGOhNi64uDRGL7biAiB3iBvP0rW9p3ZIbG8aKD0tO/+pu1Z1OZTvigg==" saltValue="5H+LF8WxCGySe1uWvlhigAlLX3veoXAQBt6SbmuwN4DZVB3tju/MKKZLo18QHp1EUxsN1ej42VXr3/hZobCL4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Výběr a zpracov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tabSelected="1" workbookViewId="0">
      <selection activeCell="E4" sqref="E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5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85</v>
      </c>
    </row>
    <row r="4" spans="1:46" s="1" customFormat="1" ht="24.95" customHeight="1">
      <c r="B4" s="18"/>
      <c r="D4" s="103" t="s">
        <v>189</v>
      </c>
      <c r="L4" s="18"/>
      <c r="M4" s="104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30" customHeight="1">
      <c r="A7" s="32"/>
      <c r="B7" s="37"/>
      <c r="C7" s="32"/>
      <c r="D7" s="32"/>
      <c r="E7" s="269" t="s">
        <v>17</v>
      </c>
      <c r="F7" s="270"/>
      <c r="G7" s="270"/>
      <c r="H7" s="270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107" t="str">
        <f>'Rekapitulace stavby'!AN8</f>
        <v>5. 10. 2023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24</v>
      </c>
      <c r="E12" s="32"/>
      <c r="F12" s="32"/>
      <c r="G12" s="32"/>
      <c r="H12" s="32"/>
      <c r="I12" s="105" t="s">
        <v>25</v>
      </c>
      <c r="J12" s="106" t="s">
        <v>26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6" t="s">
        <v>27</v>
      </c>
      <c r="F13" s="32"/>
      <c r="G13" s="32"/>
      <c r="H13" s="32"/>
      <c r="I13" s="105" t="s">
        <v>28</v>
      </c>
      <c r="J13" s="106" t="s">
        <v>29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5" t="s">
        <v>30</v>
      </c>
      <c r="E15" s="32"/>
      <c r="F15" s="32"/>
      <c r="G15" s="32"/>
      <c r="H15" s="32"/>
      <c r="I15" s="105" t="s">
        <v>25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71" t="str">
        <f>'Rekapitulace stavby'!E14</f>
        <v>Vyplň údaj</v>
      </c>
      <c r="F16" s="272"/>
      <c r="G16" s="272"/>
      <c r="H16" s="272"/>
      <c r="I16" s="105" t="s">
        <v>28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5" t="s">
        <v>32</v>
      </c>
      <c r="E18" s="32"/>
      <c r="F18" s="32"/>
      <c r="G18" s="32"/>
      <c r="H18" s="32"/>
      <c r="I18" s="105" t="s">
        <v>25</v>
      </c>
      <c r="J18" s="106" t="str">
        <f>IF('Rekapitulace stavby'!AN16="","",'Rekapitulace stavby'!AN16)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6" t="str">
        <f>IF('Rekapitulace stavby'!E17="","",'Rekapitulace stavby'!E17)</f>
        <v xml:space="preserve"> </v>
      </c>
      <c r="F19" s="32"/>
      <c r="G19" s="32"/>
      <c r="H19" s="32"/>
      <c r="I19" s="105" t="s">
        <v>28</v>
      </c>
      <c r="J19" s="106" t="str">
        <f>IF('Rekapitulace stavby'!AN17="","",'Rekapitulace stavby'!AN17)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5" t="s">
        <v>35</v>
      </c>
      <c r="E21" s="32"/>
      <c r="F21" s="32"/>
      <c r="G21" s="32"/>
      <c r="H21" s="32"/>
      <c r="I21" s="105" t="s">
        <v>25</v>
      </c>
      <c r="J21" s="106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6" t="s">
        <v>36</v>
      </c>
      <c r="F22" s="32"/>
      <c r="G22" s="32"/>
      <c r="H22" s="32"/>
      <c r="I22" s="105" t="s">
        <v>28</v>
      </c>
      <c r="J22" s="106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5" t="s">
        <v>37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08"/>
      <c r="B25" s="109"/>
      <c r="C25" s="108"/>
      <c r="D25" s="108"/>
      <c r="E25" s="273" t="s">
        <v>1</v>
      </c>
      <c r="F25" s="273"/>
      <c r="G25" s="273"/>
      <c r="H25" s="273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1"/>
      <c r="E27" s="111"/>
      <c r="F27" s="111"/>
      <c r="G27" s="111"/>
      <c r="H27" s="111"/>
      <c r="I27" s="111"/>
      <c r="J27" s="111"/>
      <c r="K27" s="111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2" t="s">
        <v>38</v>
      </c>
      <c r="E28" s="32"/>
      <c r="F28" s="32"/>
      <c r="G28" s="32"/>
      <c r="H28" s="32"/>
      <c r="I28" s="32"/>
      <c r="J28" s="113">
        <f>ROUND(J116,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14" t="s">
        <v>40</v>
      </c>
      <c r="G30" s="32"/>
      <c r="H30" s="32"/>
      <c r="I30" s="114" t="s">
        <v>39</v>
      </c>
      <c r="J30" s="114" t="s">
        <v>41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5" t="s">
        <v>42</v>
      </c>
      <c r="E31" s="105" t="s">
        <v>43</v>
      </c>
      <c r="F31" s="116">
        <f>ROUND((SUM(BE116:BE174)),  2)</f>
        <v>0</v>
      </c>
      <c r="G31" s="32"/>
      <c r="H31" s="32"/>
      <c r="I31" s="117">
        <v>0.21</v>
      </c>
      <c r="J31" s="116">
        <f>ROUND(((SUM(BE116:BE174))*I31),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5" t="s">
        <v>44</v>
      </c>
      <c r="F32" s="116">
        <f>ROUND((SUM(BF116:BF174)),  2)</f>
        <v>0</v>
      </c>
      <c r="G32" s="32"/>
      <c r="H32" s="32"/>
      <c r="I32" s="117">
        <v>0.15</v>
      </c>
      <c r="J32" s="116">
        <f>ROUND(((SUM(BF116:BF174))*I32),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5" t="s">
        <v>45</v>
      </c>
      <c r="F33" s="116">
        <f>ROUND((SUM(BG116:BG174)),  2)</f>
        <v>0</v>
      </c>
      <c r="G33" s="32"/>
      <c r="H33" s="32"/>
      <c r="I33" s="117">
        <v>0.21</v>
      </c>
      <c r="J33" s="116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5" t="s">
        <v>46</v>
      </c>
      <c r="F34" s="116">
        <f>ROUND((SUM(BH116:BH174)),  2)</f>
        <v>0</v>
      </c>
      <c r="G34" s="32"/>
      <c r="H34" s="32"/>
      <c r="I34" s="117">
        <v>0.15</v>
      </c>
      <c r="J34" s="116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47</v>
      </c>
      <c r="F35" s="116">
        <f>ROUND((SUM(BI116:BI174)),  2)</f>
        <v>0</v>
      </c>
      <c r="G35" s="32"/>
      <c r="H35" s="32"/>
      <c r="I35" s="117">
        <v>0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8"/>
      <c r="D37" s="119" t="s">
        <v>48</v>
      </c>
      <c r="E37" s="120"/>
      <c r="F37" s="120"/>
      <c r="G37" s="121" t="s">
        <v>49</v>
      </c>
      <c r="H37" s="122" t="s">
        <v>50</v>
      </c>
      <c r="I37" s="120"/>
      <c r="J37" s="123">
        <f>SUM(J28:J35)</f>
        <v>0</v>
      </c>
      <c r="K37" s="124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5" t="s">
        <v>51</v>
      </c>
      <c r="E50" s="126"/>
      <c r="F50" s="126"/>
      <c r="G50" s="125" t="s">
        <v>52</v>
      </c>
      <c r="H50" s="126"/>
      <c r="I50" s="126"/>
      <c r="J50" s="126"/>
      <c r="K50" s="126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27" t="s">
        <v>53</v>
      </c>
      <c r="E61" s="128"/>
      <c r="F61" s="129" t="s">
        <v>54</v>
      </c>
      <c r="G61" s="127" t="s">
        <v>53</v>
      </c>
      <c r="H61" s="128"/>
      <c r="I61" s="128"/>
      <c r="J61" s="130" t="s">
        <v>54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25" t="s">
        <v>55</v>
      </c>
      <c r="E65" s="131"/>
      <c r="F65" s="131"/>
      <c r="G65" s="125" t="s">
        <v>56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27" t="s">
        <v>53</v>
      </c>
      <c r="E76" s="128"/>
      <c r="F76" s="129" t="s">
        <v>54</v>
      </c>
      <c r="G76" s="127" t="s">
        <v>53</v>
      </c>
      <c r="H76" s="128"/>
      <c r="I76" s="128"/>
      <c r="J76" s="130" t="s">
        <v>54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190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30" customHeight="1">
      <c r="A85" s="32"/>
      <c r="B85" s="33"/>
      <c r="C85" s="34"/>
      <c r="D85" s="34"/>
      <c r="E85" s="247" t="str">
        <f>E7</f>
        <v>Výběr a zpracování tržeb z pokladen turniketů a mincovníků veřejných WC v obvodu OŘ Praha 2023 - 2024</v>
      </c>
      <c r="F85" s="274"/>
      <c r="G85" s="274"/>
      <c r="H85" s="27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4"/>
      <c r="E87" s="34"/>
      <c r="F87" s="25" t="str">
        <f>F10</f>
        <v>Obvod OŘ Praha</v>
      </c>
      <c r="G87" s="34"/>
      <c r="H87" s="34"/>
      <c r="I87" s="27" t="s">
        <v>22</v>
      </c>
      <c r="J87" s="64" t="str">
        <f>IF(J10="","",J10)</f>
        <v>5. 10. 2023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24</v>
      </c>
      <c r="D89" s="34"/>
      <c r="E89" s="34"/>
      <c r="F89" s="25" t="str">
        <f>E13</f>
        <v>Správa železnic, státní organizace</v>
      </c>
      <c r="G89" s="34"/>
      <c r="H89" s="34"/>
      <c r="I89" s="27" t="s">
        <v>32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30</v>
      </c>
      <c r="D90" s="34"/>
      <c r="E90" s="34"/>
      <c r="F90" s="25" t="str">
        <f>IF(E16="","",E16)</f>
        <v>Vyplň údaj</v>
      </c>
      <c r="G90" s="34"/>
      <c r="H90" s="34"/>
      <c r="I90" s="27" t="s">
        <v>35</v>
      </c>
      <c r="J90" s="30" t="str">
        <f>E22</f>
        <v>L. Ulrich, DiS.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36" t="s">
        <v>86</v>
      </c>
      <c r="D92" s="137"/>
      <c r="E92" s="137"/>
      <c r="F92" s="137"/>
      <c r="G92" s="137"/>
      <c r="H92" s="137"/>
      <c r="I92" s="137"/>
      <c r="J92" s="138" t="s">
        <v>87</v>
      </c>
      <c r="K92" s="137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39" t="s">
        <v>191</v>
      </c>
      <c r="D94" s="34"/>
      <c r="E94" s="34"/>
      <c r="F94" s="34"/>
      <c r="G94" s="34"/>
      <c r="H94" s="34"/>
      <c r="I94" s="34"/>
      <c r="J94" s="82">
        <f>J116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88</v>
      </c>
    </row>
    <row r="95" spans="1:47" s="9" customFormat="1" ht="24.95" customHeight="1">
      <c r="B95" s="140"/>
      <c r="C95" s="141"/>
      <c r="D95" s="142" t="s">
        <v>89</v>
      </c>
      <c r="E95" s="143"/>
      <c r="F95" s="143"/>
      <c r="G95" s="143"/>
      <c r="H95" s="143"/>
      <c r="I95" s="143"/>
      <c r="J95" s="144">
        <f>J117</f>
        <v>0</v>
      </c>
      <c r="K95" s="141"/>
      <c r="L95" s="145"/>
    </row>
    <row r="96" spans="1:47" s="9" customFormat="1" ht="24.95" customHeight="1">
      <c r="B96" s="140"/>
      <c r="C96" s="141"/>
      <c r="D96" s="142" t="s">
        <v>90</v>
      </c>
      <c r="E96" s="143"/>
      <c r="F96" s="143"/>
      <c r="G96" s="143"/>
      <c r="H96" s="143"/>
      <c r="I96" s="143"/>
      <c r="J96" s="144">
        <f>J131</f>
        <v>0</v>
      </c>
      <c r="K96" s="141"/>
      <c r="L96" s="145"/>
    </row>
    <row r="97" spans="1:31" s="9" customFormat="1" ht="24.95" customHeight="1">
      <c r="B97" s="140"/>
      <c r="C97" s="141"/>
      <c r="D97" s="142" t="s">
        <v>91</v>
      </c>
      <c r="E97" s="143"/>
      <c r="F97" s="143"/>
      <c r="G97" s="143"/>
      <c r="H97" s="143"/>
      <c r="I97" s="143"/>
      <c r="J97" s="144">
        <f>J165</f>
        <v>0</v>
      </c>
      <c r="K97" s="141"/>
      <c r="L97" s="145"/>
    </row>
    <row r="98" spans="1:31" s="9" customFormat="1" ht="24.95" customHeight="1">
      <c r="B98" s="140"/>
      <c r="C98" s="141"/>
      <c r="D98" s="142" t="s">
        <v>92</v>
      </c>
      <c r="E98" s="143"/>
      <c r="F98" s="143"/>
      <c r="G98" s="143"/>
      <c r="H98" s="143"/>
      <c r="I98" s="143"/>
      <c r="J98" s="144">
        <f>J168</f>
        <v>0</v>
      </c>
      <c r="K98" s="141"/>
      <c r="L98" s="145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192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30" customHeight="1">
      <c r="A108" s="32"/>
      <c r="B108" s="33"/>
      <c r="C108" s="34"/>
      <c r="D108" s="34"/>
      <c r="E108" s="247" t="str">
        <f>E7</f>
        <v>Výběr a zpracování tržeb z pokladen turniketů a mincovníků veřejných WC v obvodu OŘ Praha 2023 - 2024</v>
      </c>
      <c r="F108" s="274"/>
      <c r="G108" s="274"/>
      <c r="H108" s="27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20</v>
      </c>
      <c r="D110" s="34"/>
      <c r="E110" s="34"/>
      <c r="F110" s="25" t="str">
        <f>F10</f>
        <v>Obvod OŘ Praha</v>
      </c>
      <c r="G110" s="34"/>
      <c r="H110" s="34"/>
      <c r="I110" s="27" t="s">
        <v>22</v>
      </c>
      <c r="J110" s="64" t="str">
        <f>IF(J10="","",J10)</f>
        <v>5. 10. 2023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>
      <c r="A112" s="32"/>
      <c r="B112" s="33"/>
      <c r="C112" s="27" t="s">
        <v>24</v>
      </c>
      <c r="D112" s="34"/>
      <c r="E112" s="34"/>
      <c r="F112" s="25" t="str">
        <f>E13</f>
        <v>Správa železnic, státní organizace</v>
      </c>
      <c r="G112" s="34"/>
      <c r="H112" s="34"/>
      <c r="I112" s="27" t="s">
        <v>32</v>
      </c>
      <c r="J112" s="30" t="str">
        <f>E19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30</v>
      </c>
      <c r="D113" s="34"/>
      <c r="E113" s="34"/>
      <c r="F113" s="25" t="str">
        <f>IF(E16="","",E16)</f>
        <v>Vyplň údaj</v>
      </c>
      <c r="G113" s="34"/>
      <c r="H113" s="34"/>
      <c r="I113" s="27" t="s">
        <v>35</v>
      </c>
      <c r="J113" s="30" t="str">
        <f>E22</f>
        <v>L. Ulrich, DiS.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0" customFormat="1" ht="29.25" customHeight="1">
      <c r="A115" s="146"/>
      <c r="B115" s="147"/>
      <c r="C115" s="148" t="s">
        <v>93</v>
      </c>
      <c r="D115" s="149" t="s">
        <v>63</v>
      </c>
      <c r="E115" s="149" t="s">
        <v>59</v>
      </c>
      <c r="F115" s="149" t="s">
        <v>60</v>
      </c>
      <c r="G115" s="149" t="s">
        <v>94</v>
      </c>
      <c r="H115" s="149" t="s">
        <v>95</v>
      </c>
      <c r="I115" s="149" t="s">
        <v>96</v>
      </c>
      <c r="J115" s="150" t="s">
        <v>87</v>
      </c>
      <c r="K115" s="151" t="s">
        <v>97</v>
      </c>
      <c r="L115" s="152"/>
      <c r="M115" s="73" t="s">
        <v>1</v>
      </c>
      <c r="N115" s="74" t="s">
        <v>42</v>
      </c>
      <c r="O115" s="74" t="s">
        <v>98</v>
      </c>
      <c r="P115" s="74" t="s">
        <v>99</v>
      </c>
      <c r="Q115" s="74" t="s">
        <v>100</v>
      </c>
      <c r="R115" s="74" t="s">
        <v>101</v>
      </c>
      <c r="S115" s="74" t="s">
        <v>102</v>
      </c>
      <c r="T115" s="75" t="s">
        <v>103</v>
      </c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</row>
    <row r="116" spans="1:65" s="2" customFormat="1" ht="22.9" customHeight="1">
      <c r="A116" s="32"/>
      <c r="B116" s="33"/>
      <c r="C116" s="80" t="s">
        <v>193</v>
      </c>
      <c r="D116" s="34"/>
      <c r="E116" s="34"/>
      <c r="F116" s="34"/>
      <c r="G116" s="34"/>
      <c r="H116" s="34"/>
      <c r="I116" s="34"/>
      <c r="J116" s="153">
        <f>BK116</f>
        <v>0</v>
      </c>
      <c r="K116" s="34"/>
      <c r="L116" s="37"/>
      <c r="M116" s="76"/>
      <c r="N116" s="154"/>
      <c r="O116" s="77"/>
      <c r="P116" s="155">
        <f>P117+P131+P165+P168</f>
        <v>0</v>
      </c>
      <c r="Q116" s="77"/>
      <c r="R116" s="155">
        <f>R117+R131+R165+R168</f>
        <v>0</v>
      </c>
      <c r="S116" s="77"/>
      <c r="T116" s="156">
        <f>T117+T131+T165+T168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77</v>
      </c>
      <c r="AU116" s="15" t="s">
        <v>88</v>
      </c>
      <c r="BK116" s="157">
        <f>BK117+BK131+BK165+BK168</f>
        <v>0</v>
      </c>
    </row>
    <row r="117" spans="1:65" s="11" customFormat="1" ht="25.9" customHeight="1">
      <c r="B117" s="158"/>
      <c r="C117" s="159"/>
      <c r="D117" s="160" t="s">
        <v>77</v>
      </c>
      <c r="E117" s="161" t="s">
        <v>104</v>
      </c>
      <c r="F117" s="161" t="s">
        <v>105</v>
      </c>
      <c r="G117" s="159"/>
      <c r="H117" s="159"/>
      <c r="I117" s="162"/>
      <c r="J117" s="163">
        <f>BK117</f>
        <v>0</v>
      </c>
      <c r="K117" s="159"/>
      <c r="L117" s="164"/>
      <c r="M117" s="165"/>
      <c r="N117" s="166"/>
      <c r="O117" s="166"/>
      <c r="P117" s="167">
        <f>SUM(P118:P130)</f>
        <v>0</v>
      </c>
      <c r="Q117" s="166"/>
      <c r="R117" s="167">
        <f>SUM(R118:R130)</f>
        <v>0</v>
      </c>
      <c r="S117" s="166"/>
      <c r="T117" s="168">
        <f>SUM(T118:T130)</f>
        <v>0</v>
      </c>
      <c r="AR117" s="169" t="s">
        <v>83</v>
      </c>
      <c r="AT117" s="170" t="s">
        <v>77</v>
      </c>
      <c r="AU117" s="170" t="s">
        <v>78</v>
      </c>
      <c r="AY117" s="169" t="s">
        <v>106</v>
      </c>
      <c r="BK117" s="171">
        <f>SUM(BK118:BK130)</f>
        <v>0</v>
      </c>
    </row>
    <row r="118" spans="1:65" s="2" customFormat="1" ht="37.9" customHeight="1">
      <c r="A118" s="32"/>
      <c r="B118" s="33"/>
      <c r="C118" s="172" t="s">
        <v>83</v>
      </c>
      <c r="D118" s="172" t="s">
        <v>107</v>
      </c>
      <c r="E118" s="173" t="s">
        <v>108</v>
      </c>
      <c r="F118" s="174" t="s">
        <v>109</v>
      </c>
      <c r="G118" s="175" t="s">
        <v>110</v>
      </c>
      <c r="H118" s="176">
        <v>3780</v>
      </c>
      <c r="I118" s="177"/>
      <c r="J118" s="178">
        <f>ROUND(I118*H118,2)</f>
        <v>0</v>
      </c>
      <c r="K118" s="179"/>
      <c r="L118" s="37"/>
      <c r="M118" s="180" t="s">
        <v>1</v>
      </c>
      <c r="N118" s="181" t="s">
        <v>43</v>
      </c>
      <c r="O118" s="69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4" t="s">
        <v>111</v>
      </c>
      <c r="AT118" s="184" t="s">
        <v>107</v>
      </c>
      <c r="AU118" s="184" t="s">
        <v>83</v>
      </c>
      <c r="AY118" s="15" t="s">
        <v>106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5" t="s">
        <v>83</v>
      </c>
      <c r="BK118" s="185">
        <f>ROUND(I118*H118,2)</f>
        <v>0</v>
      </c>
      <c r="BL118" s="15" t="s">
        <v>111</v>
      </c>
      <c r="BM118" s="184" t="s">
        <v>112</v>
      </c>
    </row>
    <row r="119" spans="1:65" s="2" customFormat="1" ht="87.75">
      <c r="A119" s="32"/>
      <c r="B119" s="33"/>
      <c r="C119" s="34"/>
      <c r="D119" s="186" t="s">
        <v>113</v>
      </c>
      <c r="E119" s="34"/>
      <c r="F119" s="187" t="s">
        <v>114</v>
      </c>
      <c r="G119" s="34"/>
      <c r="H119" s="34"/>
      <c r="I119" s="188"/>
      <c r="J119" s="34"/>
      <c r="K119" s="34"/>
      <c r="L119" s="37"/>
      <c r="M119" s="189"/>
      <c r="N119" s="190"/>
      <c r="O119" s="69"/>
      <c r="P119" s="69"/>
      <c r="Q119" s="69"/>
      <c r="R119" s="69"/>
      <c r="S119" s="69"/>
      <c r="T119" s="70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113</v>
      </c>
      <c r="AU119" s="15" t="s">
        <v>83</v>
      </c>
    </row>
    <row r="120" spans="1:65" s="12" customFormat="1" ht="11.25">
      <c r="B120" s="191"/>
      <c r="C120" s="192"/>
      <c r="D120" s="186" t="s">
        <v>115</v>
      </c>
      <c r="E120" s="193" t="s">
        <v>1</v>
      </c>
      <c r="F120" s="194" t="s">
        <v>116</v>
      </c>
      <c r="G120" s="192"/>
      <c r="H120" s="195">
        <v>312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115</v>
      </c>
      <c r="AU120" s="201" t="s">
        <v>83</v>
      </c>
      <c r="AV120" s="12" t="s">
        <v>85</v>
      </c>
      <c r="AW120" s="12" t="s">
        <v>34</v>
      </c>
      <c r="AX120" s="12" t="s">
        <v>78</v>
      </c>
      <c r="AY120" s="201" t="s">
        <v>106</v>
      </c>
    </row>
    <row r="121" spans="1:65" s="12" customFormat="1" ht="11.25">
      <c r="B121" s="191"/>
      <c r="C121" s="192"/>
      <c r="D121" s="186" t="s">
        <v>115</v>
      </c>
      <c r="E121" s="193" t="s">
        <v>1</v>
      </c>
      <c r="F121" s="194" t="s">
        <v>117</v>
      </c>
      <c r="G121" s="192"/>
      <c r="H121" s="195">
        <v>156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115</v>
      </c>
      <c r="AU121" s="201" t="s">
        <v>83</v>
      </c>
      <c r="AV121" s="12" t="s">
        <v>85</v>
      </c>
      <c r="AW121" s="12" t="s">
        <v>34</v>
      </c>
      <c r="AX121" s="12" t="s">
        <v>78</v>
      </c>
      <c r="AY121" s="201" t="s">
        <v>106</v>
      </c>
    </row>
    <row r="122" spans="1:65" s="12" customFormat="1" ht="11.25">
      <c r="B122" s="191"/>
      <c r="C122" s="192"/>
      <c r="D122" s="186" t="s">
        <v>115</v>
      </c>
      <c r="E122" s="193" t="s">
        <v>1</v>
      </c>
      <c r="F122" s="194" t="s">
        <v>118</v>
      </c>
      <c r="G122" s="192"/>
      <c r="H122" s="195">
        <v>156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115</v>
      </c>
      <c r="AU122" s="201" t="s">
        <v>83</v>
      </c>
      <c r="AV122" s="12" t="s">
        <v>85</v>
      </c>
      <c r="AW122" s="12" t="s">
        <v>34</v>
      </c>
      <c r="AX122" s="12" t="s">
        <v>78</v>
      </c>
      <c r="AY122" s="201" t="s">
        <v>106</v>
      </c>
    </row>
    <row r="123" spans="1:65" s="12" customFormat="1" ht="11.25">
      <c r="B123" s="191"/>
      <c r="C123" s="192"/>
      <c r="D123" s="186" t="s">
        <v>115</v>
      </c>
      <c r="E123" s="193" t="s">
        <v>1</v>
      </c>
      <c r="F123" s="194" t="s">
        <v>119</v>
      </c>
      <c r="G123" s="192"/>
      <c r="H123" s="195">
        <v>1560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115</v>
      </c>
      <c r="AU123" s="201" t="s">
        <v>83</v>
      </c>
      <c r="AV123" s="12" t="s">
        <v>85</v>
      </c>
      <c r="AW123" s="12" t="s">
        <v>34</v>
      </c>
      <c r="AX123" s="12" t="s">
        <v>78</v>
      </c>
      <c r="AY123" s="201" t="s">
        <v>106</v>
      </c>
    </row>
    <row r="124" spans="1:65" s="12" customFormat="1" ht="11.25">
      <c r="B124" s="191"/>
      <c r="C124" s="192"/>
      <c r="D124" s="186" t="s">
        <v>115</v>
      </c>
      <c r="E124" s="193" t="s">
        <v>1</v>
      </c>
      <c r="F124" s="194" t="s">
        <v>120</v>
      </c>
      <c r="G124" s="192"/>
      <c r="H124" s="195">
        <v>312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115</v>
      </c>
      <c r="AU124" s="201" t="s">
        <v>83</v>
      </c>
      <c r="AV124" s="12" t="s">
        <v>85</v>
      </c>
      <c r="AW124" s="12" t="s">
        <v>34</v>
      </c>
      <c r="AX124" s="12" t="s">
        <v>78</v>
      </c>
      <c r="AY124" s="201" t="s">
        <v>106</v>
      </c>
    </row>
    <row r="125" spans="1:65" s="12" customFormat="1" ht="11.25">
      <c r="B125" s="191"/>
      <c r="C125" s="192"/>
      <c r="D125" s="186" t="s">
        <v>115</v>
      </c>
      <c r="E125" s="193" t="s">
        <v>1</v>
      </c>
      <c r="F125" s="194" t="s">
        <v>121</v>
      </c>
      <c r="G125" s="192"/>
      <c r="H125" s="195">
        <v>208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115</v>
      </c>
      <c r="AU125" s="201" t="s">
        <v>83</v>
      </c>
      <c r="AV125" s="12" t="s">
        <v>85</v>
      </c>
      <c r="AW125" s="12" t="s">
        <v>34</v>
      </c>
      <c r="AX125" s="12" t="s">
        <v>78</v>
      </c>
      <c r="AY125" s="201" t="s">
        <v>106</v>
      </c>
    </row>
    <row r="126" spans="1:65" s="12" customFormat="1" ht="11.25">
      <c r="B126" s="191"/>
      <c r="C126" s="192"/>
      <c r="D126" s="186" t="s">
        <v>115</v>
      </c>
      <c r="E126" s="193" t="s">
        <v>1</v>
      </c>
      <c r="F126" s="194" t="s">
        <v>122</v>
      </c>
      <c r="G126" s="192"/>
      <c r="H126" s="195">
        <v>208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115</v>
      </c>
      <c r="AU126" s="201" t="s">
        <v>83</v>
      </c>
      <c r="AV126" s="12" t="s">
        <v>85</v>
      </c>
      <c r="AW126" s="12" t="s">
        <v>34</v>
      </c>
      <c r="AX126" s="12" t="s">
        <v>78</v>
      </c>
      <c r="AY126" s="201" t="s">
        <v>106</v>
      </c>
    </row>
    <row r="127" spans="1:65" s="12" customFormat="1" ht="11.25">
      <c r="B127" s="191"/>
      <c r="C127" s="192"/>
      <c r="D127" s="186" t="s">
        <v>115</v>
      </c>
      <c r="E127" s="193" t="s">
        <v>1</v>
      </c>
      <c r="F127" s="194" t="s">
        <v>123</v>
      </c>
      <c r="G127" s="192"/>
      <c r="H127" s="195">
        <v>312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115</v>
      </c>
      <c r="AU127" s="201" t="s">
        <v>83</v>
      </c>
      <c r="AV127" s="12" t="s">
        <v>85</v>
      </c>
      <c r="AW127" s="12" t="s">
        <v>34</v>
      </c>
      <c r="AX127" s="12" t="s">
        <v>78</v>
      </c>
      <c r="AY127" s="201" t="s">
        <v>106</v>
      </c>
    </row>
    <row r="128" spans="1:65" s="12" customFormat="1" ht="11.25">
      <c r="B128" s="191"/>
      <c r="C128" s="192"/>
      <c r="D128" s="186" t="s">
        <v>115</v>
      </c>
      <c r="E128" s="193" t="s">
        <v>1</v>
      </c>
      <c r="F128" s="194" t="s">
        <v>124</v>
      </c>
      <c r="G128" s="192"/>
      <c r="H128" s="195">
        <v>156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115</v>
      </c>
      <c r="AU128" s="201" t="s">
        <v>83</v>
      </c>
      <c r="AV128" s="12" t="s">
        <v>85</v>
      </c>
      <c r="AW128" s="12" t="s">
        <v>34</v>
      </c>
      <c r="AX128" s="12" t="s">
        <v>78</v>
      </c>
      <c r="AY128" s="201" t="s">
        <v>106</v>
      </c>
    </row>
    <row r="129" spans="1:65" s="12" customFormat="1" ht="11.25">
      <c r="B129" s="191"/>
      <c r="C129" s="192"/>
      <c r="D129" s="186" t="s">
        <v>115</v>
      </c>
      <c r="E129" s="193" t="s">
        <v>1</v>
      </c>
      <c r="F129" s="194" t="s">
        <v>125</v>
      </c>
      <c r="G129" s="192"/>
      <c r="H129" s="195">
        <v>400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115</v>
      </c>
      <c r="AU129" s="201" t="s">
        <v>83</v>
      </c>
      <c r="AV129" s="12" t="s">
        <v>85</v>
      </c>
      <c r="AW129" s="12" t="s">
        <v>34</v>
      </c>
      <c r="AX129" s="12" t="s">
        <v>78</v>
      </c>
      <c r="AY129" s="201" t="s">
        <v>106</v>
      </c>
    </row>
    <row r="130" spans="1:65" s="13" customFormat="1" ht="11.25">
      <c r="B130" s="202"/>
      <c r="C130" s="203"/>
      <c r="D130" s="186" t="s">
        <v>115</v>
      </c>
      <c r="E130" s="204" t="s">
        <v>1</v>
      </c>
      <c r="F130" s="205" t="s">
        <v>126</v>
      </c>
      <c r="G130" s="203"/>
      <c r="H130" s="206">
        <v>3780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115</v>
      </c>
      <c r="AU130" s="212" t="s">
        <v>83</v>
      </c>
      <c r="AV130" s="13" t="s">
        <v>111</v>
      </c>
      <c r="AW130" s="13" t="s">
        <v>34</v>
      </c>
      <c r="AX130" s="13" t="s">
        <v>83</v>
      </c>
      <c r="AY130" s="212" t="s">
        <v>106</v>
      </c>
    </row>
    <row r="131" spans="1:65" s="11" customFormat="1" ht="25.9" customHeight="1">
      <c r="B131" s="158"/>
      <c r="C131" s="159"/>
      <c r="D131" s="160" t="s">
        <v>77</v>
      </c>
      <c r="E131" s="161" t="s">
        <v>127</v>
      </c>
      <c r="F131" s="161" t="s">
        <v>128</v>
      </c>
      <c r="G131" s="159"/>
      <c r="H131" s="159"/>
      <c r="I131" s="162"/>
      <c r="J131" s="163">
        <f>BK131</f>
        <v>0</v>
      </c>
      <c r="K131" s="159"/>
      <c r="L131" s="164"/>
      <c r="M131" s="165"/>
      <c r="N131" s="166"/>
      <c r="O131" s="166"/>
      <c r="P131" s="167">
        <f>SUM(P132:P164)</f>
        <v>0</v>
      </c>
      <c r="Q131" s="166"/>
      <c r="R131" s="167">
        <f>SUM(R132:R164)</f>
        <v>0</v>
      </c>
      <c r="S131" s="166"/>
      <c r="T131" s="168">
        <f>SUM(T132:T164)</f>
        <v>0</v>
      </c>
      <c r="AR131" s="169" t="s">
        <v>83</v>
      </c>
      <c r="AT131" s="170" t="s">
        <v>77</v>
      </c>
      <c r="AU131" s="170" t="s">
        <v>78</v>
      </c>
      <c r="AY131" s="169" t="s">
        <v>106</v>
      </c>
      <c r="BK131" s="171">
        <f>SUM(BK132:BK164)</f>
        <v>0</v>
      </c>
    </row>
    <row r="132" spans="1:65" s="2" customFormat="1" ht="24.2" customHeight="1">
      <c r="A132" s="32"/>
      <c r="B132" s="33"/>
      <c r="C132" s="172" t="s">
        <v>85</v>
      </c>
      <c r="D132" s="172" t="s">
        <v>107</v>
      </c>
      <c r="E132" s="173" t="s">
        <v>129</v>
      </c>
      <c r="F132" s="174" t="s">
        <v>130</v>
      </c>
      <c r="G132" s="175" t="s">
        <v>110</v>
      </c>
      <c r="H132" s="176">
        <v>1680</v>
      </c>
      <c r="I132" s="177"/>
      <c r="J132" s="178">
        <f>ROUND(I132*H132,2)</f>
        <v>0</v>
      </c>
      <c r="K132" s="179"/>
      <c r="L132" s="37"/>
      <c r="M132" s="180" t="s">
        <v>1</v>
      </c>
      <c r="N132" s="181" t="s">
        <v>43</v>
      </c>
      <c r="O132" s="69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4" t="s">
        <v>111</v>
      </c>
      <c r="AT132" s="184" t="s">
        <v>107</v>
      </c>
      <c r="AU132" s="184" t="s">
        <v>83</v>
      </c>
      <c r="AY132" s="15" t="s">
        <v>106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5" t="s">
        <v>83</v>
      </c>
      <c r="BK132" s="185">
        <f>ROUND(I132*H132,2)</f>
        <v>0</v>
      </c>
      <c r="BL132" s="15" t="s">
        <v>111</v>
      </c>
      <c r="BM132" s="184" t="s">
        <v>131</v>
      </c>
    </row>
    <row r="133" spans="1:65" s="2" customFormat="1" ht="78">
      <c r="A133" s="32"/>
      <c r="B133" s="33"/>
      <c r="C133" s="34"/>
      <c r="D133" s="186" t="s">
        <v>113</v>
      </c>
      <c r="E133" s="34"/>
      <c r="F133" s="187" t="s">
        <v>132</v>
      </c>
      <c r="G133" s="34"/>
      <c r="H133" s="34"/>
      <c r="I133" s="188"/>
      <c r="J133" s="34"/>
      <c r="K133" s="34"/>
      <c r="L133" s="37"/>
      <c r="M133" s="189"/>
      <c r="N133" s="190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113</v>
      </c>
      <c r="AU133" s="15" t="s">
        <v>83</v>
      </c>
    </row>
    <row r="134" spans="1:65" s="12" customFormat="1" ht="11.25">
      <c r="B134" s="191"/>
      <c r="C134" s="192"/>
      <c r="D134" s="186" t="s">
        <v>115</v>
      </c>
      <c r="E134" s="193" t="s">
        <v>1</v>
      </c>
      <c r="F134" s="194" t="s">
        <v>133</v>
      </c>
      <c r="G134" s="192"/>
      <c r="H134" s="195">
        <v>48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115</v>
      </c>
      <c r="AU134" s="201" t="s">
        <v>83</v>
      </c>
      <c r="AV134" s="12" t="s">
        <v>85</v>
      </c>
      <c r="AW134" s="12" t="s">
        <v>34</v>
      </c>
      <c r="AX134" s="12" t="s">
        <v>78</v>
      </c>
      <c r="AY134" s="201" t="s">
        <v>106</v>
      </c>
    </row>
    <row r="135" spans="1:65" s="12" customFormat="1" ht="11.25">
      <c r="B135" s="191"/>
      <c r="C135" s="192"/>
      <c r="D135" s="186" t="s">
        <v>115</v>
      </c>
      <c r="E135" s="193" t="s">
        <v>1</v>
      </c>
      <c r="F135" s="194" t="s">
        <v>134</v>
      </c>
      <c r="G135" s="192"/>
      <c r="H135" s="195">
        <v>24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115</v>
      </c>
      <c r="AU135" s="201" t="s">
        <v>83</v>
      </c>
      <c r="AV135" s="12" t="s">
        <v>85</v>
      </c>
      <c r="AW135" s="12" t="s">
        <v>34</v>
      </c>
      <c r="AX135" s="12" t="s">
        <v>78</v>
      </c>
      <c r="AY135" s="201" t="s">
        <v>106</v>
      </c>
    </row>
    <row r="136" spans="1:65" s="12" customFormat="1" ht="11.25">
      <c r="B136" s="191"/>
      <c r="C136" s="192"/>
      <c r="D136" s="186" t="s">
        <v>115</v>
      </c>
      <c r="E136" s="193" t="s">
        <v>1</v>
      </c>
      <c r="F136" s="194" t="s">
        <v>135</v>
      </c>
      <c r="G136" s="192"/>
      <c r="H136" s="195">
        <v>24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115</v>
      </c>
      <c r="AU136" s="201" t="s">
        <v>83</v>
      </c>
      <c r="AV136" s="12" t="s">
        <v>85</v>
      </c>
      <c r="AW136" s="12" t="s">
        <v>34</v>
      </c>
      <c r="AX136" s="12" t="s">
        <v>78</v>
      </c>
      <c r="AY136" s="201" t="s">
        <v>106</v>
      </c>
    </row>
    <row r="137" spans="1:65" s="12" customFormat="1" ht="11.25">
      <c r="B137" s="191"/>
      <c r="C137" s="192"/>
      <c r="D137" s="186" t="s">
        <v>115</v>
      </c>
      <c r="E137" s="193" t="s">
        <v>1</v>
      </c>
      <c r="F137" s="194" t="s">
        <v>136</v>
      </c>
      <c r="G137" s="192"/>
      <c r="H137" s="195">
        <v>104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115</v>
      </c>
      <c r="AU137" s="201" t="s">
        <v>83</v>
      </c>
      <c r="AV137" s="12" t="s">
        <v>85</v>
      </c>
      <c r="AW137" s="12" t="s">
        <v>34</v>
      </c>
      <c r="AX137" s="12" t="s">
        <v>78</v>
      </c>
      <c r="AY137" s="201" t="s">
        <v>106</v>
      </c>
    </row>
    <row r="138" spans="1:65" s="12" customFormat="1" ht="11.25">
      <c r="B138" s="191"/>
      <c r="C138" s="192"/>
      <c r="D138" s="186" t="s">
        <v>115</v>
      </c>
      <c r="E138" s="193" t="s">
        <v>1</v>
      </c>
      <c r="F138" s="194" t="s">
        <v>137</v>
      </c>
      <c r="G138" s="192"/>
      <c r="H138" s="195">
        <v>24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115</v>
      </c>
      <c r="AU138" s="201" t="s">
        <v>83</v>
      </c>
      <c r="AV138" s="12" t="s">
        <v>85</v>
      </c>
      <c r="AW138" s="12" t="s">
        <v>34</v>
      </c>
      <c r="AX138" s="12" t="s">
        <v>78</v>
      </c>
      <c r="AY138" s="201" t="s">
        <v>106</v>
      </c>
    </row>
    <row r="139" spans="1:65" s="12" customFormat="1" ht="11.25">
      <c r="B139" s="191"/>
      <c r="C139" s="192"/>
      <c r="D139" s="186" t="s">
        <v>115</v>
      </c>
      <c r="E139" s="193" t="s">
        <v>1</v>
      </c>
      <c r="F139" s="194" t="s">
        <v>138</v>
      </c>
      <c r="G139" s="192"/>
      <c r="H139" s="195">
        <v>48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115</v>
      </c>
      <c r="AU139" s="201" t="s">
        <v>83</v>
      </c>
      <c r="AV139" s="12" t="s">
        <v>85</v>
      </c>
      <c r="AW139" s="12" t="s">
        <v>34</v>
      </c>
      <c r="AX139" s="12" t="s">
        <v>78</v>
      </c>
      <c r="AY139" s="201" t="s">
        <v>106</v>
      </c>
    </row>
    <row r="140" spans="1:65" s="12" customFormat="1" ht="11.25">
      <c r="B140" s="191"/>
      <c r="C140" s="192"/>
      <c r="D140" s="186" t="s">
        <v>115</v>
      </c>
      <c r="E140" s="193" t="s">
        <v>1</v>
      </c>
      <c r="F140" s="194" t="s">
        <v>139</v>
      </c>
      <c r="G140" s="192"/>
      <c r="H140" s="195">
        <v>48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115</v>
      </c>
      <c r="AU140" s="201" t="s">
        <v>83</v>
      </c>
      <c r="AV140" s="12" t="s">
        <v>85</v>
      </c>
      <c r="AW140" s="12" t="s">
        <v>34</v>
      </c>
      <c r="AX140" s="12" t="s">
        <v>78</v>
      </c>
      <c r="AY140" s="201" t="s">
        <v>106</v>
      </c>
    </row>
    <row r="141" spans="1:65" s="12" customFormat="1" ht="11.25">
      <c r="B141" s="191"/>
      <c r="C141" s="192"/>
      <c r="D141" s="186" t="s">
        <v>115</v>
      </c>
      <c r="E141" s="193" t="s">
        <v>1</v>
      </c>
      <c r="F141" s="194" t="s">
        <v>140</v>
      </c>
      <c r="G141" s="192"/>
      <c r="H141" s="195">
        <v>24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115</v>
      </c>
      <c r="AU141" s="201" t="s">
        <v>83</v>
      </c>
      <c r="AV141" s="12" t="s">
        <v>85</v>
      </c>
      <c r="AW141" s="12" t="s">
        <v>34</v>
      </c>
      <c r="AX141" s="12" t="s">
        <v>78</v>
      </c>
      <c r="AY141" s="201" t="s">
        <v>106</v>
      </c>
    </row>
    <row r="142" spans="1:65" s="12" customFormat="1" ht="11.25">
      <c r="B142" s="191"/>
      <c r="C142" s="192"/>
      <c r="D142" s="186" t="s">
        <v>115</v>
      </c>
      <c r="E142" s="193" t="s">
        <v>1</v>
      </c>
      <c r="F142" s="194" t="s">
        <v>141</v>
      </c>
      <c r="G142" s="192"/>
      <c r="H142" s="195">
        <v>24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115</v>
      </c>
      <c r="AU142" s="201" t="s">
        <v>83</v>
      </c>
      <c r="AV142" s="12" t="s">
        <v>85</v>
      </c>
      <c r="AW142" s="12" t="s">
        <v>34</v>
      </c>
      <c r="AX142" s="12" t="s">
        <v>78</v>
      </c>
      <c r="AY142" s="201" t="s">
        <v>106</v>
      </c>
    </row>
    <row r="143" spans="1:65" s="12" customFormat="1" ht="11.25">
      <c r="B143" s="191"/>
      <c r="C143" s="192"/>
      <c r="D143" s="186" t="s">
        <v>115</v>
      </c>
      <c r="E143" s="193" t="s">
        <v>1</v>
      </c>
      <c r="F143" s="194" t="s">
        <v>142</v>
      </c>
      <c r="G143" s="192"/>
      <c r="H143" s="195">
        <v>104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115</v>
      </c>
      <c r="AU143" s="201" t="s">
        <v>83</v>
      </c>
      <c r="AV143" s="12" t="s">
        <v>85</v>
      </c>
      <c r="AW143" s="12" t="s">
        <v>34</v>
      </c>
      <c r="AX143" s="12" t="s">
        <v>78</v>
      </c>
      <c r="AY143" s="201" t="s">
        <v>106</v>
      </c>
    </row>
    <row r="144" spans="1:65" s="12" customFormat="1" ht="11.25">
      <c r="B144" s="191"/>
      <c r="C144" s="192"/>
      <c r="D144" s="186" t="s">
        <v>115</v>
      </c>
      <c r="E144" s="193" t="s">
        <v>1</v>
      </c>
      <c r="F144" s="194" t="s">
        <v>143</v>
      </c>
      <c r="G144" s="192"/>
      <c r="H144" s="195">
        <v>48</v>
      </c>
      <c r="I144" s="196"/>
      <c r="J144" s="192"/>
      <c r="K144" s="192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115</v>
      </c>
      <c r="AU144" s="201" t="s">
        <v>83</v>
      </c>
      <c r="AV144" s="12" t="s">
        <v>85</v>
      </c>
      <c r="AW144" s="12" t="s">
        <v>34</v>
      </c>
      <c r="AX144" s="12" t="s">
        <v>78</v>
      </c>
      <c r="AY144" s="201" t="s">
        <v>106</v>
      </c>
    </row>
    <row r="145" spans="2:51" s="12" customFormat="1" ht="11.25">
      <c r="B145" s="191"/>
      <c r="C145" s="192"/>
      <c r="D145" s="186" t="s">
        <v>115</v>
      </c>
      <c r="E145" s="193" t="s">
        <v>1</v>
      </c>
      <c r="F145" s="194" t="s">
        <v>144</v>
      </c>
      <c r="G145" s="192"/>
      <c r="H145" s="195">
        <v>52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115</v>
      </c>
      <c r="AU145" s="201" t="s">
        <v>83</v>
      </c>
      <c r="AV145" s="12" t="s">
        <v>85</v>
      </c>
      <c r="AW145" s="12" t="s">
        <v>34</v>
      </c>
      <c r="AX145" s="12" t="s">
        <v>78</v>
      </c>
      <c r="AY145" s="201" t="s">
        <v>106</v>
      </c>
    </row>
    <row r="146" spans="2:51" s="12" customFormat="1" ht="11.25">
      <c r="B146" s="191"/>
      <c r="C146" s="192"/>
      <c r="D146" s="186" t="s">
        <v>115</v>
      </c>
      <c r="E146" s="193" t="s">
        <v>1</v>
      </c>
      <c r="F146" s="194" t="s">
        <v>145</v>
      </c>
      <c r="G146" s="192"/>
      <c r="H146" s="195">
        <v>48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115</v>
      </c>
      <c r="AU146" s="201" t="s">
        <v>83</v>
      </c>
      <c r="AV146" s="12" t="s">
        <v>85</v>
      </c>
      <c r="AW146" s="12" t="s">
        <v>34</v>
      </c>
      <c r="AX146" s="12" t="s">
        <v>78</v>
      </c>
      <c r="AY146" s="201" t="s">
        <v>106</v>
      </c>
    </row>
    <row r="147" spans="2:51" s="12" customFormat="1" ht="11.25">
      <c r="B147" s="191"/>
      <c r="C147" s="192"/>
      <c r="D147" s="186" t="s">
        <v>115</v>
      </c>
      <c r="E147" s="193" t="s">
        <v>1</v>
      </c>
      <c r="F147" s="194" t="s">
        <v>146</v>
      </c>
      <c r="G147" s="192"/>
      <c r="H147" s="195">
        <v>72</v>
      </c>
      <c r="I147" s="196"/>
      <c r="J147" s="192"/>
      <c r="K147" s="192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115</v>
      </c>
      <c r="AU147" s="201" t="s">
        <v>83</v>
      </c>
      <c r="AV147" s="12" t="s">
        <v>85</v>
      </c>
      <c r="AW147" s="12" t="s">
        <v>34</v>
      </c>
      <c r="AX147" s="12" t="s">
        <v>78</v>
      </c>
      <c r="AY147" s="201" t="s">
        <v>106</v>
      </c>
    </row>
    <row r="148" spans="2:51" s="12" customFormat="1" ht="11.25">
      <c r="B148" s="191"/>
      <c r="C148" s="192"/>
      <c r="D148" s="186" t="s">
        <v>115</v>
      </c>
      <c r="E148" s="193" t="s">
        <v>1</v>
      </c>
      <c r="F148" s="194" t="s">
        <v>147</v>
      </c>
      <c r="G148" s="192"/>
      <c r="H148" s="195">
        <v>104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115</v>
      </c>
      <c r="AU148" s="201" t="s">
        <v>83</v>
      </c>
      <c r="AV148" s="12" t="s">
        <v>85</v>
      </c>
      <c r="AW148" s="12" t="s">
        <v>34</v>
      </c>
      <c r="AX148" s="12" t="s">
        <v>78</v>
      </c>
      <c r="AY148" s="201" t="s">
        <v>106</v>
      </c>
    </row>
    <row r="149" spans="2:51" s="12" customFormat="1" ht="11.25">
      <c r="B149" s="191"/>
      <c r="C149" s="192"/>
      <c r="D149" s="186" t="s">
        <v>115</v>
      </c>
      <c r="E149" s="193" t="s">
        <v>1</v>
      </c>
      <c r="F149" s="194" t="s">
        <v>148</v>
      </c>
      <c r="G149" s="192"/>
      <c r="H149" s="195">
        <v>72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115</v>
      </c>
      <c r="AU149" s="201" t="s">
        <v>83</v>
      </c>
      <c r="AV149" s="12" t="s">
        <v>85</v>
      </c>
      <c r="AW149" s="12" t="s">
        <v>34</v>
      </c>
      <c r="AX149" s="12" t="s">
        <v>78</v>
      </c>
      <c r="AY149" s="201" t="s">
        <v>106</v>
      </c>
    </row>
    <row r="150" spans="2:51" s="12" customFormat="1" ht="11.25">
      <c r="B150" s="191"/>
      <c r="C150" s="192"/>
      <c r="D150" s="186" t="s">
        <v>115</v>
      </c>
      <c r="E150" s="193" t="s">
        <v>1</v>
      </c>
      <c r="F150" s="194" t="s">
        <v>149</v>
      </c>
      <c r="G150" s="192"/>
      <c r="H150" s="195">
        <v>24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115</v>
      </c>
      <c r="AU150" s="201" t="s">
        <v>83</v>
      </c>
      <c r="AV150" s="12" t="s">
        <v>85</v>
      </c>
      <c r="AW150" s="12" t="s">
        <v>34</v>
      </c>
      <c r="AX150" s="12" t="s">
        <v>78</v>
      </c>
      <c r="AY150" s="201" t="s">
        <v>106</v>
      </c>
    </row>
    <row r="151" spans="2:51" s="12" customFormat="1" ht="11.25">
      <c r="B151" s="191"/>
      <c r="C151" s="192"/>
      <c r="D151" s="186" t="s">
        <v>115</v>
      </c>
      <c r="E151" s="193" t="s">
        <v>1</v>
      </c>
      <c r="F151" s="194" t="s">
        <v>150</v>
      </c>
      <c r="G151" s="192"/>
      <c r="H151" s="195">
        <v>108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115</v>
      </c>
      <c r="AU151" s="201" t="s">
        <v>83</v>
      </c>
      <c r="AV151" s="12" t="s">
        <v>85</v>
      </c>
      <c r="AW151" s="12" t="s">
        <v>34</v>
      </c>
      <c r="AX151" s="12" t="s">
        <v>78</v>
      </c>
      <c r="AY151" s="201" t="s">
        <v>106</v>
      </c>
    </row>
    <row r="152" spans="2:51" s="12" customFormat="1" ht="11.25">
      <c r="B152" s="191"/>
      <c r="C152" s="192"/>
      <c r="D152" s="186" t="s">
        <v>115</v>
      </c>
      <c r="E152" s="193" t="s">
        <v>1</v>
      </c>
      <c r="F152" s="194" t="s">
        <v>151</v>
      </c>
      <c r="G152" s="192"/>
      <c r="H152" s="195">
        <v>48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115</v>
      </c>
      <c r="AU152" s="201" t="s">
        <v>83</v>
      </c>
      <c r="AV152" s="12" t="s">
        <v>85</v>
      </c>
      <c r="AW152" s="12" t="s">
        <v>34</v>
      </c>
      <c r="AX152" s="12" t="s">
        <v>78</v>
      </c>
      <c r="AY152" s="201" t="s">
        <v>106</v>
      </c>
    </row>
    <row r="153" spans="2:51" s="12" customFormat="1" ht="11.25">
      <c r="B153" s="191"/>
      <c r="C153" s="192"/>
      <c r="D153" s="186" t="s">
        <v>115</v>
      </c>
      <c r="E153" s="193" t="s">
        <v>1</v>
      </c>
      <c r="F153" s="194" t="s">
        <v>152</v>
      </c>
      <c r="G153" s="192"/>
      <c r="H153" s="195">
        <v>24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115</v>
      </c>
      <c r="AU153" s="201" t="s">
        <v>83</v>
      </c>
      <c r="AV153" s="12" t="s">
        <v>85</v>
      </c>
      <c r="AW153" s="12" t="s">
        <v>34</v>
      </c>
      <c r="AX153" s="12" t="s">
        <v>78</v>
      </c>
      <c r="AY153" s="201" t="s">
        <v>106</v>
      </c>
    </row>
    <row r="154" spans="2:51" s="12" customFormat="1" ht="11.25">
      <c r="B154" s="191"/>
      <c r="C154" s="192"/>
      <c r="D154" s="186" t="s">
        <v>115</v>
      </c>
      <c r="E154" s="193" t="s">
        <v>1</v>
      </c>
      <c r="F154" s="194" t="s">
        <v>153</v>
      </c>
      <c r="G154" s="192"/>
      <c r="H154" s="195">
        <v>48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115</v>
      </c>
      <c r="AU154" s="201" t="s">
        <v>83</v>
      </c>
      <c r="AV154" s="12" t="s">
        <v>85</v>
      </c>
      <c r="AW154" s="12" t="s">
        <v>34</v>
      </c>
      <c r="AX154" s="12" t="s">
        <v>78</v>
      </c>
      <c r="AY154" s="201" t="s">
        <v>106</v>
      </c>
    </row>
    <row r="155" spans="2:51" s="12" customFormat="1" ht="11.25">
      <c r="B155" s="191"/>
      <c r="C155" s="192"/>
      <c r="D155" s="186" t="s">
        <v>115</v>
      </c>
      <c r="E155" s="193" t="s">
        <v>1</v>
      </c>
      <c r="F155" s="194" t="s">
        <v>154</v>
      </c>
      <c r="G155" s="192"/>
      <c r="H155" s="195">
        <v>48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115</v>
      </c>
      <c r="AU155" s="201" t="s">
        <v>83</v>
      </c>
      <c r="AV155" s="12" t="s">
        <v>85</v>
      </c>
      <c r="AW155" s="12" t="s">
        <v>34</v>
      </c>
      <c r="AX155" s="12" t="s">
        <v>78</v>
      </c>
      <c r="AY155" s="201" t="s">
        <v>106</v>
      </c>
    </row>
    <row r="156" spans="2:51" s="12" customFormat="1" ht="11.25">
      <c r="B156" s="191"/>
      <c r="C156" s="192"/>
      <c r="D156" s="186" t="s">
        <v>115</v>
      </c>
      <c r="E156" s="193" t="s">
        <v>1</v>
      </c>
      <c r="F156" s="194" t="s">
        <v>155</v>
      </c>
      <c r="G156" s="192"/>
      <c r="H156" s="195">
        <v>48</v>
      </c>
      <c r="I156" s="196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115</v>
      </c>
      <c r="AU156" s="201" t="s">
        <v>83</v>
      </c>
      <c r="AV156" s="12" t="s">
        <v>85</v>
      </c>
      <c r="AW156" s="12" t="s">
        <v>34</v>
      </c>
      <c r="AX156" s="12" t="s">
        <v>78</v>
      </c>
      <c r="AY156" s="201" t="s">
        <v>106</v>
      </c>
    </row>
    <row r="157" spans="2:51" s="12" customFormat="1" ht="11.25">
      <c r="B157" s="191"/>
      <c r="C157" s="192"/>
      <c r="D157" s="186" t="s">
        <v>115</v>
      </c>
      <c r="E157" s="193" t="s">
        <v>1</v>
      </c>
      <c r="F157" s="194" t="s">
        <v>156</v>
      </c>
      <c r="G157" s="192"/>
      <c r="H157" s="195">
        <v>48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115</v>
      </c>
      <c r="AU157" s="201" t="s">
        <v>83</v>
      </c>
      <c r="AV157" s="12" t="s">
        <v>85</v>
      </c>
      <c r="AW157" s="12" t="s">
        <v>34</v>
      </c>
      <c r="AX157" s="12" t="s">
        <v>78</v>
      </c>
      <c r="AY157" s="201" t="s">
        <v>106</v>
      </c>
    </row>
    <row r="158" spans="2:51" s="12" customFormat="1" ht="11.25">
      <c r="B158" s="191"/>
      <c r="C158" s="192"/>
      <c r="D158" s="186" t="s">
        <v>115</v>
      </c>
      <c r="E158" s="193" t="s">
        <v>1</v>
      </c>
      <c r="F158" s="194" t="s">
        <v>157</v>
      </c>
      <c r="G158" s="192"/>
      <c r="H158" s="195">
        <v>48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115</v>
      </c>
      <c r="AU158" s="201" t="s">
        <v>83</v>
      </c>
      <c r="AV158" s="12" t="s">
        <v>85</v>
      </c>
      <c r="AW158" s="12" t="s">
        <v>34</v>
      </c>
      <c r="AX158" s="12" t="s">
        <v>78</v>
      </c>
      <c r="AY158" s="201" t="s">
        <v>106</v>
      </c>
    </row>
    <row r="159" spans="2:51" s="12" customFormat="1" ht="11.25">
      <c r="B159" s="191"/>
      <c r="C159" s="192"/>
      <c r="D159" s="186" t="s">
        <v>115</v>
      </c>
      <c r="E159" s="193" t="s">
        <v>1</v>
      </c>
      <c r="F159" s="194" t="s">
        <v>158</v>
      </c>
      <c r="G159" s="192"/>
      <c r="H159" s="195">
        <v>48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115</v>
      </c>
      <c r="AU159" s="201" t="s">
        <v>83</v>
      </c>
      <c r="AV159" s="12" t="s">
        <v>85</v>
      </c>
      <c r="AW159" s="12" t="s">
        <v>34</v>
      </c>
      <c r="AX159" s="12" t="s">
        <v>78</v>
      </c>
      <c r="AY159" s="201" t="s">
        <v>106</v>
      </c>
    </row>
    <row r="160" spans="2:51" s="12" customFormat="1" ht="11.25">
      <c r="B160" s="191"/>
      <c r="C160" s="192"/>
      <c r="D160" s="186" t="s">
        <v>115</v>
      </c>
      <c r="E160" s="193" t="s">
        <v>1</v>
      </c>
      <c r="F160" s="194" t="s">
        <v>159</v>
      </c>
      <c r="G160" s="192"/>
      <c r="H160" s="195">
        <v>48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115</v>
      </c>
      <c r="AU160" s="201" t="s">
        <v>83</v>
      </c>
      <c r="AV160" s="12" t="s">
        <v>85</v>
      </c>
      <c r="AW160" s="12" t="s">
        <v>34</v>
      </c>
      <c r="AX160" s="12" t="s">
        <v>78</v>
      </c>
      <c r="AY160" s="201" t="s">
        <v>106</v>
      </c>
    </row>
    <row r="161" spans="1:65" s="12" customFormat="1" ht="11.25">
      <c r="B161" s="191"/>
      <c r="C161" s="192"/>
      <c r="D161" s="186" t="s">
        <v>115</v>
      </c>
      <c r="E161" s="193" t="s">
        <v>1</v>
      </c>
      <c r="F161" s="194" t="s">
        <v>160</v>
      </c>
      <c r="G161" s="192"/>
      <c r="H161" s="195">
        <v>48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115</v>
      </c>
      <c r="AU161" s="201" t="s">
        <v>83</v>
      </c>
      <c r="AV161" s="12" t="s">
        <v>85</v>
      </c>
      <c r="AW161" s="12" t="s">
        <v>34</v>
      </c>
      <c r="AX161" s="12" t="s">
        <v>78</v>
      </c>
      <c r="AY161" s="201" t="s">
        <v>106</v>
      </c>
    </row>
    <row r="162" spans="1:65" s="12" customFormat="1" ht="11.25">
      <c r="B162" s="191"/>
      <c r="C162" s="192"/>
      <c r="D162" s="186" t="s">
        <v>115</v>
      </c>
      <c r="E162" s="193" t="s">
        <v>1</v>
      </c>
      <c r="F162" s="194" t="s">
        <v>161</v>
      </c>
      <c r="G162" s="192"/>
      <c r="H162" s="195">
        <v>24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115</v>
      </c>
      <c r="AU162" s="201" t="s">
        <v>83</v>
      </c>
      <c r="AV162" s="12" t="s">
        <v>85</v>
      </c>
      <c r="AW162" s="12" t="s">
        <v>34</v>
      </c>
      <c r="AX162" s="12" t="s">
        <v>78</v>
      </c>
      <c r="AY162" s="201" t="s">
        <v>106</v>
      </c>
    </row>
    <row r="163" spans="1:65" s="12" customFormat="1" ht="11.25">
      <c r="B163" s="191"/>
      <c r="C163" s="192"/>
      <c r="D163" s="186" t="s">
        <v>115</v>
      </c>
      <c r="E163" s="193" t="s">
        <v>1</v>
      </c>
      <c r="F163" s="194" t="s">
        <v>162</v>
      </c>
      <c r="G163" s="192"/>
      <c r="H163" s="195">
        <v>200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115</v>
      </c>
      <c r="AU163" s="201" t="s">
        <v>83</v>
      </c>
      <c r="AV163" s="12" t="s">
        <v>85</v>
      </c>
      <c r="AW163" s="12" t="s">
        <v>34</v>
      </c>
      <c r="AX163" s="12" t="s">
        <v>78</v>
      </c>
      <c r="AY163" s="201" t="s">
        <v>106</v>
      </c>
    </row>
    <row r="164" spans="1:65" s="13" customFormat="1" ht="11.25">
      <c r="B164" s="202"/>
      <c r="C164" s="203"/>
      <c r="D164" s="186" t="s">
        <v>115</v>
      </c>
      <c r="E164" s="204" t="s">
        <v>1</v>
      </c>
      <c r="F164" s="205" t="s">
        <v>126</v>
      </c>
      <c r="G164" s="203"/>
      <c r="H164" s="206">
        <v>1680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115</v>
      </c>
      <c r="AU164" s="212" t="s">
        <v>83</v>
      </c>
      <c r="AV164" s="13" t="s">
        <v>111</v>
      </c>
      <c r="AW164" s="13" t="s">
        <v>34</v>
      </c>
      <c r="AX164" s="13" t="s">
        <v>83</v>
      </c>
      <c r="AY164" s="212" t="s">
        <v>106</v>
      </c>
    </row>
    <row r="165" spans="1:65" s="11" customFormat="1" ht="25.9" customHeight="1">
      <c r="B165" s="158"/>
      <c r="C165" s="159"/>
      <c r="D165" s="160" t="s">
        <v>77</v>
      </c>
      <c r="E165" s="161" t="s">
        <v>163</v>
      </c>
      <c r="F165" s="161" t="s">
        <v>164</v>
      </c>
      <c r="G165" s="159"/>
      <c r="H165" s="159"/>
      <c r="I165" s="162"/>
      <c r="J165" s="163">
        <f>BK165</f>
        <v>0</v>
      </c>
      <c r="K165" s="159"/>
      <c r="L165" s="164"/>
      <c r="M165" s="165"/>
      <c r="N165" s="166"/>
      <c r="O165" s="166"/>
      <c r="P165" s="167">
        <f>SUM(P166:P167)</f>
        <v>0</v>
      </c>
      <c r="Q165" s="166"/>
      <c r="R165" s="167">
        <f>SUM(R166:R167)</f>
        <v>0</v>
      </c>
      <c r="S165" s="166"/>
      <c r="T165" s="168">
        <f>SUM(T166:T167)</f>
        <v>0</v>
      </c>
      <c r="AR165" s="169" t="s">
        <v>83</v>
      </c>
      <c r="AT165" s="170" t="s">
        <v>77</v>
      </c>
      <c r="AU165" s="170" t="s">
        <v>78</v>
      </c>
      <c r="AY165" s="169" t="s">
        <v>106</v>
      </c>
      <c r="BK165" s="171">
        <f>SUM(BK166:BK167)</f>
        <v>0</v>
      </c>
    </row>
    <row r="166" spans="1:65" s="2" customFormat="1" ht="37.9" customHeight="1">
      <c r="A166" s="32"/>
      <c r="B166" s="33"/>
      <c r="C166" s="172" t="s">
        <v>165</v>
      </c>
      <c r="D166" s="172" t="s">
        <v>107</v>
      </c>
      <c r="E166" s="173" t="s">
        <v>166</v>
      </c>
      <c r="F166" s="174" t="s">
        <v>167</v>
      </c>
      <c r="G166" s="175" t="s">
        <v>168</v>
      </c>
      <c r="H166" s="176">
        <v>150</v>
      </c>
      <c r="I166" s="177"/>
      <c r="J166" s="178">
        <f>ROUND(I166*H166,2)</f>
        <v>0</v>
      </c>
      <c r="K166" s="179"/>
      <c r="L166" s="37"/>
      <c r="M166" s="180" t="s">
        <v>1</v>
      </c>
      <c r="N166" s="181" t="s">
        <v>43</v>
      </c>
      <c r="O166" s="69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4" t="s">
        <v>111</v>
      </c>
      <c r="AT166" s="184" t="s">
        <v>107</v>
      </c>
      <c r="AU166" s="184" t="s">
        <v>83</v>
      </c>
      <c r="AY166" s="15" t="s">
        <v>106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5" t="s">
        <v>83</v>
      </c>
      <c r="BK166" s="185">
        <f>ROUND(I166*H166,2)</f>
        <v>0</v>
      </c>
      <c r="BL166" s="15" t="s">
        <v>111</v>
      </c>
      <c r="BM166" s="184" t="s">
        <v>169</v>
      </c>
    </row>
    <row r="167" spans="1:65" s="2" customFormat="1" ht="48.75">
      <c r="A167" s="32"/>
      <c r="B167" s="33"/>
      <c r="C167" s="34"/>
      <c r="D167" s="186" t="s">
        <v>113</v>
      </c>
      <c r="E167" s="34"/>
      <c r="F167" s="187" t="s">
        <v>170</v>
      </c>
      <c r="G167" s="34"/>
      <c r="H167" s="34"/>
      <c r="I167" s="188"/>
      <c r="J167" s="34"/>
      <c r="K167" s="34"/>
      <c r="L167" s="37"/>
      <c r="M167" s="189"/>
      <c r="N167" s="190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113</v>
      </c>
      <c r="AU167" s="15" t="s">
        <v>83</v>
      </c>
    </row>
    <row r="168" spans="1:65" s="11" customFormat="1" ht="25.9" customHeight="1">
      <c r="B168" s="158"/>
      <c r="C168" s="159"/>
      <c r="D168" s="160" t="s">
        <v>77</v>
      </c>
      <c r="E168" s="161" t="s">
        <v>171</v>
      </c>
      <c r="F168" s="161" t="s">
        <v>172</v>
      </c>
      <c r="G168" s="159"/>
      <c r="H168" s="159"/>
      <c r="I168" s="162"/>
      <c r="J168" s="163">
        <f>BK168</f>
        <v>0</v>
      </c>
      <c r="K168" s="159"/>
      <c r="L168" s="164"/>
      <c r="M168" s="165"/>
      <c r="N168" s="166"/>
      <c r="O168" s="166"/>
      <c r="P168" s="167">
        <f>SUM(P169:P174)</f>
        <v>0</v>
      </c>
      <c r="Q168" s="166"/>
      <c r="R168" s="167">
        <f>SUM(R169:R174)</f>
        <v>0</v>
      </c>
      <c r="S168" s="166"/>
      <c r="T168" s="168">
        <f>SUM(T169:T174)</f>
        <v>0</v>
      </c>
      <c r="AR168" s="169" t="s">
        <v>83</v>
      </c>
      <c r="AT168" s="170" t="s">
        <v>77</v>
      </c>
      <c r="AU168" s="170" t="s">
        <v>78</v>
      </c>
      <c r="AY168" s="169" t="s">
        <v>106</v>
      </c>
      <c r="BK168" s="171">
        <f>SUM(BK169:BK174)</f>
        <v>0</v>
      </c>
    </row>
    <row r="169" spans="1:65" s="2" customFormat="1" ht="24.2" customHeight="1">
      <c r="A169" s="32"/>
      <c r="B169" s="33"/>
      <c r="C169" s="213" t="s">
        <v>111</v>
      </c>
      <c r="D169" s="213" t="s">
        <v>173</v>
      </c>
      <c r="E169" s="214" t="s">
        <v>174</v>
      </c>
      <c r="F169" s="215" t="s">
        <v>175</v>
      </c>
      <c r="G169" s="216" t="s">
        <v>110</v>
      </c>
      <c r="H169" s="217">
        <v>200</v>
      </c>
      <c r="I169" s="218"/>
      <c r="J169" s="219">
        <f>ROUND(I169*H169,2)</f>
        <v>0</v>
      </c>
      <c r="K169" s="220"/>
      <c r="L169" s="221"/>
      <c r="M169" s="222" t="s">
        <v>1</v>
      </c>
      <c r="N169" s="223" t="s">
        <v>43</v>
      </c>
      <c r="O169" s="69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4" t="s">
        <v>176</v>
      </c>
      <c r="AT169" s="184" t="s">
        <v>173</v>
      </c>
      <c r="AU169" s="184" t="s">
        <v>83</v>
      </c>
      <c r="AY169" s="15" t="s">
        <v>106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5" t="s">
        <v>83</v>
      </c>
      <c r="BK169" s="185">
        <f>ROUND(I169*H169,2)</f>
        <v>0</v>
      </c>
      <c r="BL169" s="15" t="s">
        <v>111</v>
      </c>
      <c r="BM169" s="184" t="s">
        <v>177</v>
      </c>
    </row>
    <row r="170" spans="1:65" s="2" customFormat="1" ht="19.5">
      <c r="A170" s="32"/>
      <c r="B170" s="33"/>
      <c r="C170" s="34"/>
      <c r="D170" s="186" t="s">
        <v>113</v>
      </c>
      <c r="E170" s="34"/>
      <c r="F170" s="187" t="s">
        <v>178</v>
      </c>
      <c r="G170" s="34"/>
      <c r="H170" s="34"/>
      <c r="I170" s="188"/>
      <c r="J170" s="34"/>
      <c r="K170" s="34"/>
      <c r="L170" s="37"/>
      <c r="M170" s="189"/>
      <c r="N170" s="190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113</v>
      </c>
      <c r="AU170" s="15" t="s">
        <v>83</v>
      </c>
    </row>
    <row r="171" spans="1:65" s="2" customFormat="1" ht="24.2" customHeight="1">
      <c r="A171" s="32"/>
      <c r="B171" s="33"/>
      <c r="C171" s="213" t="s">
        <v>179</v>
      </c>
      <c r="D171" s="213" t="s">
        <v>173</v>
      </c>
      <c r="E171" s="214" t="s">
        <v>180</v>
      </c>
      <c r="F171" s="215" t="s">
        <v>181</v>
      </c>
      <c r="G171" s="216" t="s">
        <v>110</v>
      </c>
      <c r="H171" s="217">
        <v>600</v>
      </c>
      <c r="I171" s="218"/>
      <c r="J171" s="219">
        <f>ROUND(I171*H171,2)</f>
        <v>0</v>
      </c>
      <c r="K171" s="220"/>
      <c r="L171" s="221"/>
      <c r="M171" s="222" t="s">
        <v>1</v>
      </c>
      <c r="N171" s="223" t="s">
        <v>43</v>
      </c>
      <c r="O171" s="69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4" t="s">
        <v>176</v>
      </c>
      <c r="AT171" s="184" t="s">
        <v>173</v>
      </c>
      <c r="AU171" s="184" t="s">
        <v>83</v>
      </c>
      <c r="AY171" s="15" t="s">
        <v>106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5" t="s">
        <v>83</v>
      </c>
      <c r="BK171" s="185">
        <f>ROUND(I171*H171,2)</f>
        <v>0</v>
      </c>
      <c r="BL171" s="15" t="s">
        <v>111</v>
      </c>
      <c r="BM171" s="184" t="s">
        <v>182</v>
      </c>
    </row>
    <row r="172" spans="1:65" s="2" customFormat="1" ht="29.25">
      <c r="A172" s="32"/>
      <c r="B172" s="33"/>
      <c r="C172" s="34"/>
      <c r="D172" s="186" t="s">
        <v>113</v>
      </c>
      <c r="E172" s="34"/>
      <c r="F172" s="187" t="s">
        <v>183</v>
      </c>
      <c r="G172" s="34"/>
      <c r="H172" s="34"/>
      <c r="I172" s="188"/>
      <c r="J172" s="34"/>
      <c r="K172" s="34"/>
      <c r="L172" s="37"/>
      <c r="M172" s="189"/>
      <c r="N172" s="190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113</v>
      </c>
      <c r="AU172" s="15" t="s">
        <v>83</v>
      </c>
    </row>
    <row r="173" spans="1:65" s="2" customFormat="1" ht="24.2" customHeight="1">
      <c r="A173" s="32"/>
      <c r="B173" s="33"/>
      <c r="C173" s="213" t="s">
        <v>184</v>
      </c>
      <c r="D173" s="213" t="s">
        <v>173</v>
      </c>
      <c r="E173" s="214" t="s">
        <v>185</v>
      </c>
      <c r="F173" s="215" t="s">
        <v>186</v>
      </c>
      <c r="G173" s="216" t="s">
        <v>110</v>
      </c>
      <c r="H173" s="217">
        <v>500</v>
      </c>
      <c r="I173" s="218"/>
      <c r="J173" s="219">
        <f>ROUND(I173*H173,2)</f>
        <v>0</v>
      </c>
      <c r="K173" s="220"/>
      <c r="L173" s="221"/>
      <c r="M173" s="222" t="s">
        <v>1</v>
      </c>
      <c r="N173" s="223" t="s">
        <v>43</v>
      </c>
      <c r="O173" s="69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4" t="s">
        <v>176</v>
      </c>
      <c r="AT173" s="184" t="s">
        <v>173</v>
      </c>
      <c r="AU173" s="184" t="s">
        <v>83</v>
      </c>
      <c r="AY173" s="15" t="s">
        <v>106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5" t="s">
        <v>83</v>
      </c>
      <c r="BK173" s="185">
        <f>ROUND(I173*H173,2)</f>
        <v>0</v>
      </c>
      <c r="BL173" s="15" t="s">
        <v>111</v>
      </c>
      <c r="BM173" s="184" t="s">
        <v>187</v>
      </c>
    </row>
    <row r="174" spans="1:65" s="2" customFormat="1" ht="19.5">
      <c r="A174" s="32"/>
      <c r="B174" s="33"/>
      <c r="C174" s="34"/>
      <c r="D174" s="186" t="s">
        <v>113</v>
      </c>
      <c r="E174" s="34"/>
      <c r="F174" s="187" t="s">
        <v>188</v>
      </c>
      <c r="G174" s="34"/>
      <c r="H174" s="34"/>
      <c r="I174" s="188"/>
      <c r="J174" s="34"/>
      <c r="K174" s="34"/>
      <c r="L174" s="37"/>
      <c r="M174" s="224"/>
      <c r="N174" s="225"/>
      <c r="O174" s="226"/>
      <c r="P174" s="226"/>
      <c r="Q174" s="226"/>
      <c r="R174" s="226"/>
      <c r="S174" s="226"/>
      <c r="T174" s="227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113</v>
      </c>
      <c r="AU174" s="15" t="s">
        <v>83</v>
      </c>
    </row>
    <row r="175" spans="1:65" s="2" customFormat="1" ht="6.95" customHeight="1">
      <c r="A175" s="3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37"/>
      <c r="M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</row>
  </sheetData>
  <sheetProtection password="C1E4" sheet="1" objects="1" scenarios="1" formatColumns="0" formatRows="0" autoFilter="0"/>
  <autoFilter ref="C115:K174"/>
  <mergeCells count="6">
    <mergeCell ref="L2:V2"/>
    <mergeCell ref="E7:H7"/>
    <mergeCell ref="E16:H16"/>
    <mergeCell ref="E25:H25"/>
    <mergeCell ref="E85:H85"/>
    <mergeCell ref="E108:H108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Výběr a zpracová...</vt:lpstr>
      <vt:lpstr>'OR_PHA - Výběr a zpracová...'!Názvy_tisku</vt:lpstr>
      <vt:lpstr>'Rekapitulace stavby'!Názvy_tisku</vt:lpstr>
      <vt:lpstr>'OR_PHA - Výběr a zpracová...'!Oblast_tisku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2023-10-06T12:15:53Z</dcterms:created>
  <dcterms:modified xsi:type="dcterms:W3CDTF">2023-10-06T12:18:51Z</dcterms:modified>
</cp:coreProperties>
</file>