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eskalátory 2022\zadávací dokumentace 2023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Opravy eskalátor..." sheetId="2" r:id="rId2"/>
  </sheets>
  <definedNames>
    <definedName name="_xlnm._FilterDatabase" localSheetId="1" hidden="1">'OR_PHA - Opravy eskalátor...'!$C$114:$K$235</definedName>
    <definedName name="_xlnm.Print_Titles" localSheetId="1">'OR_PHA - Opravy eskalátor...'!$114:$114</definedName>
    <definedName name="_xlnm.Print_Titles" localSheetId="0">'Rekapitulace stavby'!$92:$92</definedName>
    <definedName name="_xlnm.Print_Area" localSheetId="1">'OR_PHA - Opravy eskalátor...'!$C$4:$J$76,'OR_PHA - Opravy eskalátor...'!$C$82:$J$98,'OR_PHA - Opravy eskalátor...'!$C$104:$J$235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F33" i="2" s="1"/>
  <c r="BF119" i="2"/>
  <c r="J32" i="2" s="1"/>
  <c r="T119" i="2"/>
  <c r="R119" i="2"/>
  <c r="P119" i="2"/>
  <c r="BI118" i="2"/>
  <c r="BH118" i="2"/>
  <c r="BG118" i="2"/>
  <c r="BF118" i="2"/>
  <c r="T118" i="2"/>
  <c r="R118" i="2"/>
  <c r="P118" i="2"/>
  <c r="BI117" i="2"/>
  <c r="F35" i="2" s="1"/>
  <c r="BH117" i="2"/>
  <c r="BG117" i="2"/>
  <c r="BF117" i="2"/>
  <c r="T117" i="2"/>
  <c r="R117" i="2"/>
  <c r="P117" i="2"/>
  <c r="J111" i="2"/>
  <c r="F111" i="2"/>
  <c r="F109" i="2"/>
  <c r="E107" i="2"/>
  <c r="J89" i="2"/>
  <c r="F89" i="2"/>
  <c r="F87" i="2"/>
  <c r="E85" i="2"/>
  <c r="J16" i="2"/>
  <c r="E16" i="2"/>
  <c r="F112" i="2"/>
  <c r="J15" i="2"/>
  <c r="J10" i="2"/>
  <c r="J109" i="2"/>
  <c r="L90" i="1"/>
  <c r="AM90" i="1"/>
  <c r="AM89" i="1"/>
  <c r="L89" i="1"/>
  <c r="AM87" i="1"/>
  <c r="L87" i="1"/>
  <c r="L85" i="1"/>
  <c r="L84" i="1"/>
  <c r="BK206" i="2"/>
  <c r="J160" i="2"/>
  <c r="BK220" i="2"/>
  <c r="J215" i="2"/>
  <c r="BK188" i="2"/>
  <c r="BK136" i="2"/>
  <c r="BK153" i="2"/>
  <c r="BK120" i="2"/>
  <c r="BK200" i="2"/>
  <c r="BK157" i="2"/>
  <c r="J210" i="2"/>
  <c r="BK199" i="2"/>
  <c r="BK179" i="2"/>
  <c r="J170" i="2"/>
  <c r="BK132" i="2"/>
  <c r="AS94" i="1"/>
  <c r="BK221" i="2"/>
  <c r="J219" i="2"/>
  <c r="BK207" i="2"/>
  <c r="J196" i="2"/>
  <c r="J175" i="2"/>
  <c r="J154" i="2"/>
  <c r="J125" i="2"/>
  <c r="BK177" i="2"/>
  <c r="J151" i="2"/>
  <c r="J134" i="2"/>
  <c r="BK233" i="2"/>
  <c r="J230" i="2"/>
  <c r="J189" i="2"/>
  <c r="BK154" i="2"/>
  <c r="BK134" i="2"/>
  <c r="J234" i="2"/>
  <c r="BK214" i="2"/>
  <c r="J209" i="2"/>
  <c r="BK205" i="2"/>
  <c r="BK190" i="2"/>
  <c r="BK181" i="2"/>
  <c r="J192" i="2"/>
  <c r="J153" i="2"/>
  <c r="BK226" i="2"/>
  <c r="J206" i="2"/>
  <c r="BK138" i="2"/>
  <c r="J186" i="2"/>
  <c r="BK133" i="2"/>
  <c r="J222" i="2"/>
  <c r="BK164" i="2"/>
  <c r="BK202" i="2"/>
  <c r="J185" i="2"/>
  <c r="BK162" i="2"/>
  <c r="BK127" i="2"/>
  <c r="J220" i="2"/>
  <c r="J217" i="2"/>
  <c r="BK211" i="2"/>
  <c r="BK193" i="2"/>
  <c r="BK168" i="2"/>
  <c r="BK158" i="2"/>
  <c r="J141" i="2"/>
  <c r="J191" i="2"/>
  <c r="J165" i="2"/>
  <c r="J140" i="2"/>
  <c r="J124" i="2"/>
  <c r="J231" i="2"/>
  <c r="J205" i="2"/>
  <c r="BK180" i="2"/>
  <c r="J152" i="2"/>
  <c r="J135" i="2"/>
  <c r="F34" i="2"/>
  <c r="J156" i="2"/>
  <c r="BK230" i="2"/>
  <c r="BK216" i="2"/>
  <c r="J208" i="2"/>
  <c r="J202" i="2"/>
  <c r="J190" i="2"/>
  <c r="BK167" i="2"/>
  <c r="BK144" i="2"/>
  <c r="J118" i="2"/>
  <c r="J171" i="2"/>
  <c r="BK155" i="2"/>
  <c r="J137" i="2"/>
  <c r="BK228" i="2"/>
  <c r="J195" i="2"/>
  <c r="J172" i="2"/>
  <c r="BK156" i="2"/>
  <c r="J136" i="2"/>
  <c r="BK126" i="2"/>
  <c r="BK224" i="2"/>
  <c r="BK213" i="2"/>
  <c r="BK203" i="2"/>
  <c r="BK182" i="2"/>
  <c r="J174" i="2"/>
  <c r="J161" i="2"/>
  <c r="J149" i="2"/>
  <c r="BK141" i="2"/>
  <c r="J127" i="2"/>
  <c r="J117" i="2"/>
  <c r="BK209" i="2"/>
  <c r="J200" i="2"/>
  <c r="J188" i="2"/>
  <c r="J178" i="2"/>
  <c r="J147" i="2"/>
  <c r="J121" i="2"/>
  <c r="J221" i="2"/>
  <c r="J218" i="2"/>
  <c r="J213" i="2"/>
  <c r="BK197" i="2"/>
  <c r="BK170" i="2"/>
  <c r="J155" i="2"/>
  <c r="J126" i="2"/>
  <c r="BK191" i="2"/>
  <c r="J162" i="2"/>
  <c r="BK143" i="2"/>
  <c r="BK130" i="2"/>
  <c r="BK231" i="2"/>
  <c r="J197" i="2"/>
  <c r="BK176" i="2"/>
  <c r="J163" i="2"/>
  <c r="J144" i="2"/>
  <c r="BK128" i="2"/>
  <c r="J226" i="2"/>
  <c r="J216" i="2"/>
  <c r="J212" i="2"/>
  <c r="BK201" i="2"/>
  <c r="BK186" i="2"/>
  <c r="J176" i="2"/>
  <c r="J169" i="2"/>
  <c r="J158" i="2"/>
  <c r="BK147" i="2"/>
  <c r="BK137" i="2"/>
  <c r="BK121" i="2"/>
  <c r="J203" i="2"/>
  <c r="BK195" i="2"/>
  <c r="J173" i="2"/>
  <c r="J133" i="2"/>
  <c r="BK118" i="2"/>
  <c r="BK163" i="2"/>
  <c r="BK139" i="2"/>
  <c r="J119" i="2"/>
  <c r="J193" i="2"/>
  <c r="BK169" i="2"/>
  <c r="BK149" i="2"/>
  <c r="J130" i="2"/>
  <c r="J204" i="2"/>
  <c r="BK198" i="2"/>
  <c r="BK187" i="2"/>
  <c r="BK171" i="2"/>
  <c r="J146" i="2"/>
  <c r="J228" i="2"/>
  <c r="BK219" i="2"/>
  <c r="J214" i="2"/>
  <c r="BK204" i="2"/>
  <c r="J181" i="2"/>
  <c r="J164" i="2"/>
  <c r="J143" i="2"/>
  <c r="J123" i="2"/>
  <c r="J167" i="2"/>
  <c r="J148" i="2"/>
  <c r="J132" i="2"/>
  <c r="J233" i="2"/>
  <c r="BK194" i="2"/>
  <c r="J168" i="2"/>
  <c r="BK145" i="2"/>
  <c r="J131" i="2"/>
  <c r="J122" i="2"/>
  <c r="BK215" i="2"/>
  <c r="BK210" i="2"/>
  <c r="J207" i="2"/>
  <c r="J187" i="2"/>
  <c r="J179" i="2"/>
  <c r="BK175" i="2"/>
  <c r="J166" i="2"/>
  <c r="J157" i="2"/>
  <c r="BK146" i="2"/>
  <c r="BK140" i="2"/>
  <c r="BK124" i="2"/>
  <c r="BK222" i="2"/>
  <c r="BK196" i="2"/>
  <c r="J182" i="2"/>
  <c r="BK166" i="2"/>
  <c r="J129" i="2"/>
  <c r="BK234" i="2"/>
  <c r="BK212" i="2"/>
  <c r="J198" i="2"/>
  <c r="J180" i="2"/>
  <c r="BK161" i="2"/>
  <c r="BK135" i="2"/>
  <c r="J194" i="2"/>
  <c r="J184" i="2"/>
  <c r="J177" i="2"/>
  <c r="BK172" i="2"/>
  <c r="BK159" i="2"/>
  <c r="BK148" i="2"/>
  <c r="BK131" i="2"/>
  <c r="BK119" i="2"/>
  <c r="BK183" i="2"/>
  <c r="BK152" i="2"/>
  <c r="BK125" i="2"/>
  <c r="BK218" i="2"/>
  <c r="BK150" i="2"/>
  <c r="BK192" i="2"/>
  <c r="J159" i="2"/>
  <c r="BK122" i="2"/>
  <c r="J183" i="2"/>
  <c r="J142" i="2"/>
  <c r="BK117" i="2"/>
  <c r="BK189" i="2"/>
  <c r="BK173" i="2"/>
  <c r="BK142" i="2"/>
  <c r="J128" i="2"/>
  <c r="J224" i="2"/>
  <c r="J201" i="2"/>
  <c r="BK184" i="2"/>
  <c r="BK165" i="2"/>
  <c r="J150" i="2"/>
  <c r="J139" i="2"/>
  <c r="BK123" i="2"/>
  <c r="BK217" i="2"/>
  <c r="J211" i="2"/>
  <c r="BK208" i="2"/>
  <c r="J199" i="2"/>
  <c r="BK185" i="2"/>
  <c r="BK178" i="2"/>
  <c r="BK174" i="2"/>
  <c r="BK160" i="2"/>
  <c r="BK151" i="2"/>
  <c r="J145" i="2"/>
  <c r="J138" i="2"/>
  <c r="BK129" i="2"/>
  <c r="J120" i="2"/>
  <c r="F32" i="2" l="1"/>
  <c r="P116" i="2"/>
  <c r="P115" i="2" s="1"/>
  <c r="AU95" i="1" s="1"/>
  <c r="AU94" i="1" s="1"/>
  <c r="P223" i="2"/>
  <c r="BK116" i="2"/>
  <c r="J116" i="2" s="1"/>
  <c r="J95" i="2" s="1"/>
  <c r="T116" i="2"/>
  <c r="T115" i="2" s="1"/>
  <c r="BK223" i="2"/>
  <c r="J223" i="2"/>
  <c r="J96" i="2" s="1"/>
  <c r="T223" i="2"/>
  <c r="BK232" i="2"/>
  <c r="J232" i="2"/>
  <c r="J97" i="2"/>
  <c r="R232" i="2"/>
  <c r="R116" i="2"/>
  <c r="R223" i="2"/>
  <c r="R115" i="2" s="1"/>
  <c r="P232" i="2"/>
  <c r="T232" i="2"/>
  <c r="J87" i="2"/>
  <c r="F90" i="2"/>
  <c r="BE120" i="2"/>
  <c r="BE128" i="2"/>
  <c r="BE133" i="2"/>
  <c r="BE135" i="2"/>
  <c r="BE138" i="2"/>
  <c r="BE143" i="2"/>
  <c r="BE144" i="2"/>
  <c r="BE156" i="2"/>
  <c r="BE161" i="2"/>
  <c r="BE163" i="2"/>
  <c r="BE164" i="2"/>
  <c r="BE165" i="2"/>
  <c r="BE168" i="2"/>
  <c r="BE181" i="2"/>
  <c r="BE188" i="2"/>
  <c r="BE191" i="2"/>
  <c r="BE195" i="2"/>
  <c r="BE205" i="2"/>
  <c r="BE210" i="2"/>
  <c r="BE212" i="2"/>
  <c r="BE214" i="2"/>
  <c r="BE224" i="2"/>
  <c r="BE234" i="2"/>
  <c r="BC95" i="1"/>
  <c r="BE119" i="2"/>
  <c r="BE125" i="2"/>
  <c r="BE141" i="2"/>
  <c r="BE148" i="2"/>
  <c r="BE150" i="2"/>
  <c r="BE155" i="2"/>
  <c r="BE158" i="2"/>
  <c r="BE162" i="2"/>
  <c r="BE167" i="2"/>
  <c r="BE170" i="2"/>
  <c r="BE171" i="2"/>
  <c r="BE174" i="2"/>
  <c r="BE175" i="2"/>
  <c r="BE177" i="2"/>
  <c r="BE182" i="2"/>
  <c r="BE194" i="2"/>
  <c r="BE196" i="2"/>
  <c r="BE199" i="2"/>
  <c r="BE204" i="2"/>
  <c r="BE206" i="2"/>
  <c r="BE208" i="2"/>
  <c r="BE230" i="2"/>
  <c r="BE231" i="2"/>
  <c r="BE233" i="2"/>
  <c r="AW95" i="1"/>
  <c r="BE118" i="2"/>
  <c r="BE121" i="2"/>
  <c r="BE123" i="2"/>
  <c r="BE129" i="2"/>
  <c r="BE131" i="2"/>
  <c r="BE136" i="2"/>
  <c r="BE142" i="2"/>
  <c r="BE147" i="2"/>
  <c r="BE152" i="2"/>
  <c r="BE154" i="2"/>
  <c r="BE169" i="2"/>
  <c r="BE176" i="2"/>
  <c r="BE190" i="2"/>
  <c r="BB95" i="1"/>
  <c r="BE117" i="2"/>
  <c r="BE124" i="2"/>
  <c r="BE127" i="2"/>
  <c r="BE134" i="2"/>
  <c r="BE139" i="2"/>
  <c r="BE140" i="2"/>
  <c r="BE151" i="2"/>
  <c r="BE153" i="2"/>
  <c r="BE157" i="2"/>
  <c r="BE160" i="2"/>
  <c r="BE166" i="2"/>
  <c r="BE173" i="2"/>
  <c r="BE179" i="2"/>
  <c r="BE185" i="2"/>
  <c r="BE186" i="2"/>
  <c r="BE189" i="2"/>
  <c r="BE197" i="2"/>
  <c r="BE198" i="2"/>
  <c r="BE200" i="2"/>
  <c r="BE201" i="2"/>
  <c r="BE202" i="2"/>
  <c r="BE209" i="2"/>
  <c r="BE211" i="2"/>
  <c r="BE213" i="2"/>
  <c r="BE215" i="2"/>
  <c r="BE216" i="2"/>
  <c r="BE217" i="2"/>
  <c r="BE218" i="2"/>
  <c r="BE219" i="2"/>
  <c r="BE220" i="2"/>
  <c r="BE221" i="2"/>
  <c r="BE226" i="2"/>
  <c r="BA95" i="1"/>
  <c r="BE122" i="2"/>
  <c r="BE126" i="2"/>
  <c r="BE130" i="2"/>
  <c r="BE132" i="2"/>
  <c r="BE137" i="2"/>
  <c r="BE145" i="2"/>
  <c r="BE146" i="2"/>
  <c r="BE149" i="2"/>
  <c r="BE159" i="2"/>
  <c r="BE172" i="2"/>
  <c r="BE178" i="2"/>
  <c r="BE180" i="2"/>
  <c r="BE183" i="2"/>
  <c r="BE184" i="2"/>
  <c r="BE187" i="2"/>
  <c r="BE192" i="2"/>
  <c r="BE193" i="2"/>
  <c r="BE203" i="2"/>
  <c r="BE207" i="2"/>
  <c r="BE222" i="2"/>
  <c r="BE228" i="2"/>
  <c r="BD95" i="1"/>
  <c r="BD94" i="1" s="1"/>
  <c r="W33" i="1" s="1"/>
  <c r="BC94" i="1"/>
  <c r="W32" i="1"/>
  <c r="BB94" i="1"/>
  <c r="AX94" i="1" s="1"/>
  <c r="BA94" i="1"/>
  <c r="W30" i="1"/>
  <c r="BK115" i="2" l="1"/>
  <c r="J115" i="2"/>
  <c r="J28" i="2"/>
  <c r="AG95" i="1"/>
  <c r="AG94" i="1"/>
  <c r="AK26" i="1" s="1"/>
  <c r="J31" i="2"/>
  <c r="AV95" i="1" s="1"/>
  <c r="AT95" i="1" s="1"/>
  <c r="AN95" i="1" s="1"/>
  <c r="AW94" i="1"/>
  <c r="AK30" i="1" s="1"/>
  <c r="W31" i="1"/>
  <c r="F31" i="2"/>
  <c r="AZ95" i="1" s="1"/>
  <c r="AZ94" i="1" s="1"/>
  <c r="AV94" i="1" s="1"/>
  <c r="AK29" i="1" s="1"/>
  <c r="AY94" i="1"/>
  <c r="J94" i="2" l="1"/>
  <c r="AK35" i="1"/>
  <c r="J37" i="2"/>
  <c r="W29" i="1"/>
  <c r="AT94" i="1"/>
  <c r="AN94" i="1"/>
</calcChain>
</file>

<file path=xl/sharedStrings.xml><?xml version="1.0" encoding="utf-8"?>
<sst xmlns="http://schemas.openxmlformats.org/spreadsheetml/2006/main" count="1863" uniqueCount="577">
  <si>
    <t>Export Komplet</t>
  </si>
  <si>
    <t/>
  </si>
  <si>
    <t>2.0</t>
  </si>
  <si>
    <t>ZAMOK</t>
  </si>
  <si>
    <t>False</t>
  </si>
  <si>
    <t>{dde922eb-565a-4d43-bcf1-ef8bfb38a5b0}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</si>
  <si>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</si>
  <si>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</si>
  <si>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</si>
  <si>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</si>
  <si>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</si>
  <si>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</si>
  <si>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</si>
  <si>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</si>
  <si>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</si>
  <si>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</si>
  <si>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</si>
  <si>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eskalátorů a travelátorů v obvodu OŘ Praha 2023-2024_VŘ</t>
  </si>
  <si>
    <t>KSO:</t>
  </si>
  <si>
    <t>CC-CZ:</t>
  </si>
  <si>
    <t>Místo:</t>
  </si>
  <si>
    <t>obvod OŘ Praha</t>
  </si>
  <si>
    <t>Datum:</t>
  </si>
  <si>
    <t>9. 10. 2023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</si>
  <si>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</si>
  <si>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</si>
  <si>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</si>
  <si>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</si>
  <si>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</si>
  <si>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</si>
  <si>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</si>
  <si>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</si>
  <si>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</si>
  <si>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</si>
  <si>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</si>
  <si>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</si>
  <si>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</si>
  <si>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</si>
  <si>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</si>
  <si>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</si>
  <si>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</si>
  <si>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</si>
  <si>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</si>
  <si>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</si>
  <si>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</si>
  <si>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</si>
  <si>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</si>
  <si>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</si>
  <si>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</si>
  <si>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</si>
  <si>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</si>
  <si>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</si>
  <si>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</si>
  <si>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</si>
  <si>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</si>
  <si>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</si>
  <si>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</si>
  <si>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</si>
  <si>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</si>
  <si>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</si>
  <si>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</si>
  <si>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</si>
  <si>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</si>
  <si>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</si>
  <si>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</si>
  <si>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</si>
  <si>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</si>
  <si>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</si>
  <si>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</si>
  <si>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</si>
  <si>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</si>
  <si>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</si>
  <si>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</si>
  <si>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</si>
  <si>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</si>
  <si>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</si>
  <si>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</si>
  <si>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</si>
  <si>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</si>
  <si>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</si>
  <si>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</si>
  <si>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</si>
  <si>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</si>
  <si>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</si>
  <si>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</si>
  <si>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</si>
  <si>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</si>
  <si>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</si>
  <si>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</si>
  <si>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MAT - Materiál</t>
  </si>
  <si>
    <t>02 - Výjezdy, práce a zkoušky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</si>
  <si>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</si>
  <si>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</si>
  <si>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</si>
  <si>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</si>
  <si>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</si>
  <si>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</si>
  <si>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</si>
  <si>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</si>
  <si>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</si>
  <si>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</si>
  <si>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</si>
  <si>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</si>
  <si>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MAT</t>
  </si>
  <si>
    <t>Materiál</t>
  </si>
  <si>
    <t>ROZPOCET</t>
  </si>
  <si>
    <t>M</t>
  </si>
  <si>
    <t>Pol1</t>
  </si>
  <si>
    <t>bezpečnostní spínač chybějící nástupní desky</t>
  </si>
  <si>
    <t>ks</t>
  </si>
  <si>
    <t>8</t>
  </si>
  <si>
    <t>4</t>
  </si>
  <si>
    <t>-486507361</t>
  </si>
  <si>
    <t>Pol2</t>
  </si>
  <si>
    <t>bezpečnostní spínač chybějícího stupně</t>
  </si>
  <si>
    <t>1911087657</t>
  </si>
  <si>
    <t>3</t>
  </si>
  <si>
    <t>Pol3</t>
  </si>
  <si>
    <t>bezpečnostní spínač pohybu hřebenové desky</t>
  </si>
  <si>
    <t>-242605864</t>
  </si>
  <si>
    <t>Pol4</t>
  </si>
  <si>
    <t>bezpečnostní spínač pohybu napínacího vozíku</t>
  </si>
  <si>
    <t>-19350372</t>
  </si>
  <si>
    <t>5</t>
  </si>
  <si>
    <t>Pol4.1</t>
  </si>
  <si>
    <t>spínač vstupu madla</t>
  </si>
  <si>
    <t>1913020345</t>
  </si>
  <si>
    <t>6</t>
  </si>
  <si>
    <t>Pol4.2</t>
  </si>
  <si>
    <t>koncový vypínač hrdla madla</t>
  </si>
  <si>
    <t>2058420854</t>
  </si>
  <si>
    <t>7</t>
  </si>
  <si>
    <t>Pol5</t>
  </si>
  <si>
    <t>čelisti brzdy s obložením (pár)</t>
  </si>
  <si>
    <t>pár</t>
  </si>
  <si>
    <t>1640999141</t>
  </si>
  <si>
    <t>Pol5.1</t>
  </si>
  <si>
    <t>cívka brzdy</t>
  </si>
  <si>
    <t>2005028352</t>
  </si>
  <si>
    <t>9</t>
  </si>
  <si>
    <t>Pol6</t>
  </si>
  <si>
    <t>datový převodník signálů RSFF</t>
  </si>
  <si>
    <t>456156895</t>
  </si>
  <si>
    <t>10</t>
  </si>
  <si>
    <t>Pol9</t>
  </si>
  <si>
    <t>hnací kolo madla</t>
  </si>
  <si>
    <t>-1967471941</t>
  </si>
  <si>
    <t>11</t>
  </si>
  <si>
    <t>Pol10</t>
  </si>
  <si>
    <t>hřeben stírací žlutý levý</t>
  </si>
  <si>
    <t>1737464254</t>
  </si>
  <si>
    <t>12</t>
  </si>
  <si>
    <t>Pol11</t>
  </si>
  <si>
    <t>hřeben stírací žlutý pravý</t>
  </si>
  <si>
    <t>-2027794157</t>
  </si>
  <si>
    <t>13</t>
  </si>
  <si>
    <t>Pol12</t>
  </si>
  <si>
    <t>hřeben stírací žlutý střední</t>
  </si>
  <si>
    <t>-141552693</t>
  </si>
  <si>
    <t>14</t>
  </si>
  <si>
    <t>Pol13</t>
  </si>
  <si>
    <t>hřebenová deska do horní stanice</t>
  </si>
  <si>
    <t>812977788</t>
  </si>
  <si>
    <t>Pol14</t>
  </si>
  <si>
    <t>hřebenová deska do spodní stanice</t>
  </si>
  <si>
    <t>-1954599295</t>
  </si>
  <si>
    <t>16</t>
  </si>
  <si>
    <t>Pol15</t>
  </si>
  <si>
    <t>kartáč odkláněcí ohnutý z náklonu do nástupiště</t>
  </si>
  <si>
    <t>-428541877</t>
  </si>
  <si>
    <t>17</t>
  </si>
  <si>
    <t>Pol16</t>
  </si>
  <si>
    <t>kartáč odkláněcí rovný díl v náklonu</t>
  </si>
  <si>
    <t>m</t>
  </si>
  <si>
    <t>239486270</t>
  </si>
  <si>
    <t>18</t>
  </si>
  <si>
    <t>Pol16.1</t>
  </si>
  <si>
    <t>zakončení odkláněcího kartáče - horní</t>
  </si>
  <si>
    <t>-927506056</t>
  </si>
  <si>
    <t>19</t>
  </si>
  <si>
    <t>Pol16.2</t>
  </si>
  <si>
    <t>zakončení odkláněcího kartáče - spodní</t>
  </si>
  <si>
    <t>1622339835</t>
  </si>
  <si>
    <t>20</t>
  </si>
  <si>
    <t>Pol16.3</t>
  </si>
  <si>
    <t>hliníkový profil kartáče</t>
  </si>
  <si>
    <t>1531825555</t>
  </si>
  <si>
    <t>Pol17</t>
  </si>
  <si>
    <t>kladka antistatická</t>
  </si>
  <si>
    <t>395832513</t>
  </si>
  <si>
    <t>22</t>
  </si>
  <si>
    <t>Pol18</t>
  </si>
  <si>
    <t>kladka přítlačného řetězu hnacího kola madla</t>
  </si>
  <si>
    <t>278375219</t>
  </si>
  <si>
    <t>23</t>
  </si>
  <si>
    <t>Pol19</t>
  </si>
  <si>
    <t>kladka schodnicového (tažného) řetězu</t>
  </si>
  <si>
    <t>-1439830837</t>
  </si>
  <si>
    <t>24</t>
  </si>
  <si>
    <t>Pol20</t>
  </si>
  <si>
    <t>kladka stupně s ložiskem</t>
  </si>
  <si>
    <t>349464340</t>
  </si>
  <si>
    <t>25</t>
  </si>
  <si>
    <t>Pol21</t>
  </si>
  <si>
    <t>kladka vedení madla podpěrná rovná s ložisky</t>
  </si>
  <si>
    <t>1231620392</t>
  </si>
  <si>
    <t>26</t>
  </si>
  <si>
    <t>Pol21.1</t>
  </si>
  <si>
    <t>kladka vedení madla s klínem</t>
  </si>
  <si>
    <t>1799075377</t>
  </si>
  <si>
    <t>27</t>
  </si>
  <si>
    <t>Pol21.2</t>
  </si>
  <si>
    <t>napínací rolna pohonu madla</t>
  </si>
  <si>
    <t>-2042445188</t>
  </si>
  <si>
    <t>28</t>
  </si>
  <si>
    <t>Pol22</t>
  </si>
  <si>
    <t>kluzák vedení řetězu hlavního pohonu</t>
  </si>
  <si>
    <t>209862056</t>
  </si>
  <si>
    <t>29</t>
  </si>
  <si>
    <t>Pol24</t>
  </si>
  <si>
    <t>magnet brzdy</t>
  </si>
  <si>
    <t>-667226008</t>
  </si>
  <si>
    <t>30</t>
  </si>
  <si>
    <t>Pol24.1</t>
  </si>
  <si>
    <t>pakna brzdy FT823</t>
  </si>
  <si>
    <t>-362087887</t>
  </si>
  <si>
    <t>31</t>
  </si>
  <si>
    <t>Pol25</t>
  </si>
  <si>
    <t>motor eskalátoru/travelátoru (hlavní pohon)</t>
  </si>
  <si>
    <t>-925133284</t>
  </si>
  <si>
    <t>32</t>
  </si>
  <si>
    <t>Pol25.3</t>
  </si>
  <si>
    <t>pohon madla kompletní</t>
  </si>
  <si>
    <t>-414023603</t>
  </si>
  <si>
    <t>33</t>
  </si>
  <si>
    <t>Pol25.1</t>
  </si>
  <si>
    <t>ložiskový domeček hl. pohonu</t>
  </si>
  <si>
    <t>-1009796041</t>
  </si>
  <si>
    <t>34</t>
  </si>
  <si>
    <t>Pol25.2</t>
  </si>
  <si>
    <t>ložiskový domeček hřídele pohonu madla</t>
  </si>
  <si>
    <t>-1788441384</t>
  </si>
  <si>
    <t>35</t>
  </si>
  <si>
    <t>Pol25.4</t>
  </si>
  <si>
    <t>hřídel pohonu madla</t>
  </si>
  <si>
    <t>1102959169</t>
  </si>
  <si>
    <t>36</t>
  </si>
  <si>
    <t>Pol25.5</t>
  </si>
  <si>
    <t>řetězové kolo hřídele pohonu madla</t>
  </si>
  <si>
    <t>1813560997</t>
  </si>
  <si>
    <t>37</t>
  </si>
  <si>
    <t>Pol26</t>
  </si>
  <si>
    <t>nástupní deska do horní stanice</t>
  </si>
  <si>
    <t>-153175034</t>
  </si>
  <si>
    <t>38</t>
  </si>
  <si>
    <t>Pol27</t>
  </si>
  <si>
    <t>nástupní deska do spodní stanice</t>
  </si>
  <si>
    <t>-421482883</t>
  </si>
  <si>
    <t>39</t>
  </si>
  <si>
    <t>Pol28</t>
  </si>
  <si>
    <t>olej převodový syntetický</t>
  </si>
  <si>
    <t>l</t>
  </si>
  <si>
    <t>-220975625</t>
  </si>
  <si>
    <t>40</t>
  </si>
  <si>
    <t>Pol28.1</t>
  </si>
  <si>
    <t>olej pro ztratné mazání</t>
  </si>
  <si>
    <t>-1146150746</t>
  </si>
  <si>
    <t>41</t>
  </si>
  <si>
    <t>Pol29</t>
  </si>
  <si>
    <t>osvětlení hřebenové desky</t>
  </si>
  <si>
    <t>-2077841689</t>
  </si>
  <si>
    <t>42</t>
  </si>
  <si>
    <t>Pol30</t>
  </si>
  <si>
    <t>osvětlení podschodnicové</t>
  </si>
  <si>
    <t>-1615689992</t>
  </si>
  <si>
    <t>43</t>
  </si>
  <si>
    <t>Pol31</t>
  </si>
  <si>
    <t>ovladač eskalátoru do horní stanice s displejem</t>
  </si>
  <si>
    <t>-896042236</t>
  </si>
  <si>
    <t>44</t>
  </si>
  <si>
    <t>Pol31.1</t>
  </si>
  <si>
    <t>displej chybových hlášek</t>
  </si>
  <si>
    <t>297478048</t>
  </si>
  <si>
    <t>45</t>
  </si>
  <si>
    <t>Pol31.2</t>
  </si>
  <si>
    <t>elektronický monitoring rychlosti SG-02-01</t>
  </si>
  <si>
    <t>1285625619</t>
  </si>
  <si>
    <t>46</t>
  </si>
  <si>
    <t>Pol32</t>
  </si>
  <si>
    <t>ovladač eskalátoru do spodní stanice</t>
  </si>
  <si>
    <t>1944587143</t>
  </si>
  <si>
    <t>47</t>
  </si>
  <si>
    <t>Pol33</t>
  </si>
  <si>
    <t>převodovka eskalátoru/travelátoru</t>
  </si>
  <si>
    <t>-1463353735</t>
  </si>
  <si>
    <t>48</t>
  </si>
  <si>
    <t>Pol34</t>
  </si>
  <si>
    <t>přítlačný řetěz hnacího kola madla kompletní s pružinou</t>
  </si>
  <si>
    <t>2072378514</t>
  </si>
  <si>
    <t>49</t>
  </si>
  <si>
    <t>Pol35</t>
  </si>
  <si>
    <t>řetěz hnací hlavního pohonu (kompletní hnací řetěz hp.)</t>
  </si>
  <si>
    <t>-32238253</t>
  </si>
  <si>
    <t>50</t>
  </si>
  <si>
    <t>Pol36</t>
  </si>
  <si>
    <t>řetěz hnací pohonu madla (kompletní hnací pohon)</t>
  </si>
  <si>
    <t>1272491242</t>
  </si>
  <si>
    <t>51</t>
  </si>
  <si>
    <t>Pol37</t>
  </si>
  <si>
    <t>řídící deska eskalátoru/travelátoru</t>
  </si>
  <si>
    <t>-587406083</t>
  </si>
  <si>
    <t>52</t>
  </si>
  <si>
    <t>Pol38</t>
  </si>
  <si>
    <t>schodnicový (tažný) řetěz eskalátoru/travelátoru desetičlánek</t>
  </si>
  <si>
    <t>726469186</t>
  </si>
  <si>
    <t>53</t>
  </si>
  <si>
    <t>Pol39</t>
  </si>
  <si>
    <t>schodnicový (tažný) řetěz eskalátoru/travelátoru dvojčlánek</t>
  </si>
  <si>
    <t>-236707312</t>
  </si>
  <si>
    <t>54</t>
  </si>
  <si>
    <t>Pol40</t>
  </si>
  <si>
    <t>schodnicový (tažný) řetěz eskalátoru/traveláru jednočlánek</t>
  </si>
  <si>
    <t>-1088326730</t>
  </si>
  <si>
    <t>55</t>
  </si>
  <si>
    <t>Pol40.7</t>
  </si>
  <si>
    <t>paletový řetěz desetičlánek</t>
  </si>
  <si>
    <t>1178888206</t>
  </si>
  <si>
    <t>56</t>
  </si>
  <si>
    <t>Pol40.8</t>
  </si>
  <si>
    <t>paletový řetěz dvojčlánek</t>
  </si>
  <si>
    <t>-1794736683</t>
  </si>
  <si>
    <t>57</t>
  </si>
  <si>
    <t>Pol40.1</t>
  </si>
  <si>
    <t>kolej schodnicového řetězu</t>
  </si>
  <si>
    <t>1687368599</t>
  </si>
  <si>
    <t>58</t>
  </si>
  <si>
    <t>Pol40.2</t>
  </si>
  <si>
    <t>kolej vedení schodnice</t>
  </si>
  <si>
    <t>-501345117</t>
  </si>
  <si>
    <t>59</t>
  </si>
  <si>
    <t>Pol36.1</t>
  </si>
  <si>
    <t>vymezovací podložka schodn. řetězu</t>
  </si>
  <si>
    <t>489316364</t>
  </si>
  <si>
    <t>60</t>
  </si>
  <si>
    <t>Pol7</t>
  </si>
  <si>
    <t>dočasná náhrada skla do horní stanice</t>
  </si>
  <si>
    <t>m2</t>
  </si>
  <si>
    <t>2091702557</t>
  </si>
  <si>
    <t>61</t>
  </si>
  <si>
    <t>Pol8</t>
  </si>
  <si>
    <t>dočasná náhrada skla do spodní stanice</t>
  </si>
  <si>
    <t>-1616580317</t>
  </si>
  <si>
    <t>62</t>
  </si>
  <si>
    <t>Pol8.1</t>
  </si>
  <si>
    <t>dočasná náhrada skla - středový segment</t>
  </si>
  <si>
    <t>951886839</t>
  </si>
  <si>
    <t>63</t>
  </si>
  <si>
    <t>Pol41</t>
  </si>
  <si>
    <t>sklo balustrády do horní stanice</t>
  </si>
  <si>
    <t>-645155483</t>
  </si>
  <si>
    <t>64</t>
  </si>
  <si>
    <t>Pol42</t>
  </si>
  <si>
    <t>sklo balustrády do spodní stanice</t>
  </si>
  <si>
    <t>-337950532</t>
  </si>
  <si>
    <t>65</t>
  </si>
  <si>
    <t>Pol42.5</t>
  </si>
  <si>
    <t>sklo balustrády - středový segment</t>
  </si>
  <si>
    <t>-369554498</t>
  </si>
  <si>
    <t>66</t>
  </si>
  <si>
    <t>Pol42.1</t>
  </si>
  <si>
    <t>pérka /pružinová spona/ pro uchycení skla</t>
  </si>
  <si>
    <t>-966563106</t>
  </si>
  <si>
    <t>67</t>
  </si>
  <si>
    <t>Pol43</t>
  </si>
  <si>
    <t>směrová signalizace pohybu eskalátoru/travelátoru ve stanici</t>
  </si>
  <si>
    <t>-81898468</t>
  </si>
  <si>
    <t>68</t>
  </si>
  <si>
    <t>Pol44</t>
  </si>
  <si>
    <t>snímač chybějícího stupně</t>
  </si>
  <si>
    <t>962208180</t>
  </si>
  <si>
    <t>69</t>
  </si>
  <si>
    <t>Pol45</t>
  </si>
  <si>
    <t>snímač pohybu madla</t>
  </si>
  <si>
    <t>-1527704580</t>
  </si>
  <si>
    <t>70</t>
  </si>
  <si>
    <t>Pol46</t>
  </si>
  <si>
    <t>snímač rychlosti motoru NRD</t>
  </si>
  <si>
    <t>217657817</t>
  </si>
  <si>
    <t>71</t>
  </si>
  <si>
    <t>Pol47</t>
  </si>
  <si>
    <t>snímač zatížení nástupní piezo pro rozjezd eskalátoru/travelátoru</t>
  </si>
  <si>
    <t>-188112389</t>
  </si>
  <si>
    <t>72</t>
  </si>
  <si>
    <t>Pol47.5</t>
  </si>
  <si>
    <t>snímač induktivní IE538</t>
  </si>
  <si>
    <t>444350561</t>
  </si>
  <si>
    <t>73</t>
  </si>
  <si>
    <t>Pol47.6</t>
  </si>
  <si>
    <t>snímač protržení řetězu</t>
  </si>
  <si>
    <t>-724190722</t>
  </si>
  <si>
    <t>74</t>
  </si>
  <si>
    <t>Pol47.7</t>
  </si>
  <si>
    <t>pouzdro schodnicového řetězu</t>
  </si>
  <si>
    <t>217648860</t>
  </si>
  <si>
    <t>75</t>
  </si>
  <si>
    <t>Pol47.1</t>
  </si>
  <si>
    <t>stykač 3RT1026</t>
  </si>
  <si>
    <t>-963417718</t>
  </si>
  <si>
    <t>76</t>
  </si>
  <si>
    <t>Pol47.3</t>
  </si>
  <si>
    <t>časové relé</t>
  </si>
  <si>
    <t>1706342431</t>
  </si>
  <si>
    <t>77</t>
  </si>
  <si>
    <t>Pol47.2</t>
  </si>
  <si>
    <t>pomocný kontakt 1Z+1R 3RH1921-2DA11</t>
  </si>
  <si>
    <t>-2144730497</t>
  </si>
  <si>
    <t>78</t>
  </si>
  <si>
    <t>Pol47.4</t>
  </si>
  <si>
    <t>modul otáček TSR 6800-5700</t>
  </si>
  <si>
    <t>-185238389</t>
  </si>
  <si>
    <t>79</t>
  </si>
  <si>
    <t>Pol48</t>
  </si>
  <si>
    <t>spojka</t>
  </si>
  <si>
    <t>253090385</t>
  </si>
  <si>
    <t>80</t>
  </si>
  <si>
    <t>Pol49</t>
  </si>
  <si>
    <t>spouštěcí klíček</t>
  </si>
  <si>
    <t>1892655303</t>
  </si>
  <si>
    <t>81</t>
  </si>
  <si>
    <t>Pol49.1</t>
  </si>
  <si>
    <t>klíčový ovladač vč. STOP tlačítka</t>
  </si>
  <si>
    <t>93299250</t>
  </si>
  <si>
    <t>82</t>
  </si>
  <si>
    <t>Pol50</t>
  </si>
  <si>
    <t>stupeň hlinikový kompletní s kladkami 1000mm</t>
  </si>
  <si>
    <t>-913018319</t>
  </si>
  <si>
    <t>83</t>
  </si>
  <si>
    <t>Pol50.2</t>
  </si>
  <si>
    <t>schodnice 1000mm šedá</t>
  </si>
  <si>
    <t>-12756973</t>
  </si>
  <si>
    <t>84</t>
  </si>
  <si>
    <t>Pol50.3</t>
  </si>
  <si>
    <t>paleta travelátoru 1000mm šedá</t>
  </si>
  <si>
    <t>-1966038292</t>
  </si>
  <si>
    <t>85</t>
  </si>
  <si>
    <t>Pol53</t>
  </si>
  <si>
    <t>vodítko (vedení) stupňů</t>
  </si>
  <si>
    <t>-135196695</t>
  </si>
  <si>
    <t>86</t>
  </si>
  <si>
    <t>Pol23</t>
  </si>
  <si>
    <t>madlo eskalátoru</t>
  </si>
  <si>
    <t>-16251276</t>
  </si>
  <si>
    <t>87</t>
  </si>
  <si>
    <t>Pol51</t>
  </si>
  <si>
    <t>teflonové vedení madla</t>
  </si>
  <si>
    <t>-1677591106</t>
  </si>
  <si>
    <t>88</t>
  </si>
  <si>
    <t>Pol51.6</t>
  </si>
  <si>
    <t>vodící vložka madla</t>
  </si>
  <si>
    <t>-1252732697</t>
  </si>
  <si>
    <t>89</t>
  </si>
  <si>
    <t>Pol51.1</t>
  </si>
  <si>
    <t>hliníkový profil vedení madla rovný - spodní</t>
  </si>
  <si>
    <t>480857375</t>
  </si>
  <si>
    <t>90</t>
  </si>
  <si>
    <t>Pol51.2</t>
  </si>
  <si>
    <t>hliníkový profil vedení madla rovný - horní</t>
  </si>
  <si>
    <t>1732230963</t>
  </si>
  <si>
    <t>91</t>
  </si>
  <si>
    <t>Pol51.3</t>
  </si>
  <si>
    <t>hliníkový profil obloukový - horní</t>
  </si>
  <si>
    <t>1404122823</t>
  </si>
  <si>
    <t>92</t>
  </si>
  <si>
    <t>Pol51.4</t>
  </si>
  <si>
    <t>hliníkový profil obloukový - dolní</t>
  </si>
  <si>
    <t>1674764469</t>
  </si>
  <si>
    <t>93</t>
  </si>
  <si>
    <t>Pol52</t>
  </si>
  <si>
    <t>válečkové vedení madla v oblouku balustrády</t>
  </si>
  <si>
    <t>2006353381</t>
  </si>
  <si>
    <t>94</t>
  </si>
  <si>
    <t>Pol54</t>
  </si>
  <si>
    <t>vstup (hrdlo) madla komplet se spínačem</t>
  </si>
  <si>
    <t>-930106588</t>
  </si>
  <si>
    <t>95</t>
  </si>
  <si>
    <t>Pol54.5</t>
  </si>
  <si>
    <t>hrdlo madla - pravé</t>
  </si>
  <si>
    <t>1293350661</t>
  </si>
  <si>
    <t>96</t>
  </si>
  <si>
    <t>Pol54.6</t>
  </si>
  <si>
    <t>hrdlo madla - levé</t>
  </si>
  <si>
    <t>-382226576</t>
  </si>
  <si>
    <t>97</t>
  </si>
  <si>
    <t>Pol54.1</t>
  </si>
  <si>
    <t>řemen pohonu madla</t>
  </si>
  <si>
    <t>-1491430960</t>
  </si>
  <si>
    <t>98</t>
  </si>
  <si>
    <t>Pol54.2</t>
  </si>
  <si>
    <t>řetízek oblouku madla</t>
  </si>
  <si>
    <t>1508160007</t>
  </si>
  <si>
    <t>99</t>
  </si>
  <si>
    <t>Pol55</t>
  </si>
  <si>
    <t>zábrana (deflektor) proti šplhámí krajová s držákem</t>
  </si>
  <si>
    <t>840762256</t>
  </si>
  <si>
    <t>100</t>
  </si>
  <si>
    <t>Pol56</t>
  </si>
  <si>
    <t>zábrana (deflektor) proti šplhámí středová s držákem</t>
  </si>
  <si>
    <t>-1499686207</t>
  </si>
  <si>
    <t>101</t>
  </si>
  <si>
    <t>Pol57</t>
  </si>
  <si>
    <t>zdroj eskalátoru a travelátoru</t>
  </si>
  <si>
    <t>-1292491917</t>
  </si>
  <si>
    <t>102</t>
  </si>
  <si>
    <t>Pol58</t>
  </si>
  <si>
    <t>mazací systém esklátoru a travelátoru</t>
  </si>
  <si>
    <t>-26242592</t>
  </si>
  <si>
    <t>103</t>
  </si>
  <si>
    <t>Pol58.1</t>
  </si>
  <si>
    <t>trubička mazacího systému</t>
  </si>
  <si>
    <t>76689517</t>
  </si>
  <si>
    <t>104</t>
  </si>
  <si>
    <t>Pol58.2</t>
  </si>
  <si>
    <t>hadička mazacího systému</t>
  </si>
  <si>
    <t>1103926426</t>
  </si>
  <si>
    <t>105</t>
  </si>
  <si>
    <t>Pol58.3</t>
  </si>
  <si>
    <t>štětce mazací</t>
  </si>
  <si>
    <t>693530670</t>
  </si>
  <si>
    <t>106</t>
  </si>
  <si>
    <t>Pol58.4</t>
  </si>
  <si>
    <t>remonstation RS4R</t>
  </si>
  <si>
    <t>440693279</t>
  </si>
  <si>
    <t>02</t>
  </si>
  <si>
    <t>Výjezdy, práce a zkoušky</t>
  </si>
  <si>
    <t>107</t>
  </si>
  <si>
    <t>K</t>
  </si>
  <si>
    <t>HZS3241</t>
  </si>
  <si>
    <t>Hodinová sazba práce bez ohledu na počet pracovníků včetně dopravy a zajištění prostoru pro provedení prací</t>
  </si>
  <si>
    <t>hodina</t>
  </si>
  <si>
    <t>957448446</t>
  </si>
  <si>
    <t>P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</si>
  <si>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</si>
  <si>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108</t>
  </si>
  <si>
    <t>4.01</t>
  </si>
  <si>
    <t>Příplatek za havarijní výjezd do 2h od nahlášení požadavku objednatelem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</si>
  <si>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</si>
  <si>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</si>
  <si>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</si>
  <si>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109</t>
  </si>
  <si>
    <t>4.02</t>
  </si>
  <si>
    <t>Příplatek za havarijní výjezd do 2h od nahlášení požadavku objednatelem mimo pracovní dobu 18:00-06:00h, o víkendech a svátcích</t>
  </si>
  <si>
    <t>-1014171683</t>
  </si>
  <si>
    <t>110</t>
  </si>
  <si>
    <t>P02</t>
  </si>
  <si>
    <t>Příplatek za výškové práce - použití plošiny nebo lešení</t>
  </si>
  <si>
    <t>2078576254</t>
  </si>
  <si>
    <t>111</t>
  </si>
  <si>
    <t>P03</t>
  </si>
  <si>
    <t>Zkouška po opravě a předání objednateli včetně protokolů</t>
  </si>
  <si>
    <t>-406040898</t>
  </si>
  <si>
    <t>03</t>
  </si>
  <si>
    <t>Odvoz a likvidace odpadu</t>
  </si>
  <si>
    <t>112</t>
  </si>
  <si>
    <t>P04</t>
  </si>
  <si>
    <t>t</t>
  </si>
  <si>
    <t>-1409063389</t>
  </si>
  <si>
    <t>113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</si>
  <si>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</si>
  <si>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</si>
  <si>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</si>
  <si>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</si>
  <si>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KRYCÍ LIST ORIENTAČNÍHO SOUPISU PRACÍ</t>
  </si>
  <si>
    <t>REKAPITULACE ČLENĚNÍ ORIENTAČNÍHO SOUPISU PRACÍ</t>
  </si>
  <si>
    <t>Náklady z orientačního soupisu prací</t>
  </si>
  <si>
    <t>ORIENTAČNÍ SOUPIS PRACÍ</t>
  </si>
  <si>
    <t>Náklady orientačního soupisu celkem</t>
  </si>
  <si>
    <t>Opravy eskalátorů a travelátorů v obvodu OŘ Praha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</si>
</sst>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04"/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6" t="s">
        <v>14</v>
      </c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18"/>
      <c r="AL5" s="18"/>
      <c r="AM5" s="18"/>
      <c r="AN5" s="18"/>
      <c r="AO5" s="18"/>
      <c r="AP5" s="18"/>
      <c r="AQ5" s="18"/>
      <c r="AR5" s="16"/>
      <c r="BE5" s="233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38" t="s">
        <v>17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18"/>
      <c r="AL6" s="18"/>
      <c r="AM6" s="18"/>
      <c r="AN6" s="18"/>
      <c r="AO6" s="18"/>
      <c r="AP6" s="18"/>
      <c r="AQ6" s="18"/>
      <c r="AR6" s="16"/>
      <c r="BE6" s="234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34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34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34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34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34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34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34"/>
      <c r="BS13" s="13" t="s">
        <v>6</v>
      </c>
    </row>
    <row r="14" spans="1:74" ht="12.75">
      <c r="B14" s="17"/>
      <c r="C14" s="18"/>
      <c r="D14" s="18"/>
      <c r="E14" s="239" t="s">
        <v>31</v>
      </c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34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34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34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34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34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34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34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34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34"/>
    </row>
    <row r="23" spans="1:71" s="1" customFormat="1" ht="16.5" customHeight="1">
      <c r="B23" s="17"/>
      <c r="C23" s="18"/>
      <c r="D23" s="18"/>
      <c r="E23" s="241" t="s">
        <v>1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18"/>
      <c r="AP23" s="18"/>
      <c r="AQ23" s="18"/>
      <c r="AR23" s="16"/>
      <c r="BE23" s="234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34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34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2">
        <f>ROUND(AG94,2)</f>
        <v>0</v>
      </c>
      <c r="AL26" s="243"/>
      <c r="AM26" s="243"/>
      <c r="AN26" s="243"/>
      <c r="AO26" s="243"/>
      <c r="AP26" s="32"/>
      <c r="AQ26" s="32"/>
      <c r="AR26" s="35"/>
      <c r="BE26" s="234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4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4" t="s">
        <v>39</v>
      </c>
      <c r="M28" s="244"/>
      <c r="N28" s="244"/>
      <c r="O28" s="244"/>
      <c r="P28" s="244"/>
      <c r="Q28" s="32"/>
      <c r="R28" s="32"/>
      <c r="S28" s="32"/>
      <c r="T28" s="32"/>
      <c r="U28" s="32"/>
      <c r="V28" s="32"/>
      <c r="W28" s="244" t="s">
        <v>40</v>
      </c>
      <c r="X28" s="244"/>
      <c r="Y28" s="244"/>
      <c r="Z28" s="244"/>
      <c r="AA28" s="244"/>
      <c r="AB28" s="244"/>
      <c r="AC28" s="244"/>
      <c r="AD28" s="244"/>
      <c r="AE28" s="244"/>
      <c r="AF28" s="32"/>
      <c r="AG28" s="32"/>
      <c r="AH28" s="32"/>
      <c r="AI28" s="32"/>
      <c r="AJ28" s="32"/>
      <c r="AK28" s="244" t="s">
        <v>41</v>
      </c>
      <c r="AL28" s="244"/>
      <c r="AM28" s="244"/>
      <c r="AN28" s="244"/>
      <c r="AO28" s="244"/>
      <c r="AP28" s="32"/>
      <c r="AQ28" s="32"/>
      <c r="AR28" s="35"/>
      <c r="BE28" s="234"/>
    </row>
    <row r="29" spans="1:71" s="3" customFormat="1" ht="14.45" customHeight="1">
      <c r="B29" s="36"/>
      <c r="C29" s="37"/>
      <c r="D29" s="25" t="s">
        <v>42</v>
      </c>
      <c r="E29" s="37"/>
      <c r="F29" s="25" t="s">
        <v>43</v>
      </c>
      <c r="G29" s="37"/>
      <c r="H29" s="37"/>
      <c r="I29" s="37"/>
      <c r="J29" s="37"/>
      <c r="K29" s="37"/>
      <c r="L29" s="228">
        <v>0.21</v>
      </c>
      <c r="M29" s="227"/>
      <c r="N29" s="227"/>
      <c r="O29" s="227"/>
      <c r="P29" s="227"/>
      <c r="Q29" s="37"/>
      <c r="R29" s="37"/>
      <c r="S29" s="37"/>
      <c r="T29" s="37"/>
      <c r="U29" s="37"/>
      <c r="V29" s="37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F29" s="37"/>
      <c r="AG29" s="37"/>
      <c r="AH29" s="37"/>
      <c r="AI29" s="37"/>
      <c r="AJ29" s="37"/>
      <c r="AK29" s="226">
        <f>ROUND(AV94, 2)</f>
        <v>0</v>
      </c>
      <c r="AL29" s="227"/>
      <c r="AM29" s="227"/>
      <c r="AN29" s="227"/>
      <c r="AO29" s="227"/>
      <c r="AP29" s="37"/>
      <c r="AQ29" s="37"/>
      <c r="AR29" s="38"/>
      <c r="BE29" s="235"/>
    </row>
    <row r="30" spans="1:71" s="3" customFormat="1" ht="14.45" customHeight="1">
      <c r="B30" s="36"/>
      <c r="C30" s="37"/>
      <c r="D30" s="37"/>
      <c r="E30" s="37"/>
      <c r="F30" s="25" t="s">
        <v>44</v>
      </c>
      <c r="G30" s="37"/>
      <c r="H30" s="37"/>
      <c r="I30" s="37"/>
      <c r="J30" s="37"/>
      <c r="K30" s="37"/>
      <c r="L30" s="228">
        <v>0.15</v>
      </c>
      <c r="M30" s="227"/>
      <c r="N30" s="227"/>
      <c r="O30" s="227"/>
      <c r="P30" s="227"/>
      <c r="Q30" s="37"/>
      <c r="R30" s="37"/>
      <c r="S30" s="37"/>
      <c r="T30" s="37"/>
      <c r="U30" s="37"/>
      <c r="V30" s="37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37"/>
      <c r="AG30" s="37"/>
      <c r="AH30" s="37"/>
      <c r="AI30" s="37"/>
      <c r="AJ30" s="37"/>
      <c r="AK30" s="226">
        <f>ROUND(AW94, 2)</f>
        <v>0</v>
      </c>
      <c r="AL30" s="227"/>
      <c r="AM30" s="227"/>
      <c r="AN30" s="227"/>
      <c r="AO30" s="227"/>
      <c r="AP30" s="37"/>
      <c r="AQ30" s="37"/>
      <c r="AR30" s="38"/>
      <c r="BE30" s="235"/>
    </row>
    <row r="31" spans="1:71" s="3" customFormat="1" ht="14.45" hidden="1" customHeight="1">
      <c r="B31" s="36"/>
      <c r="C31" s="37"/>
      <c r="D31" s="37"/>
      <c r="E31" s="37"/>
      <c r="F31" s="25" t="s">
        <v>45</v>
      </c>
      <c r="G31" s="37"/>
      <c r="H31" s="37"/>
      <c r="I31" s="37"/>
      <c r="J31" s="37"/>
      <c r="K31" s="37"/>
      <c r="L31" s="228">
        <v>0.21</v>
      </c>
      <c r="M31" s="227"/>
      <c r="N31" s="227"/>
      <c r="O31" s="227"/>
      <c r="P31" s="227"/>
      <c r="Q31" s="37"/>
      <c r="R31" s="37"/>
      <c r="S31" s="37"/>
      <c r="T31" s="37"/>
      <c r="U31" s="37"/>
      <c r="V31" s="37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37"/>
      <c r="AG31" s="37"/>
      <c r="AH31" s="37"/>
      <c r="AI31" s="37"/>
      <c r="AJ31" s="37"/>
      <c r="AK31" s="226">
        <v>0</v>
      </c>
      <c r="AL31" s="227"/>
      <c r="AM31" s="227"/>
      <c r="AN31" s="227"/>
      <c r="AO31" s="227"/>
      <c r="AP31" s="37"/>
      <c r="AQ31" s="37"/>
      <c r="AR31" s="38"/>
      <c r="BE31" s="235"/>
    </row>
    <row r="32" spans="1:71" s="3" customFormat="1" ht="14.45" hidden="1" customHeight="1">
      <c r="B32" s="36"/>
      <c r="C32" s="37"/>
      <c r="D32" s="37"/>
      <c r="E32" s="37"/>
      <c r="F32" s="25" t="s">
        <v>46</v>
      </c>
      <c r="G32" s="37"/>
      <c r="H32" s="37"/>
      <c r="I32" s="37"/>
      <c r="J32" s="37"/>
      <c r="K32" s="37"/>
      <c r="L32" s="228">
        <v>0.15</v>
      </c>
      <c r="M32" s="227"/>
      <c r="N32" s="227"/>
      <c r="O32" s="227"/>
      <c r="P32" s="227"/>
      <c r="Q32" s="37"/>
      <c r="R32" s="37"/>
      <c r="S32" s="37"/>
      <c r="T32" s="37"/>
      <c r="U32" s="37"/>
      <c r="V32" s="37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37"/>
      <c r="AG32" s="37"/>
      <c r="AH32" s="37"/>
      <c r="AI32" s="37"/>
      <c r="AJ32" s="37"/>
      <c r="AK32" s="226">
        <v>0</v>
      </c>
      <c r="AL32" s="227"/>
      <c r="AM32" s="227"/>
      <c r="AN32" s="227"/>
      <c r="AO32" s="227"/>
      <c r="AP32" s="37"/>
      <c r="AQ32" s="37"/>
      <c r="AR32" s="38"/>
      <c r="BE32" s="235"/>
    </row>
    <row r="33" spans="1:57" s="3" customFormat="1" ht="14.45" hidden="1" customHeight="1">
      <c r="B33" s="36"/>
      <c r="C33" s="37"/>
      <c r="D33" s="37"/>
      <c r="E33" s="37"/>
      <c r="F33" s="25" t="s">
        <v>47</v>
      </c>
      <c r="G33" s="37"/>
      <c r="H33" s="37"/>
      <c r="I33" s="37"/>
      <c r="J33" s="37"/>
      <c r="K33" s="37"/>
      <c r="L33" s="228">
        <v>0</v>
      </c>
      <c r="M33" s="227"/>
      <c r="N33" s="227"/>
      <c r="O33" s="227"/>
      <c r="P33" s="227"/>
      <c r="Q33" s="37"/>
      <c r="R33" s="37"/>
      <c r="S33" s="37"/>
      <c r="T33" s="37"/>
      <c r="U33" s="37"/>
      <c r="V33" s="37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37"/>
      <c r="AG33" s="37"/>
      <c r="AH33" s="37"/>
      <c r="AI33" s="37"/>
      <c r="AJ33" s="37"/>
      <c r="AK33" s="226">
        <v>0</v>
      </c>
      <c r="AL33" s="227"/>
      <c r="AM33" s="227"/>
      <c r="AN33" s="227"/>
      <c r="AO33" s="227"/>
      <c r="AP33" s="37"/>
      <c r="AQ33" s="37"/>
      <c r="AR33" s="38"/>
      <c r="BE33" s="235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34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29" t="s">
        <v>50</v>
      </c>
      <c r="Y35" s="230"/>
      <c r="Z35" s="230"/>
      <c r="AA35" s="230"/>
      <c r="AB35" s="230"/>
      <c r="AC35" s="41"/>
      <c r="AD35" s="41"/>
      <c r="AE35" s="41"/>
      <c r="AF35" s="41"/>
      <c r="AG35" s="41"/>
      <c r="AH35" s="41"/>
      <c r="AI35" s="41"/>
      <c r="AJ35" s="41"/>
      <c r="AK35" s="231">
        <f>SUM(AK26:AK33)</f>
        <v>0</v>
      </c>
      <c r="AL35" s="230"/>
      <c r="AM35" s="230"/>
      <c r="AN35" s="230"/>
      <c r="AO35" s="232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5" t="str">
        <f>K6</f>
        <v>Opravy eskalátorů a travelátorů v obvodu OŘ Praha 2023-2024_VŘ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obvod OŘ Praha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7" t="str">
        <f>IF(AN8= "","",AN8)</f>
        <v>9. 10. 2023</v>
      </c>
      <c r="AN87" s="217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18" t="str">
        <f>IF(E17="","",E17)</f>
        <v xml:space="preserve"> </v>
      </c>
      <c r="AN89" s="219"/>
      <c r="AO89" s="219"/>
      <c r="AP89" s="219"/>
      <c r="AQ89" s="32"/>
      <c r="AR89" s="35"/>
      <c r="AS89" s="220" t="s">
        <v>58</v>
      </c>
      <c r="AT89" s="221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18" t="str">
        <f>IF(E20="","",E20)</f>
        <v>L. Ulrich, DiS</v>
      </c>
      <c r="AN90" s="219"/>
      <c r="AO90" s="219"/>
      <c r="AP90" s="219"/>
      <c r="AQ90" s="32"/>
      <c r="AR90" s="35"/>
      <c r="AS90" s="222"/>
      <c r="AT90" s="223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4"/>
      <c r="AT91" s="225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05" t="s">
        <v>59</v>
      </c>
      <c r="D92" s="206"/>
      <c r="E92" s="206"/>
      <c r="F92" s="206"/>
      <c r="G92" s="206"/>
      <c r="H92" s="69"/>
      <c r="I92" s="207" t="s">
        <v>60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8" t="s">
        <v>61</v>
      </c>
      <c r="AH92" s="206"/>
      <c r="AI92" s="206"/>
      <c r="AJ92" s="206"/>
      <c r="AK92" s="206"/>
      <c r="AL92" s="206"/>
      <c r="AM92" s="206"/>
      <c r="AN92" s="207" t="s">
        <v>62</v>
      </c>
      <c r="AO92" s="206"/>
      <c r="AP92" s="209"/>
      <c r="AQ92" s="70" t="s">
        <v>63</v>
      </c>
      <c r="AR92" s="35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3" t="s">
        <v>75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13">
        <f>ROUND(AG95,2)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77</v>
      </c>
      <c r="BT94" s="87" t="s">
        <v>78</v>
      </c>
      <c r="BV94" s="87" t="s">
        <v>79</v>
      </c>
      <c r="BW94" s="87" t="s">
        <v>5</v>
      </c>
      <c r="BX94" s="87" t="s">
        <v>80</v>
      </c>
      <c r="CL94" s="87" t="s">
        <v>1</v>
      </c>
    </row>
    <row r="95" spans="1:90" s="7" customFormat="1" ht="24.75" customHeight="1">
      <c r="A95" s="88" t="s">
        <v>81</v>
      </c>
      <c r="B95" s="89"/>
      <c r="C95" s="90"/>
      <c r="D95" s="212" t="s">
        <v>14</v>
      </c>
      <c r="E95" s="212"/>
      <c r="F95" s="212"/>
      <c r="G95" s="212"/>
      <c r="H95" s="212"/>
      <c r="I95" s="91"/>
      <c r="J95" s="212" t="s">
        <v>17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0">
        <f>'OR_PHA - Opravy eskalátor...'!J28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92" t="s">
        <v>82</v>
      </c>
      <c r="AR95" s="93"/>
      <c r="AS95" s="94">
        <v>0</v>
      </c>
      <c r="AT95" s="95">
        <f>ROUND(SUM(AV95:AW95),2)</f>
        <v>0</v>
      </c>
      <c r="AU95" s="96">
        <f>'OR_PHA - Opravy eskalátor...'!P115</f>
        <v>0</v>
      </c>
      <c r="AV95" s="95">
        <f>'OR_PHA - Opravy eskalátor...'!J31</f>
        <v>0</v>
      </c>
      <c r="AW95" s="95">
        <f>'OR_PHA - Opravy eskalátor...'!J32</f>
        <v>0</v>
      </c>
      <c r="AX95" s="95">
        <f>'OR_PHA - Opravy eskalátor...'!J33</f>
        <v>0</v>
      </c>
      <c r="AY95" s="95">
        <f>'OR_PHA - Opravy eskalátor...'!J34</f>
        <v>0</v>
      </c>
      <c r="AZ95" s="95">
        <f>'OR_PHA - Opravy eskalátor...'!F31</f>
        <v>0</v>
      </c>
      <c r="BA95" s="95">
        <f>'OR_PHA - Opravy eskalátor...'!F32</f>
        <v>0</v>
      </c>
      <c r="BB95" s="95">
        <f>'OR_PHA - Opravy eskalátor...'!F33</f>
        <v>0</v>
      </c>
      <c r="BC95" s="95">
        <f>'OR_PHA - Opravy eskalátor...'!F34</f>
        <v>0</v>
      </c>
      <c r="BD95" s="97">
        <f>'OR_PHA - Opravy eskalátor...'!F35</f>
        <v>0</v>
      </c>
      <c r="BT95" s="98" t="s">
        <v>83</v>
      </c>
      <c r="BU95" s="98" t="s">
        <v>84</v>
      </c>
      <c r="BV95" s="98" t="s">
        <v>79</v>
      </c>
      <c r="BW95" s="98" t="s">
        <v>5</v>
      </c>
      <c r="BX95" s="98" t="s">
        <v>80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y6PkpfCkqKkeb8caJ3l/iQOSQbAQOMDnyNkV2XxJFYGPv2nVaCxGKd5zTMRp1lCrorNDwZJQcD6B1Rkf9qGjKw==" saltValue="LKDVWFb8idstVnKy29Pkqd+fM9UCbEBcmBgK8ogbptfcA4hYu1QZqP2zrAR3ftJfHyR5YDiopRDj3S5hJLxRD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Opravy eskaláto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tabSelected="1" workbookViewId="0">
      <selection activeCell="D4" sqref="D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85</v>
      </c>
    </row>
    <row r="4" spans="1:46" s="1" customFormat="1" ht="24.95" customHeight="1">
      <c r="B4" s="16"/>
      <c r="D4" s="101" t="s">
        <v>571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5"/>
      <c r="C7" s="30"/>
      <c r="D7" s="30"/>
      <c r="E7" s="245" t="s">
        <v>576</v>
      </c>
      <c r="F7" s="246"/>
      <c r="G7" s="246"/>
      <c r="H7" s="246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 t="str">
        <f>'Rekapitulace stavby'!AN8</f>
        <v>9. 10. 2023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stavby'!AN13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47" t="str">
        <f>'Rekapitulace stavby'!E14</f>
        <v>Vyplň údaj</v>
      </c>
      <c r="F16" s="248"/>
      <c r="G16" s="248"/>
      <c r="H16" s="248"/>
      <c r="I16" s="103" t="s">
        <v>28</v>
      </c>
      <c r="J16" s="26" t="str">
        <f>'Rekapitulace stavby'!AN14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">
        <v>1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">
        <v>33</v>
      </c>
      <c r="F19" s="30"/>
      <c r="G19" s="30"/>
      <c r="H19" s="30"/>
      <c r="I19" s="103" t="s">
        <v>28</v>
      </c>
      <c r="J19" s="104" t="s">
        <v>1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35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37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49" t="s">
        <v>1</v>
      </c>
      <c r="F25" s="249"/>
      <c r="G25" s="249"/>
      <c r="H25" s="249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38</v>
      </c>
      <c r="E28" s="30"/>
      <c r="F28" s="30"/>
      <c r="G28" s="30"/>
      <c r="H28" s="30"/>
      <c r="I28" s="30"/>
      <c r="J28" s="111">
        <f>ROUND(J115,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40</v>
      </c>
      <c r="G30" s="30"/>
      <c r="H30" s="30"/>
      <c r="I30" s="112" t="s">
        <v>39</v>
      </c>
      <c r="J30" s="112" t="s">
        <v>41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42</v>
      </c>
      <c r="E31" s="103" t="s">
        <v>43</v>
      </c>
      <c r="F31" s="114">
        <f>ROUND((SUM(BE115:BE235)),  2)</f>
        <v>0</v>
      </c>
      <c r="G31" s="30"/>
      <c r="H31" s="30"/>
      <c r="I31" s="115">
        <v>0.21</v>
      </c>
      <c r="J31" s="114">
        <f>ROUND(((SUM(BE115:BE235))*I31),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44</v>
      </c>
      <c r="F32" s="114">
        <f>ROUND((SUM(BF115:BF235)),  2)</f>
        <v>0</v>
      </c>
      <c r="G32" s="30"/>
      <c r="H32" s="30"/>
      <c r="I32" s="115">
        <v>0.15</v>
      </c>
      <c r="J32" s="114">
        <f>ROUND(((SUM(BF115:BF235))*I32),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45</v>
      </c>
      <c r="F33" s="114">
        <f>ROUND((SUM(BG115:BG235)),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46</v>
      </c>
      <c r="F34" s="114">
        <f>ROUND((SUM(BH115:BH235)),  2)</f>
        <v>0</v>
      </c>
      <c r="G34" s="30"/>
      <c r="H34" s="30"/>
      <c r="I34" s="115">
        <v>0.15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47</v>
      </c>
      <c r="F35" s="114">
        <f>ROUND((SUM(BI115:BI235)),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48</v>
      </c>
      <c r="E37" s="118"/>
      <c r="F37" s="118"/>
      <c r="G37" s="119" t="s">
        <v>49</v>
      </c>
      <c r="H37" s="120" t="s">
        <v>50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51</v>
      </c>
      <c r="E50" s="124"/>
      <c r="F50" s="124"/>
      <c r="G50" s="123" t="s">
        <v>52</v>
      </c>
      <c r="H50" s="124"/>
      <c r="I50" s="124"/>
      <c r="J50" s="124"/>
      <c r="K50" s="124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25" t="s">
        <v>53</v>
      </c>
      <c r="E61" s="126"/>
      <c r="F61" s="127" t="s">
        <v>54</v>
      </c>
      <c r="G61" s="125" t="s">
        <v>53</v>
      </c>
      <c r="H61" s="126"/>
      <c r="I61" s="126"/>
      <c r="J61" s="128" t="s">
        <v>54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3" t="s">
        <v>55</v>
      </c>
      <c r="E65" s="129"/>
      <c r="F65" s="129"/>
      <c r="G65" s="123" t="s">
        <v>56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25" t="s">
        <v>53</v>
      </c>
      <c r="E76" s="126"/>
      <c r="F76" s="127" t="s">
        <v>54</v>
      </c>
      <c r="G76" s="125" t="s">
        <v>53</v>
      </c>
      <c r="H76" s="126"/>
      <c r="I76" s="126"/>
      <c r="J76" s="128" t="s">
        <v>54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572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2"/>
      <c r="D85" s="32"/>
      <c r="E85" s="215" t="str">
        <f>E7</f>
        <v>Opravy eskalátorů a travelátorů v obvodu OŘ Praha 2023-2024</v>
      </c>
      <c r="F85" s="250"/>
      <c r="G85" s="250"/>
      <c r="H85" s="25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>obvod OŘ Praha</v>
      </c>
      <c r="G87" s="32"/>
      <c r="H87" s="32"/>
      <c r="I87" s="25" t="s">
        <v>22</v>
      </c>
      <c r="J87" s="62" t="str">
        <f>IF(J10="","",J10)</f>
        <v>9. 10. 2023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35</v>
      </c>
      <c r="J90" s="28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86</v>
      </c>
      <c r="D92" s="135"/>
      <c r="E92" s="135"/>
      <c r="F92" s="135"/>
      <c r="G92" s="135"/>
      <c r="H92" s="135"/>
      <c r="I92" s="135"/>
      <c r="J92" s="136" t="s">
        <v>87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573</v>
      </c>
      <c r="D94" s="32"/>
      <c r="E94" s="32"/>
      <c r="F94" s="32"/>
      <c r="G94" s="32"/>
      <c r="H94" s="32"/>
      <c r="I94" s="32"/>
      <c r="J94" s="80">
        <f>J115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88</v>
      </c>
    </row>
    <row r="95" spans="1:47" s="9" customFormat="1" ht="24.95" customHeight="1">
      <c r="B95" s="138"/>
      <c r="C95" s="139"/>
      <c r="D95" s="140" t="s">
        <v>89</v>
      </c>
      <c r="E95" s="141"/>
      <c r="F95" s="141"/>
      <c r="G95" s="141"/>
      <c r="H95" s="141"/>
      <c r="I95" s="141"/>
      <c r="J95" s="142">
        <f>J116</f>
        <v>0</v>
      </c>
      <c r="K95" s="139"/>
      <c r="L95" s="143"/>
    </row>
    <row r="96" spans="1:47" s="9" customFormat="1" ht="24.95" customHeight="1">
      <c r="B96" s="138"/>
      <c r="C96" s="139"/>
      <c r="D96" s="140" t="s">
        <v>90</v>
      </c>
      <c r="E96" s="141"/>
      <c r="F96" s="141"/>
      <c r="G96" s="141"/>
      <c r="H96" s="141"/>
      <c r="I96" s="141"/>
      <c r="J96" s="142">
        <f>J223</f>
        <v>0</v>
      </c>
      <c r="K96" s="139"/>
      <c r="L96" s="143"/>
    </row>
    <row r="97" spans="1:31" s="9" customFormat="1" ht="24.95" customHeight="1">
      <c r="B97" s="138"/>
      <c r="C97" s="139"/>
      <c r="D97" s="140" t="s">
        <v>91</v>
      </c>
      <c r="E97" s="141"/>
      <c r="F97" s="141"/>
      <c r="G97" s="141"/>
      <c r="H97" s="141"/>
      <c r="I97" s="141"/>
      <c r="J97" s="142">
        <f>J232</f>
        <v>0</v>
      </c>
      <c r="K97" s="139"/>
      <c r="L97" s="143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574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30" customHeight="1">
      <c r="A107" s="30"/>
      <c r="B107" s="31"/>
      <c r="C107" s="32"/>
      <c r="D107" s="32"/>
      <c r="E107" s="215" t="str">
        <f>E7</f>
        <v>Opravy eskalátorů a travelátorů v obvodu OŘ Praha 2023-2024</v>
      </c>
      <c r="F107" s="250"/>
      <c r="G107" s="250"/>
      <c r="H107" s="250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20</v>
      </c>
      <c r="D109" s="32"/>
      <c r="E109" s="32"/>
      <c r="F109" s="23" t="str">
        <f>F10</f>
        <v>obvod OŘ Praha</v>
      </c>
      <c r="G109" s="32"/>
      <c r="H109" s="32"/>
      <c r="I109" s="25" t="s">
        <v>22</v>
      </c>
      <c r="J109" s="62" t="str">
        <f>IF(J10="","",J10)</f>
        <v>9. 10. 2023</v>
      </c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5.2" customHeight="1">
      <c r="A111" s="30"/>
      <c r="B111" s="31"/>
      <c r="C111" s="25" t="s">
        <v>24</v>
      </c>
      <c r="D111" s="32"/>
      <c r="E111" s="32"/>
      <c r="F111" s="23" t="str">
        <f>E13</f>
        <v>Správa železnic, státní organizace</v>
      </c>
      <c r="G111" s="32"/>
      <c r="H111" s="32"/>
      <c r="I111" s="25" t="s">
        <v>32</v>
      </c>
      <c r="J111" s="28" t="str">
        <f>E19</f>
        <v xml:space="preserve"> 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30</v>
      </c>
      <c r="D112" s="32"/>
      <c r="E112" s="32"/>
      <c r="F112" s="23" t="str">
        <f>IF(E16="","",E16)</f>
        <v>Vyplň údaj</v>
      </c>
      <c r="G112" s="32"/>
      <c r="H112" s="32"/>
      <c r="I112" s="25" t="s">
        <v>35</v>
      </c>
      <c r="J112" s="28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0.3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0" customFormat="1" ht="29.25" customHeight="1">
      <c r="A114" s="144"/>
      <c r="B114" s="145"/>
      <c r="C114" s="146" t="s">
        <v>92</v>
      </c>
      <c r="D114" s="147" t="s">
        <v>63</v>
      </c>
      <c r="E114" s="147" t="s">
        <v>59</v>
      </c>
      <c r="F114" s="147" t="s">
        <v>60</v>
      </c>
      <c r="G114" s="147" t="s">
        <v>93</v>
      </c>
      <c r="H114" s="147" t="s">
        <v>94</v>
      </c>
      <c r="I114" s="147" t="s">
        <v>95</v>
      </c>
      <c r="J114" s="148" t="s">
        <v>87</v>
      </c>
      <c r="K114" s="149" t="s">
        <v>96</v>
      </c>
      <c r="L114" s="150"/>
      <c r="M114" s="71" t="s">
        <v>1</v>
      </c>
      <c r="N114" s="72" t="s">
        <v>42</v>
      </c>
      <c r="O114" s="72" t="s">
        <v>97</v>
      </c>
      <c r="P114" s="72" t="s">
        <v>98</v>
      </c>
      <c r="Q114" s="72" t="s">
        <v>99</v>
      </c>
      <c r="R114" s="72" t="s">
        <v>100</v>
      </c>
      <c r="S114" s="72" t="s">
        <v>101</v>
      </c>
      <c r="T114" s="73" t="s">
        <v>102</v>
      </c>
      <c r="U114" s="144"/>
      <c r="V114" s="144"/>
      <c r="W114" s="144"/>
      <c r="X114" s="144"/>
      <c r="Y114" s="144"/>
      <c r="Z114" s="144"/>
      <c r="AA114" s="144"/>
      <c r="AB114" s="144"/>
      <c r="AC114" s="144"/>
      <c r="AD114" s="144"/>
      <c r="AE114" s="144"/>
    </row>
    <row r="115" spans="1:65" s="2" customFormat="1" ht="22.9" customHeight="1">
      <c r="A115" s="30"/>
      <c r="B115" s="31"/>
      <c r="C115" s="78" t="s">
        <v>575</v>
      </c>
      <c r="D115" s="32"/>
      <c r="E115" s="32"/>
      <c r="F115" s="32"/>
      <c r="G115" s="32"/>
      <c r="H115" s="32"/>
      <c r="I115" s="32"/>
      <c r="J115" s="151">
        <f>BK115</f>
        <v>0</v>
      </c>
      <c r="K115" s="32"/>
      <c r="L115" s="35"/>
      <c r="M115" s="74"/>
      <c r="N115" s="152"/>
      <c r="O115" s="75"/>
      <c r="P115" s="153">
        <f>P116+P223+P232</f>
        <v>0</v>
      </c>
      <c r="Q115" s="75"/>
      <c r="R115" s="153">
        <f>R116+R223+R232</f>
        <v>0</v>
      </c>
      <c r="S115" s="75"/>
      <c r="T115" s="154">
        <f>T116+T223+T232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T115" s="13" t="s">
        <v>77</v>
      </c>
      <c r="AU115" s="13" t="s">
        <v>88</v>
      </c>
      <c r="BK115" s="155">
        <f>BK116+BK223+BK232</f>
        <v>0</v>
      </c>
    </row>
    <row r="116" spans="1:65" s="11" customFormat="1" ht="25.9" customHeight="1">
      <c r="B116" s="156"/>
      <c r="C116" s="157"/>
      <c r="D116" s="158" t="s">
        <v>77</v>
      </c>
      <c r="E116" s="159" t="s">
        <v>103</v>
      </c>
      <c r="F116" s="159" t="s">
        <v>104</v>
      </c>
      <c r="G116" s="157"/>
      <c r="H116" s="157"/>
      <c r="I116" s="160"/>
      <c r="J116" s="161">
        <f>BK116</f>
        <v>0</v>
      </c>
      <c r="K116" s="157"/>
      <c r="L116" s="162"/>
      <c r="M116" s="163"/>
      <c r="N116" s="164"/>
      <c r="O116" s="164"/>
      <c r="P116" s="165">
        <f>SUM(P117:P222)</f>
        <v>0</v>
      </c>
      <c r="Q116" s="164"/>
      <c r="R116" s="165">
        <f>SUM(R117:R222)</f>
        <v>0</v>
      </c>
      <c r="S116" s="164"/>
      <c r="T116" s="166">
        <f>SUM(T117:T222)</f>
        <v>0</v>
      </c>
      <c r="AR116" s="167" t="s">
        <v>83</v>
      </c>
      <c r="AT116" s="168" t="s">
        <v>77</v>
      </c>
      <c r="AU116" s="168" t="s">
        <v>78</v>
      </c>
      <c r="AY116" s="167" t="s">
        <v>105</v>
      </c>
      <c r="BK116" s="169">
        <f>SUM(BK117:BK222)</f>
        <v>0</v>
      </c>
    </row>
    <row r="117" spans="1:65" s="2" customFormat="1" ht="16.5" customHeight="1">
      <c r="A117" s="30"/>
      <c r="B117" s="31"/>
      <c r="C117" s="170" t="s">
        <v>83</v>
      </c>
      <c r="D117" s="170" t="s">
        <v>106</v>
      </c>
      <c r="E117" s="171" t="s">
        <v>107</v>
      </c>
      <c r="F117" s="172" t="s">
        <v>108</v>
      </c>
      <c r="G117" s="173" t="s">
        <v>109</v>
      </c>
      <c r="H117" s="174">
        <v>7</v>
      </c>
      <c r="I117" s="175"/>
      <c r="J117" s="176">
        <f t="shared" ref="J117:J148" si="0">ROUND(I117*H117,2)</f>
        <v>0</v>
      </c>
      <c r="K117" s="177"/>
      <c r="L117" s="178"/>
      <c r="M117" s="179" t="s">
        <v>1</v>
      </c>
      <c r="N117" s="180" t="s">
        <v>43</v>
      </c>
      <c r="O117" s="67"/>
      <c r="P117" s="181">
        <f t="shared" ref="P117:P148" si="1">O117*H117</f>
        <v>0</v>
      </c>
      <c r="Q117" s="181">
        <v>0</v>
      </c>
      <c r="R117" s="181">
        <f t="shared" ref="R117:R148" si="2">Q117*H117</f>
        <v>0</v>
      </c>
      <c r="S117" s="181">
        <v>0</v>
      </c>
      <c r="T117" s="182">
        <f t="shared" ref="T117:T148" si="3"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83" t="s">
        <v>110</v>
      </c>
      <c r="AT117" s="183" t="s">
        <v>106</v>
      </c>
      <c r="AU117" s="183" t="s">
        <v>83</v>
      </c>
      <c r="AY117" s="13" t="s">
        <v>105</v>
      </c>
      <c r="BE117" s="184">
        <f t="shared" ref="BE117:BE148" si="4">IF(N117="základní",J117,0)</f>
        <v>0</v>
      </c>
      <c r="BF117" s="184">
        <f t="shared" ref="BF117:BF148" si="5">IF(N117="snížená",J117,0)</f>
        <v>0</v>
      </c>
      <c r="BG117" s="184">
        <f t="shared" ref="BG117:BG148" si="6">IF(N117="zákl. přenesená",J117,0)</f>
        <v>0</v>
      </c>
      <c r="BH117" s="184">
        <f t="shared" ref="BH117:BH148" si="7">IF(N117="sníž. přenesená",J117,0)</f>
        <v>0</v>
      </c>
      <c r="BI117" s="184">
        <f t="shared" ref="BI117:BI148" si="8">IF(N117="nulová",J117,0)</f>
        <v>0</v>
      </c>
      <c r="BJ117" s="13" t="s">
        <v>83</v>
      </c>
      <c r="BK117" s="184">
        <f t="shared" ref="BK117:BK148" si="9">ROUND(I117*H117,2)</f>
        <v>0</v>
      </c>
      <c r="BL117" s="13" t="s">
        <v>111</v>
      </c>
      <c r="BM117" s="183" t="s">
        <v>112</v>
      </c>
    </row>
    <row r="118" spans="1:65" s="2" customFormat="1" ht="16.5" customHeight="1">
      <c r="A118" s="30"/>
      <c r="B118" s="31"/>
      <c r="C118" s="170" t="s">
        <v>85</v>
      </c>
      <c r="D118" s="170" t="s">
        <v>106</v>
      </c>
      <c r="E118" s="171" t="s">
        <v>113</v>
      </c>
      <c r="F118" s="172" t="s">
        <v>114</v>
      </c>
      <c r="G118" s="173" t="s">
        <v>109</v>
      </c>
      <c r="H118" s="174">
        <v>7</v>
      </c>
      <c r="I118" s="175"/>
      <c r="J118" s="176">
        <f t="shared" si="0"/>
        <v>0</v>
      </c>
      <c r="K118" s="177"/>
      <c r="L118" s="178"/>
      <c r="M118" s="179" t="s">
        <v>1</v>
      </c>
      <c r="N118" s="180" t="s">
        <v>43</v>
      </c>
      <c r="O118" s="67"/>
      <c r="P118" s="181">
        <f t="shared" si="1"/>
        <v>0</v>
      </c>
      <c r="Q118" s="181">
        <v>0</v>
      </c>
      <c r="R118" s="181">
        <f t="shared" si="2"/>
        <v>0</v>
      </c>
      <c r="S118" s="181">
        <v>0</v>
      </c>
      <c r="T118" s="182">
        <f t="shared" si="3"/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83" t="s">
        <v>110</v>
      </c>
      <c r="AT118" s="183" t="s">
        <v>106</v>
      </c>
      <c r="AU118" s="183" t="s">
        <v>83</v>
      </c>
      <c r="AY118" s="13" t="s">
        <v>105</v>
      </c>
      <c r="BE118" s="184">
        <f t="shared" si="4"/>
        <v>0</v>
      </c>
      <c r="BF118" s="184">
        <f t="shared" si="5"/>
        <v>0</v>
      </c>
      <c r="BG118" s="184">
        <f t="shared" si="6"/>
        <v>0</v>
      </c>
      <c r="BH118" s="184">
        <f t="shared" si="7"/>
        <v>0</v>
      </c>
      <c r="BI118" s="184">
        <f t="shared" si="8"/>
        <v>0</v>
      </c>
      <c r="BJ118" s="13" t="s">
        <v>83</v>
      </c>
      <c r="BK118" s="184">
        <f t="shared" si="9"/>
        <v>0</v>
      </c>
      <c r="BL118" s="13" t="s">
        <v>111</v>
      </c>
      <c r="BM118" s="183" t="s">
        <v>115</v>
      </c>
    </row>
    <row r="119" spans="1:65" s="2" customFormat="1" ht="16.5" customHeight="1">
      <c r="A119" s="30"/>
      <c r="B119" s="31"/>
      <c r="C119" s="170" t="s">
        <v>116</v>
      </c>
      <c r="D119" s="170" t="s">
        <v>106</v>
      </c>
      <c r="E119" s="171" t="s">
        <v>117</v>
      </c>
      <c r="F119" s="172" t="s">
        <v>118</v>
      </c>
      <c r="G119" s="173" t="s">
        <v>109</v>
      </c>
      <c r="H119" s="174">
        <v>7</v>
      </c>
      <c r="I119" s="175"/>
      <c r="J119" s="176">
        <f t="shared" si="0"/>
        <v>0</v>
      </c>
      <c r="K119" s="177"/>
      <c r="L119" s="178"/>
      <c r="M119" s="179" t="s">
        <v>1</v>
      </c>
      <c r="N119" s="180" t="s">
        <v>43</v>
      </c>
      <c r="O119" s="67"/>
      <c r="P119" s="181">
        <f t="shared" si="1"/>
        <v>0</v>
      </c>
      <c r="Q119" s="181">
        <v>0</v>
      </c>
      <c r="R119" s="181">
        <f t="shared" si="2"/>
        <v>0</v>
      </c>
      <c r="S119" s="181">
        <v>0</v>
      </c>
      <c r="T119" s="182">
        <f t="shared" si="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3" t="s">
        <v>110</v>
      </c>
      <c r="AT119" s="183" t="s">
        <v>106</v>
      </c>
      <c r="AU119" s="183" t="s">
        <v>83</v>
      </c>
      <c r="AY119" s="13" t="s">
        <v>105</v>
      </c>
      <c r="BE119" s="184">
        <f t="shared" si="4"/>
        <v>0</v>
      </c>
      <c r="BF119" s="184">
        <f t="shared" si="5"/>
        <v>0</v>
      </c>
      <c r="BG119" s="184">
        <f t="shared" si="6"/>
        <v>0</v>
      </c>
      <c r="BH119" s="184">
        <f t="shared" si="7"/>
        <v>0</v>
      </c>
      <c r="BI119" s="184">
        <f t="shared" si="8"/>
        <v>0</v>
      </c>
      <c r="BJ119" s="13" t="s">
        <v>83</v>
      </c>
      <c r="BK119" s="184">
        <f t="shared" si="9"/>
        <v>0</v>
      </c>
      <c r="BL119" s="13" t="s">
        <v>111</v>
      </c>
      <c r="BM119" s="183" t="s">
        <v>119</v>
      </c>
    </row>
    <row r="120" spans="1:65" s="2" customFormat="1" ht="16.5" customHeight="1">
      <c r="A120" s="30"/>
      <c r="B120" s="31"/>
      <c r="C120" s="170" t="s">
        <v>111</v>
      </c>
      <c r="D120" s="170" t="s">
        <v>106</v>
      </c>
      <c r="E120" s="171" t="s">
        <v>120</v>
      </c>
      <c r="F120" s="172" t="s">
        <v>121</v>
      </c>
      <c r="G120" s="173" t="s">
        <v>109</v>
      </c>
      <c r="H120" s="174">
        <v>7</v>
      </c>
      <c r="I120" s="175"/>
      <c r="J120" s="176">
        <f t="shared" si="0"/>
        <v>0</v>
      </c>
      <c r="K120" s="177"/>
      <c r="L120" s="178"/>
      <c r="M120" s="179" t="s">
        <v>1</v>
      </c>
      <c r="N120" s="180" t="s">
        <v>43</v>
      </c>
      <c r="O120" s="67"/>
      <c r="P120" s="181">
        <f t="shared" si="1"/>
        <v>0</v>
      </c>
      <c r="Q120" s="181">
        <v>0</v>
      </c>
      <c r="R120" s="181">
        <f t="shared" si="2"/>
        <v>0</v>
      </c>
      <c r="S120" s="181">
        <v>0</v>
      </c>
      <c r="T120" s="182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3" t="s">
        <v>110</v>
      </c>
      <c r="AT120" s="183" t="s">
        <v>106</v>
      </c>
      <c r="AU120" s="183" t="s">
        <v>83</v>
      </c>
      <c r="AY120" s="13" t="s">
        <v>105</v>
      </c>
      <c r="BE120" s="184">
        <f t="shared" si="4"/>
        <v>0</v>
      </c>
      <c r="BF120" s="184">
        <f t="shared" si="5"/>
        <v>0</v>
      </c>
      <c r="BG120" s="184">
        <f t="shared" si="6"/>
        <v>0</v>
      </c>
      <c r="BH120" s="184">
        <f t="shared" si="7"/>
        <v>0</v>
      </c>
      <c r="BI120" s="184">
        <f t="shared" si="8"/>
        <v>0</v>
      </c>
      <c r="BJ120" s="13" t="s">
        <v>83</v>
      </c>
      <c r="BK120" s="184">
        <f t="shared" si="9"/>
        <v>0</v>
      </c>
      <c r="BL120" s="13" t="s">
        <v>111</v>
      </c>
      <c r="BM120" s="183" t="s">
        <v>122</v>
      </c>
    </row>
    <row r="121" spans="1:65" s="2" customFormat="1" ht="16.5" customHeight="1">
      <c r="A121" s="30"/>
      <c r="B121" s="31"/>
      <c r="C121" s="170" t="s">
        <v>123</v>
      </c>
      <c r="D121" s="170" t="s">
        <v>106</v>
      </c>
      <c r="E121" s="171" t="s">
        <v>124</v>
      </c>
      <c r="F121" s="172" t="s">
        <v>125</v>
      </c>
      <c r="G121" s="173" t="s">
        <v>109</v>
      </c>
      <c r="H121" s="174">
        <v>3</v>
      </c>
      <c r="I121" s="175"/>
      <c r="J121" s="176">
        <f t="shared" si="0"/>
        <v>0</v>
      </c>
      <c r="K121" s="177"/>
      <c r="L121" s="178"/>
      <c r="M121" s="179" t="s">
        <v>1</v>
      </c>
      <c r="N121" s="180" t="s">
        <v>43</v>
      </c>
      <c r="O121" s="67"/>
      <c r="P121" s="181">
        <f t="shared" si="1"/>
        <v>0</v>
      </c>
      <c r="Q121" s="181">
        <v>0</v>
      </c>
      <c r="R121" s="181">
        <f t="shared" si="2"/>
        <v>0</v>
      </c>
      <c r="S121" s="181">
        <v>0</v>
      </c>
      <c r="T121" s="182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3" t="s">
        <v>110</v>
      </c>
      <c r="AT121" s="183" t="s">
        <v>106</v>
      </c>
      <c r="AU121" s="183" t="s">
        <v>83</v>
      </c>
      <c r="AY121" s="13" t="s">
        <v>105</v>
      </c>
      <c r="BE121" s="184">
        <f t="shared" si="4"/>
        <v>0</v>
      </c>
      <c r="BF121" s="184">
        <f t="shared" si="5"/>
        <v>0</v>
      </c>
      <c r="BG121" s="184">
        <f t="shared" si="6"/>
        <v>0</v>
      </c>
      <c r="BH121" s="184">
        <f t="shared" si="7"/>
        <v>0</v>
      </c>
      <c r="BI121" s="184">
        <f t="shared" si="8"/>
        <v>0</v>
      </c>
      <c r="BJ121" s="13" t="s">
        <v>83</v>
      </c>
      <c r="BK121" s="184">
        <f t="shared" si="9"/>
        <v>0</v>
      </c>
      <c r="BL121" s="13" t="s">
        <v>111</v>
      </c>
      <c r="BM121" s="183" t="s">
        <v>126</v>
      </c>
    </row>
    <row r="122" spans="1:65" s="2" customFormat="1" ht="16.5" customHeight="1">
      <c r="A122" s="30"/>
      <c r="B122" s="31"/>
      <c r="C122" s="170" t="s">
        <v>127</v>
      </c>
      <c r="D122" s="170" t="s">
        <v>106</v>
      </c>
      <c r="E122" s="171" t="s">
        <v>128</v>
      </c>
      <c r="F122" s="172" t="s">
        <v>129</v>
      </c>
      <c r="G122" s="173" t="s">
        <v>109</v>
      </c>
      <c r="H122" s="174">
        <v>3</v>
      </c>
      <c r="I122" s="175"/>
      <c r="J122" s="176">
        <f t="shared" si="0"/>
        <v>0</v>
      </c>
      <c r="K122" s="177"/>
      <c r="L122" s="178"/>
      <c r="M122" s="179" t="s">
        <v>1</v>
      </c>
      <c r="N122" s="180" t="s">
        <v>43</v>
      </c>
      <c r="O122" s="67"/>
      <c r="P122" s="181">
        <f t="shared" si="1"/>
        <v>0</v>
      </c>
      <c r="Q122" s="181">
        <v>0</v>
      </c>
      <c r="R122" s="181">
        <f t="shared" si="2"/>
        <v>0</v>
      </c>
      <c r="S122" s="181">
        <v>0</v>
      </c>
      <c r="T122" s="182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3" t="s">
        <v>110</v>
      </c>
      <c r="AT122" s="183" t="s">
        <v>106</v>
      </c>
      <c r="AU122" s="183" t="s">
        <v>83</v>
      </c>
      <c r="AY122" s="13" t="s">
        <v>105</v>
      </c>
      <c r="BE122" s="184">
        <f t="shared" si="4"/>
        <v>0</v>
      </c>
      <c r="BF122" s="184">
        <f t="shared" si="5"/>
        <v>0</v>
      </c>
      <c r="BG122" s="184">
        <f t="shared" si="6"/>
        <v>0</v>
      </c>
      <c r="BH122" s="184">
        <f t="shared" si="7"/>
        <v>0</v>
      </c>
      <c r="BI122" s="184">
        <f t="shared" si="8"/>
        <v>0</v>
      </c>
      <c r="BJ122" s="13" t="s">
        <v>83</v>
      </c>
      <c r="BK122" s="184">
        <f t="shared" si="9"/>
        <v>0</v>
      </c>
      <c r="BL122" s="13" t="s">
        <v>111</v>
      </c>
      <c r="BM122" s="183" t="s">
        <v>130</v>
      </c>
    </row>
    <row r="123" spans="1:65" s="2" customFormat="1" ht="16.5" customHeight="1">
      <c r="A123" s="30"/>
      <c r="B123" s="31"/>
      <c r="C123" s="170" t="s">
        <v>131</v>
      </c>
      <c r="D123" s="170" t="s">
        <v>106</v>
      </c>
      <c r="E123" s="171" t="s">
        <v>132</v>
      </c>
      <c r="F123" s="172" t="s">
        <v>133</v>
      </c>
      <c r="G123" s="173" t="s">
        <v>134</v>
      </c>
      <c r="H123" s="174">
        <v>10</v>
      </c>
      <c r="I123" s="175"/>
      <c r="J123" s="176">
        <f t="shared" si="0"/>
        <v>0</v>
      </c>
      <c r="K123" s="177"/>
      <c r="L123" s="178"/>
      <c r="M123" s="179" t="s">
        <v>1</v>
      </c>
      <c r="N123" s="180" t="s">
        <v>43</v>
      </c>
      <c r="O123" s="67"/>
      <c r="P123" s="181">
        <f t="shared" si="1"/>
        <v>0</v>
      </c>
      <c r="Q123" s="181">
        <v>0</v>
      </c>
      <c r="R123" s="181">
        <f t="shared" si="2"/>
        <v>0</v>
      </c>
      <c r="S123" s="181">
        <v>0</v>
      </c>
      <c r="T123" s="182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3" t="s">
        <v>110</v>
      </c>
      <c r="AT123" s="183" t="s">
        <v>106</v>
      </c>
      <c r="AU123" s="183" t="s">
        <v>83</v>
      </c>
      <c r="AY123" s="13" t="s">
        <v>105</v>
      </c>
      <c r="BE123" s="184">
        <f t="shared" si="4"/>
        <v>0</v>
      </c>
      <c r="BF123" s="184">
        <f t="shared" si="5"/>
        <v>0</v>
      </c>
      <c r="BG123" s="184">
        <f t="shared" si="6"/>
        <v>0</v>
      </c>
      <c r="BH123" s="184">
        <f t="shared" si="7"/>
        <v>0</v>
      </c>
      <c r="BI123" s="184">
        <f t="shared" si="8"/>
        <v>0</v>
      </c>
      <c r="BJ123" s="13" t="s">
        <v>83</v>
      </c>
      <c r="BK123" s="184">
        <f t="shared" si="9"/>
        <v>0</v>
      </c>
      <c r="BL123" s="13" t="s">
        <v>111</v>
      </c>
      <c r="BM123" s="183" t="s">
        <v>135</v>
      </c>
    </row>
    <row r="124" spans="1:65" s="2" customFormat="1" ht="16.5" customHeight="1">
      <c r="A124" s="30"/>
      <c r="B124" s="31"/>
      <c r="C124" s="170" t="s">
        <v>110</v>
      </c>
      <c r="D124" s="170" t="s">
        <v>106</v>
      </c>
      <c r="E124" s="171" t="s">
        <v>136</v>
      </c>
      <c r="F124" s="172" t="s">
        <v>137</v>
      </c>
      <c r="G124" s="173" t="s">
        <v>109</v>
      </c>
      <c r="H124" s="174">
        <v>5</v>
      </c>
      <c r="I124" s="175"/>
      <c r="J124" s="176">
        <f t="shared" si="0"/>
        <v>0</v>
      </c>
      <c r="K124" s="177"/>
      <c r="L124" s="178"/>
      <c r="M124" s="179" t="s">
        <v>1</v>
      </c>
      <c r="N124" s="180" t="s">
        <v>43</v>
      </c>
      <c r="O124" s="67"/>
      <c r="P124" s="181">
        <f t="shared" si="1"/>
        <v>0</v>
      </c>
      <c r="Q124" s="181">
        <v>0</v>
      </c>
      <c r="R124" s="181">
        <f t="shared" si="2"/>
        <v>0</v>
      </c>
      <c r="S124" s="181">
        <v>0</v>
      </c>
      <c r="T124" s="182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3" t="s">
        <v>110</v>
      </c>
      <c r="AT124" s="183" t="s">
        <v>106</v>
      </c>
      <c r="AU124" s="183" t="s">
        <v>83</v>
      </c>
      <c r="AY124" s="13" t="s">
        <v>105</v>
      </c>
      <c r="BE124" s="184">
        <f t="shared" si="4"/>
        <v>0</v>
      </c>
      <c r="BF124" s="184">
        <f t="shared" si="5"/>
        <v>0</v>
      </c>
      <c r="BG124" s="184">
        <f t="shared" si="6"/>
        <v>0</v>
      </c>
      <c r="BH124" s="184">
        <f t="shared" si="7"/>
        <v>0</v>
      </c>
      <c r="BI124" s="184">
        <f t="shared" si="8"/>
        <v>0</v>
      </c>
      <c r="BJ124" s="13" t="s">
        <v>83</v>
      </c>
      <c r="BK124" s="184">
        <f t="shared" si="9"/>
        <v>0</v>
      </c>
      <c r="BL124" s="13" t="s">
        <v>111</v>
      </c>
      <c r="BM124" s="183" t="s">
        <v>138</v>
      </c>
    </row>
    <row r="125" spans="1:65" s="2" customFormat="1" ht="16.5" customHeight="1">
      <c r="A125" s="30"/>
      <c r="B125" s="31"/>
      <c r="C125" s="170" t="s">
        <v>139</v>
      </c>
      <c r="D125" s="170" t="s">
        <v>106</v>
      </c>
      <c r="E125" s="171" t="s">
        <v>140</v>
      </c>
      <c r="F125" s="172" t="s">
        <v>141</v>
      </c>
      <c r="G125" s="173" t="s">
        <v>109</v>
      </c>
      <c r="H125" s="174">
        <v>7</v>
      </c>
      <c r="I125" s="175"/>
      <c r="J125" s="176">
        <f t="shared" si="0"/>
        <v>0</v>
      </c>
      <c r="K125" s="177"/>
      <c r="L125" s="178"/>
      <c r="M125" s="179" t="s">
        <v>1</v>
      </c>
      <c r="N125" s="180" t="s">
        <v>43</v>
      </c>
      <c r="O125" s="67"/>
      <c r="P125" s="181">
        <f t="shared" si="1"/>
        <v>0</v>
      </c>
      <c r="Q125" s="181">
        <v>0</v>
      </c>
      <c r="R125" s="181">
        <f t="shared" si="2"/>
        <v>0</v>
      </c>
      <c r="S125" s="181">
        <v>0</v>
      </c>
      <c r="T125" s="182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3" t="s">
        <v>110</v>
      </c>
      <c r="AT125" s="183" t="s">
        <v>106</v>
      </c>
      <c r="AU125" s="183" t="s">
        <v>83</v>
      </c>
      <c r="AY125" s="13" t="s">
        <v>105</v>
      </c>
      <c r="BE125" s="184">
        <f t="shared" si="4"/>
        <v>0</v>
      </c>
      <c r="BF125" s="184">
        <f t="shared" si="5"/>
        <v>0</v>
      </c>
      <c r="BG125" s="184">
        <f t="shared" si="6"/>
        <v>0</v>
      </c>
      <c r="BH125" s="184">
        <f t="shared" si="7"/>
        <v>0</v>
      </c>
      <c r="BI125" s="184">
        <f t="shared" si="8"/>
        <v>0</v>
      </c>
      <c r="BJ125" s="13" t="s">
        <v>83</v>
      </c>
      <c r="BK125" s="184">
        <f t="shared" si="9"/>
        <v>0</v>
      </c>
      <c r="BL125" s="13" t="s">
        <v>111</v>
      </c>
      <c r="BM125" s="183" t="s">
        <v>142</v>
      </c>
    </row>
    <row r="126" spans="1:65" s="2" customFormat="1" ht="16.5" customHeight="1">
      <c r="A126" s="30"/>
      <c r="B126" s="31"/>
      <c r="C126" s="170" t="s">
        <v>143</v>
      </c>
      <c r="D126" s="170" t="s">
        <v>106</v>
      </c>
      <c r="E126" s="171" t="s">
        <v>144</v>
      </c>
      <c r="F126" s="172" t="s">
        <v>145</v>
      </c>
      <c r="G126" s="173" t="s">
        <v>109</v>
      </c>
      <c r="H126" s="174">
        <v>10</v>
      </c>
      <c r="I126" s="175"/>
      <c r="J126" s="176">
        <f t="shared" si="0"/>
        <v>0</v>
      </c>
      <c r="K126" s="177"/>
      <c r="L126" s="178"/>
      <c r="M126" s="179" t="s">
        <v>1</v>
      </c>
      <c r="N126" s="180" t="s">
        <v>43</v>
      </c>
      <c r="O126" s="67"/>
      <c r="P126" s="181">
        <f t="shared" si="1"/>
        <v>0</v>
      </c>
      <c r="Q126" s="181">
        <v>0</v>
      </c>
      <c r="R126" s="181">
        <f t="shared" si="2"/>
        <v>0</v>
      </c>
      <c r="S126" s="181">
        <v>0</v>
      </c>
      <c r="T126" s="182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3" t="s">
        <v>110</v>
      </c>
      <c r="AT126" s="183" t="s">
        <v>106</v>
      </c>
      <c r="AU126" s="183" t="s">
        <v>83</v>
      </c>
      <c r="AY126" s="13" t="s">
        <v>105</v>
      </c>
      <c r="BE126" s="184">
        <f t="shared" si="4"/>
        <v>0</v>
      </c>
      <c r="BF126" s="184">
        <f t="shared" si="5"/>
        <v>0</v>
      </c>
      <c r="BG126" s="184">
        <f t="shared" si="6"/>
        <v>0</v>
      </c>
      <c r="BH126" s="184">
        <f t="shared" si="7"/>
        <v>0</v>
      </c>
      <c r="BI126" s="184">
        <f t="shared" si="8"/>
        <v>0</v>
      </c>
      <c r="BJ126" s="13" t="s">
        <v>83</v>
      </c>
      <c r="BK126" s="184">
        <f t="shared" si="9"/>
        <v>0</v>
      </c>
      <c r="BL126" s="13" t="s">
        <v>111</v>
      </c>
      <c r="BM126" s="183" t="s">
        <v>146</v>
      </c>
    </row>
    <row r="127" spans="1:65" s="2" customFormat="1" ht="16.5" customHeight="1">
      <c r="A127" s="30"/>
      <c r="B127" s="31"/>
      <c r="C127" s="170" t="s">
        <v>147</v>
      </c>
      <c r="D127" s="170" t="s">
        <v>106</v>
      </c>
      <c r="E127" s="171" t="s">
        <v>148</v>
      </c>
      <c r="F127" s="172" t="s">
        <v>149</v>
      </c>
      <c r="G127" s="173" t="s">
        <v>109</v>
      </c>
      <c r="H127" s="174">
        <v>70</v>
      </c>
      <c r="I127" s="175"/>
      <c r="J127" s="176">
        <f t="shared" si="0"/>
        <v>0</v>
      </c>
      <c r="K127" s="177"/>
      <c r="L127" s="178"/>
      <c r="M127" s="179" t="s">
        <v>1</v>
      </c>
      <c r="N127" s="180" t="s">
        <v>43</v>
      </c>
      <c r="O127" s="67"/>
      <c r="P127" s="181">
        <f t="shared" si="1"/>
        <v>0</v>
      </c>
      <c r="Q127" s="181">
        <v>0</v>
      </c>
      <c r="R127" s="181">
        <f t="shared" si="2"/>
        <v>0</v>
      </c>
      <c r="S127" s="181">
        <v>0</v>
      </c>
      <c r="T127" s="182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3" t="s">
        <v>110</v>
      </c>
      <c r="AT127" s="183" t="s">
        <v>106</v>
      </c>
      <c r="AU127" s="183" t="s">
        <v>83</v>
      </c>
      <c r="AY127" s="13" t="s">
        <v>105</v>
      </c>
      <c r="BE127" s="184">
        <f t="shared" si="4"/>
        <v>0</v>
      </c>
      <c r="BF127" s="184">
        <f t="shared" si="5"/>
        <v>0</v>
      </c>
      <c r="BG127" s="184">
        <f t="shared" si="6"/>
        <v>0</v>
      </c>
      <c r="BH127" s="184">
        <f t="shared" si="7"/>
        <v>0</v>
      </c>
      <c r="BI127" s="184">
        <f t="shared" si="8"/>
        <v>0</v>
      </c>
      <c r="BJ127" s="13" t="s">
        <v>83</v>
      </c>
      <c r="BK127" s="184">
        <f t="shared" si="9"/>
        <v>0</v>
      </c>
      <c r="BL127" s="13" t="s">
        <v>111</v>
      </c>
      <c r="BM127" s="183" t="s">
        <v>150</v>
      </c>
    </row>
    <row r="128" spans="1:65" s="2" customFormat="1" ht="16.5" customHeight="1">
      <c r="A128" s="30"/>
      <c r="B128" s="31"/>
      <c r="C128" s="170" t="s">
        <v>151</v>
      </c>
      <c r="D128" s="170" t="s">
        <v>106</v>
      </c>
      <c r="E128" s="171" t="s">
        <v>152</v>
      </c>
      <c r="F128" s="172" t="s">
        <v>153</v>
      </c>
      <c r="G128" s="173" t="s">
        <v>109</v>
      </c>
      <c r="H128" s="174">
        <v>70</v>
      </c>
      <c r="I128" s="175"/>
      <c r="J128" s="176">
        <f t="shared" si="0"/>
        <v>0</v>
      </c>
      <c r="K128" s="177"/>
      <c r="L128" s="178"/>
      <c r="M128" s="179" t="s">
        <v>1</v>
      </c>
      <c r="N128" s="180" t="s">
        <v>43</v>
      </c>
      <c r="O128" s="67"/>
      <c r="P128" s="181">
        <f t="shared" si="1"/>
        <v>0</v>
      </c>
      <c r="Q128" s="181">
        <v>0</v>
      </c>
      <c r="R128" s="181">
        <f t="shared" si="2"/>
        <v>0</v>
      </c>
      <c r="S128" s="181">
        <v>0</v>
      </c>
      <c r="T128" s="182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3" t="s">
        <v>110</v>
      </c>
      <c r="AT128" s="183" t="s">
        <v>106</v>
      </c>
      <c r="AU128" s="183" t="s">
        <v>83</v>
      </c>
      <c r="AY128" s="13" t="s">
        <v>105</v>
      </c>
      <c r="BE128" s="184">
        <f t="shared" si="4"/>
        <v>0</v>
      </c>
      <c r="BF128" s="184">
        <f t="shared" si="5"/>
        <v>0</v>
      </c>
      <c r="BG128" s="184">
        <f t="shared" si="6"/>
        <v>0</v>
      </c>
      <c r="BH128" s="184">
        <f t="shared" si="7"/>
        <v>0</v>
      </c>
      <c r="BI128" s="184">
        <f t="shared" si="8"/>
        <v>0</v>
      </c>
      <c r="BJ128" s="13" t="s">
        <v>83</v>
      </c>
      <c r="BK128" s="184">
        <f t="shared" si="9"/>
        <v>0</v>
      </c>
      <c r="BL128" s="13" t="s">
        <v>111</v>
      </c>
      <c r="BM128" s="183" t="s">
        <v>154</v>
      </c>
    </row>
    <row r="129" spans="1:65" s="2" customFormat="1" ht="16.5" customHeight="1">
      <c r="A129" s="30"/>
      <c r="B129" s="31"/>
      <c r="C129" s="170" t="s">
        <v>155</v>
      </c>
      <c r="D129" s="170" t="s">
        <v>106</v>
      </c>
      <c r="E129" s="171" t="s">
        <v>156</v>
      </c>
      <c r="F129" s="172" t="s">
        <v>157</v>
      </c>
      <c r="G129" s="173" t="s">
        <v>109</v>
      </c>
      <c r="H129" s="174">
        <v>70</v>
      </c>
      <c r="I129" s="175"/>
      <c r="J129" s="176">
        <f t="shared" si="0"/>
        <v>0</v>
      </c>
      <c r="K129" s="177"/>
      <c r="L129" s="178"/>
      <c r="M129" s="179" t="s">
        <v>1</v>
      </c>
      <c r="N129" s="180" t="s">
        <v>43</v>
      </c>
      <c r="O129" s="67"/>
      <c r="P129" s="181">
        <f t="shared" si="1"/>
        <v>0</v>
      </c>
      <c r="Q129" s="181">
        <v>0</v>
      </c>
      <c r="R129" s="181">
        <f t="shared" si="2"/>
        <v>0</v>
      </c>
      <c r="S129" s="181">
        <v>0</v>
      </c>
      <c r="T129" s="182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3" t="s">
        <v>110</v>
      </c>
      <c r="AT129" s="183" t="s">
        <v>106</v>
      </c>
      <c r="AU129" s="183" t="s">
        <v>83</v>
      </c>
      <c r="AY129" s="13" t="s">
        <v>105</v>
      </c>
      <c r="BE129" s="184">
        <f t="shared" si="4"/>
        <v>0</v>
      </c>
      <c r="BF129" s="184">
        <f t="shared" si="5"/>
        <v>0</v>
      </c>
      <c r="BG129" s="184">
        <f t="shared" si="6"/>
        <v>0</v>
      </c>
      <c r="BH129" s="184">
        <f t="shared" si="7"/>
        <v>0</v>
      </c>
      <c r="BI129" s="184">
        <f t="shared" si="8"/>
        <v>0</v>
      </c>
      <c r="BJ129" s="13" t="s">
        <v>83</v>
      </c>
      <c r="BK129" s="184">
        <f t="shared" si="9"/>
        <v>0</v>
      </c>
      <c r="BL129" s="13" t="s">
        <v>111</v>
      </c>
      <c r="BM129" s="183" t="s">
        <v>158</v>
      </c>
    </row>
    <row r="130" spans="1:65" s="2" customFormat="1" ht="16.5" customHeight="1">
      <c r="A130" s="30"/>
      <c r="B130" s="31"/>
      <c r="C130" s="170" t="s">
        <v>159</v>
      </c>
      <c r="D130" s="170" t="s">
        <v>106</v>
      </c>
      <c r="E130" s="171" t="s">
        <v>160</v>
      </c>
      <c r="F130" s="172" t="s">
        <v>161</v>
      </c>
      <c r="G130" s="173" t="s">
        <v>109</v>
      </c>
      <c r="H130" s="174">
        <v>4</v>
      </c>
      <c r="I130" s="175"/>
      <c r="J130" s="176">
        <f t="shared" si="0"/>
        <v>0</v>
      </c>
      <c r="K130" s="177"/>
      <c r="L130" s="178"/>
      <c r="M130" s="179" t="s">
        <v>1</v>
      </c>
      <c r="N130" s="180" t="s">
        <v>43</v>
      </c>
      <c r="O130" s="67"/>
      <c r="P130" s="181">
        <f t="shared" si="1"/>
        <v>0</v>
      </c>
      <c r="Q130" s="181">
        <v>0</v>
      </c>
      <c r="R130" s="181">
        <f t="shared" si="2"/>
        <v>0</v>
      </c>
      <c r="S130" s="181">
        <v>0</v>
      </c>
      <c r="T130" s="182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3" t="s">
        <v>110</v>
      </c>
      <c r="AT130" s="183" t="s">
        <v>106</v>
      </c>
      <c r="AU130" s="183" t="s">
        <v>83</v>
      </c>
      <c r="AY130" s="13" t="s">
        <v>105</v>
      </c>
      <c r="BE130" s="184">
        <f t="shared" si="4"/>
        <v>0</v>
      </c>
      <c r="BF130" s="184">
        <f t="shared" si="5"/>
        <v>0</v>
      </c>
      <c r="BG130" s="184">
        <f t="shared" si="6"/>
        <v>0</v>
      </c>
      <c r="BH130" s="184">
        <f t="shared" si="7"/>
        <v>0</v>
      </c>
      <c r="BI130" s="184">
        <f t="shared" si="8"/>
        <v>0</v>
      </c>
      <c r="BJ130" s="13" t="s">
        <v>83</v>
      </c>
      <c r="BK130" s="184">
        <f t="shared" si="9"/>
        <v>0</v>
      </c>
      <c r="BL130" s="13" t="s">
        <v>111</v>
      </c>
      <c r="BM130" s="183" t="s">
        <v>162</v>
      </c>
    </row>
    <row r="131" spans="1:65" s="2" customFormat="1" ht="16.5" customHeight="1">
      <c r="A131" s="30"/>
      <c r="B131" s="31"/>
      <c r="C131" s="170" t="s">
        <v>8</v>
      </c>
      <c r="D131" s="170" t="s">
        <v>106</v>
      </c>
      <c r="E131" s="171" t="s">
        <v>163</v>
      </c>
      <c r="F131" s="172" t="s">
        <v>164</v>
      </c>
      <c r="G131" s="173" t="s">
        <v>109</v>
      </c>
      <c r="H131" s="174">
        <v>4</v>
      </c>
      <c r="I131" s="175"/>
      <c r="J131" s="176">
        <f t="shared" si="0"/>
        <v>0</v>
      </c>
      <c r="K131" s="177"/>
      <c r="L131" s="178"/>
      <c r="M131" s="179" t="s">
        <v>1</v>
      </c>
      <c r="N131" s="180" t="s">
        <v>43</v>
      </c>
      <c r="O131" s="67"/>
      <c r="P131" s="181">
        <f t="shared" si="1"/>
        <v>0</v>
      </c>
      <c r="Q131" s="181">
        <v>0</v>
      </c>
      <c r="R131" s="181">
        <f t="shared" si="2"/>
        <v>0</v>
      </c>
      <c r="S131" s="181">
        <v>0</v>
      </c>
      <c r="T131" s="182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3" t="s">
        <v>110</v>
      </c>
      <c r="AT131" s="183" t="s">
        <v>106</v>
      </c>
      <c r="AU131" s="183" t="s">
        <v>83</v>
      </c>
      <c r="AY131" s="13" t="s">
        <v>105</v>
      </c>
      <c r="BE131" s="184">
        <f t="shared" si="4"/>
        <v>0</v>
      </c>
      <c r="BF131" s="184">
        <f t="shared" si="5"/>
        <v>0</v>
      </c>
      <c r="BG131" s="184">
        <f t="shared" si="6"/>
        <v>0</v>
      </c>
      <c r="BH131" s="184">
        <f t="shared" si="7"/>
        <v>0</v>
      </c>
      <c r="BI131" s="184">
        <f t="shared" si="8"/>
        <v>0</v>
      </c>
      <c r="BJ131" s="13" t="s">
        <v>83</v>
      </c>
      <c r="BK131" s="184">
        <f t="shared" si="9"/>
        <v>0</v>
      </c>
      <c r="BL131" s="13" t="s">
        <v>111</v>
      </c>
      <c r="BM131" s="183" t="s">
        <v>165</v>
      </c>
    </row>
    <row r="132" spans="1:65" s="2" customFormat="1" ht="16.5" customHeight="1">
      <c r="A132" s="30"/>
      <c r="B132" s="31"/>
      <c r="C132" s="170" t="s">
        <v>166</v>
      </c>
      <c r="D132" s="170" t="s">
        <v>106</v>
      </c>
      <c r="E132" s="171" t="s">
        <v>167</v>
      </c>
      <c r="F132" s="172" t="s">
        <v>168</v>
      </c>
      <c r="G132" s="173" t="s">
        <v>109</v>
      </c>
      <c r="H132" s="174">
        <v>4</v>
      </c>
      <c r="I132" s="175"/>
      <c r="J132" s="176">
        <f t="shared" si="0"/>
        <v>0</v>
      </c>
      <c r="K132" s="177"/>
      <c r="L132" s="178"/>
      <c r="M132" s="179" t="s">
        <v>1</v>
      </c>
      <c r="N132" s="180" t="s">
        <v>43</v>
      </c>
      <c r="O132" s="67"/>
      <c r="P132" s="181">
        <f t="shared" si="1"/>
        <v>0</v>
      </c>
      <c r="Q132" s="181">
        <v>0</v>
      </c>
      <c r="R132" s="181">
        <f t="shared" si="2"/>
        <v>0</v>
      </c>
      <c r="S132" s="181">
        <v>0</v>
      </c>
      <c r="T132" s="182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3" t="s">
        <v>110</v>
      </c>
      <c r="AT132" s="183" t="s">
        <v>106</v>
      </c>
      <c r="AU132" s="183" t="s">
        <v>83</v>
      </c>
      <c r="AY132" s="13" t="s">
        <v>105</v>
      </c>
      <c r="BE132" s="184">
        <f t="shared" si="4"/>
        <v>0</v>
      </c>
      <c r="BF132" s="184">
        <f t="shared" si="5"/>
        <v>0</v>
      </c>
      <c r="BG132" s="184">
        <f t="shared" si="6"/>
        <v>0</v>
      </c>
      <c r="BH132" s="184">
        <f t="shared" si="7"/>
        <v>0</v>
      </c>
      <c r="BI132" s="184">
        <f t="shared" si="8"/>
        <v>0</v>
      </c>
      <c r="BJ132" s="13" t="s">
        <v>83</v>
      </c>
      <c r="BK132" s="184">
        <f t="shared" si="9"/>
        <v>0</v>
      </c>
      <c r="BL132" s="13" t="s">
        <v>111</v>
      </c>
      <c r="BM132" s="183" t="s">
        <v>169</v>
      </c>
    </row>
    <row r="133" spans="1:65" s="2" customFormat="1" ht="16.5" customHeight="1">
      <c r="A133" s="30"/>
      <c r="B133" s="31"/>
      <c r="C133" s="170" t="s">
        <v>170</v>
      </c>
      <c r="D133" s="170" t="s">
        <v>106</v>
      </c>
      <c r="E133" s="171" t="s">
        <v>171</v>
      </c>
      <c r="F133" s="172" t="s">
        <v>172</v>
      </c>
      <c r="G133" s="173" t="s">
        <v>173</v>
      </c>
      <c r="H133" s="174">
        <v>50</v>
      </c>
      <c r="I133" s="175"/>
      <c r="J133" s="176">
        <f t="shared" si="0"/>
        <v>0</v>
      </c>
      <c r="K133" s="177"/>
      <c r="L133" s="178"/>
      <c r="M133" s="179" t="s">
        <v>1</v>
      </c>
      <c r="N133" s="180" t="s">
        <v>43</v>
      </c>
      <c r="O133" s="67"/>
      <c r="P133" s="181">
        <f t="shared" si="1"/>
        <v>0</v>
      </c>
      <c r="Q133" s="181">
        <v>0</v>
      </c>
      <c r="R133" s="181">
        <f t="shared" si="2"/>
        <v>0</v>
      </c>
      <c r="S133" s="181">
        <v>0</v>
      </c>
      <c r="T133" s="182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3" t="s">
        <v>110</v>
      </c>
      <c r="AT133" s="183" t="s">
        <v>106</v>
      </c>
      <c r="AU133" s="183" t="s">
        <v>83</v>
      </c>
      <c r="AY133" s="13" t="s">
        <v>105</v>
      </c>
      <c r="BE133" s="184">
        <f t="shared" si="4"/>
        <v>0</v>
      </c>
      <c r="BF133" s="184">
        <f t="shared" si="5"/>
        <v>0</v>
      </c>
      <c r="BG133" s="184">
        <f t="shared" si="6"/>
        <v>0</v>
      </c>
      <c r="BH133" s="184">
        <f t="shared" si="7"/>
        <v>0</v>
      </c>
      <c r="BI133" s="184">
        <f t="shared" si="8"/>
        <v>0</v>
      </c>
      <c r="BJ133" s="13" t="s">
        <v>83</v>
      </c>
      <c r="BK133" s="184">
        <f t="shared" si="9"/>
        <v>0</v>
      </c>
      <c r="BL133" s="13" t="s">
        <v>111</v>
      </c>
      <c r="BM133" s="183" t="s">
        <v>174</v>
      </c>
    </row>
    <row r="134" spans="1:65" s="2" customFormat="1" ht="16.5" customHeight="1">
      <c r="A134" s="30"/>
      <c r="B134" s="31"/>
      <c r="C134" s="170" t="s">
        <v>175</v>
      </c>
      <c r="D134" s="170" t="s">
        <v>106</v>
      </c>
      <c r="E134" s="171" t="s">
        <v>176</v>
      </c>
      <c r="F134" s="172" t="s">
        <v>177</v>
      </c>
      <c r="G134" s="173" t="s">
        <v>109</v>
      </c>
      <c r="H134" s="174">
        <v>5</v>
      </c>
      <c r="I134" s="175"/>
      <c r="J134" s="176">
        <f t="shared" si="0"/>
        <v>0</v>
      </c>
      <c r="K134" s="177"/>
      <c r="L134" s="178"/>
      <c r="M134" s="179" t="s">
        <v>1</v>
      </c>
      <c r="N134" s="180" t="s">
        <v>43</v>
      </c>
      <c r="O134" s="67"/>
      <c r="P134" s="181">
        <f t="shared" si="1"/>
        <v>0</v>
      </c>
      <c r="Q134" s="181">
        <v>0</v>
      </c>
      <c r="R134" s="181">
        <f t="shared" si="2"/>
        <v>0</v>
      </c>
      <c r="S134" s="181">
        <v>0</v>
      </c>
      <c r="T134" s="182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3" t="s">
        <v>110</v>
      </c>
      <c r="AT134" s="183" t="s">
        <v>106</v>
      </c>
      <c r="AU134" s="183" t="s">
        <v>83</v>
      </c>
      <c r="AY134" s="13" t="s">
        <v>105</v>
      </c>
      <c r="BE134" s="184">
        <f t="shared" si="4"/>
        <v>0</v>
      </c>
      <c r="BF134" s="184">
        <f t="shared" si="5"/>
        <v>0</v>
      </c>
      <c r="BG134" s="184">
        <f t="shared" si="6"/>
        <v>0</v>
      </c>
      <c r="BH134" s="184">
        <f t="shared" si="7"/>
        <v>0</v>
      </c>
      <c r="BI134" s="184">
        <f t="shared" si="8"/>
        <v>0</v>
      </c>
      <c r="BJ134" s="13" t="s">
        <v>83</v>
      </c>
      <c r="BK134" s="184">
        <f t="shared" si="9"/>
        <v>0</v>
      </c>
      <c r="BL134" s="13" t="s">
        <v>111</v>
      </c>
      <c r="BM134" s="183" t="s">
        <v>178</v>
      </c>
    </row>
    <row r="135" spans="1:65" s="2" customFormat="1" ht="16.5" customHeight="1">
      <c r="A135" s="30"/>
      <c r="B135" s="31"/>
      <c r="C135" s="170" t="s">
        <v>179</v>
      </c>
      <c r="D135" s="170" t="s">
        <v>106</v>
      </c>
      <c r="E135" s="171" t="s">
        <v>180</v>
      </c>
      <c r="F135" s="172" t="s">
        <v>181</v>
      </c>
      <c r="G135" s="173" t="s">
        <v>109</v>
      </c>
      <c r="H135" s="174">
        <v>5</v>
      </c>
      <c r="I135" s="175"/>
      <c r="J135" s="176">
        <f t="shared" si="0"/>
        <v>0</v>
      </c>
      <c r="K135" s="177"/>
      <c r="L135" s="178"/>
      <c r="M135" s="179" t="s">
        <v>1</v>
      </c>
      <c r="N135" s="180" t="s">
        <v>43</v>
      </c>
      <c r="O135" s="67"/>
      <c r="P135" s="181">
        <f t="shared" si="1"/>
        <v>0</v>
      </c>
      <c r="Q135" s="181">
        <v>0</v>
      </c>
      <c r="R135" s="181">
        <f t="shared" si="2"/>
        <v>0</v>
      </c>
      <c r="S135" s="181">
        <v>0</v>
      </c>
      <c r="T135" s="182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3" t="s">
        <v>110</v>
      </c>
      <c r="AT135" s="183" t="s">
        <v>106</v>
      </c>
      <c r="AU135" s="183" t="s">
        <v>83</v>
      </c>
      <c r="AY135" s="13" t="s">
        <v>105</v>
      </c>
      <c r="BE135" s="184">
        <f t="shared" si="4"/>
        <v>0</v>
      </c>
      <c r="BF135" s="184">
        <f t="shared" si="5"/>
        <v>0</v>
      </c>
      <c r="BG135" s="184">
        <f t="shared" si="6"/>
        <v>0</v>
      </c>
      <c r="BH135" s="184">
        <f t="shared" si="7"/>
        <v>0</v>
      </c>
      <c r="BI135" s="184">
        <f t="shared" si="8"/>
        <v>0</v>
      </c>
      <c r="BJ135" s="13" t="s">
        <v>83</v>
      </c>
      <c r="BK135" s="184">
        <f t="shared" si="9"/>
        <v>0</v>
      </c>
      <c r="BL135" s="13" t="s">
        <v>111</v>
      </c>
      <c r="BM135" s="183" t="s">
        <v>182</v>
      </c>
    </row>
    <row r="136" spans="1:65" s="2" customFormat="1" ht="16.5" customHeight="1">
      <c r="A136" s="30"/>
      <c r="B136" s="31"/>
      <c r="C136" s="170" t="s">
        <v>183</v>
      </c>
      <c r="D136" s="170" t="s">
        <v>106</v>
      </c>
      <c r="E136" s="171" t="s">
        <v>184</v>
      </c>
      <c r="F136" s="172" t="s">
        <v>185</v>
      </c>
      <c r="G136" s="173" t="s">
        <v>173</v>
      </c>
      <c r="H136" s="174">
        <v>5</v>
      </c>
      <c r="I136" s="175"/>
      <c r="J136" s="176">
        <f t="shared" si="0"/>
        <v>0</v>
      </c>
      <c r="K136" s="177"/>
      <c r="L136" s="178"/>
      <c r="M136" s="179" t="s">
        <v>1</v>
      </c>
      <c r="N136" s="180" t="s">
        <v>43</v>
      </c>
      <c r="O136" s="67"/>
      <c r="P136" s="181">
        <f t="shared" si="1"/>
        <v>0</v>
      </c>
      <c r="Q136" s="181">
        <v>0</v>
      </c>
      <c r="R136" s="181">
        <f t="shared" si="2"/>
        <v>0</v>
      </c>
      <c r="S136" s="181">
        <v>0</v>
      </c>
      <c r="T136" s="182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3" t="s">
        <v>110</v>
      </c>
      <c r="AT136" s="183" t="s">
        <v>106</v>
      </c>
      <c r="AU136" s="183" t="s">
        <v>83</v>
      </c>
      <c r="AY136" s="13" t="s">
        <v>105</v>
      </c>
      <c r="BE136" s="184">
        <f t="shared" si="4"/>
        <v>0</v>
      </c>
      <c r="BF136" s="184">
        <f t="shared" si="5"/>
        <v>0</v>
      </c>
      <c r="BG136" s="184">
        <f t="shared" si="6"/>
        <v>0</v>
      </c>
      <c r="BH136" s="184">
        <f t="shared" si="7"/>
        <v>0</v>
      </c>
      <c r="BI136" s="184">
        <f t="shared" si="8"/>
        <v>0</v>
      </c>
      <c r="BJ136" s="13" t="s">
        <v>83</v>
      </c>
      <c r="BK136" s="184">
        <f t="shared" si="9"/>
        <v>0</v>
      </c>
      <c r="BL136" s="13" t="s">
        <v>111</v>
      </c>
      <c r="BM136" s="183" t="s">
        <v>186</v>
      </c>
    </row>
    <row r="137" spans="1:65" s="2" customFormat="1" ht="16.5" customHeight="1">
      <c r="A137" s="30"/>
      <c r="B137" s="31"/>
      <c r="C137" s="170" t="s">
        <v>7</v>
      </c>
      <c r="D137" s="170" t="s">
        <v>106</v>
      </c>
      <c r="E137" s="171" t="s">
        <v>187</v>
      </c>
      <c r="F137" s="172" t="s">
        <v>188</v>
      </c>
      <c r="G137" s="173" t="s">
        <v>109</v>
      </c>
      <c r="H137" s="174">
        <v>10</v>
      </c>
      <c r="I137" s="175"/>
      <c r="J137" s="176">
        <f t="shared" si="0"/>
        <v>0</v>
      </c>
      <c r="K137" s="177"/>
      <c r="L137" s="178"/>
      <c r="M137" s="179" t="s">
        <v>1</v>
      </c>
      <c r="N137" s="180" t="s">
        <v>43</v>
      </c>
      <c r="O137" s="67"/>
      <c r="P137" s="181">
        <f t="shared" si="1"/>
        <v>0</v>
      </c>
      <c r="Q137" s="181">
        <v>0</v>
      </c>
      <c r="R137" s="181">
        <f t="shared" si="2"/>
        <v>0</v>
      </c>
      <c r="S137" s="181">
        <v>0</v>
      </c>
      <c r="T137" s="182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3" t="s">
        <v>110</v>
      </c>
      <c r="AT137" s="183" t="s">
        <v>106</v>
      </c>
      <c r="AU137" s="183" t="s">
        <v>83</v>
      </c>
      <c r="AY137" s="13" t="s">
        <v>105</v>
      </c>
      <c r="BE137" s="184">
        <f t="shared" si="4"/>
        <v>0</v>
      </c>
      <c r="BF137" s="184">
        <f t="shared" si="5"/>
        <v>0</v>
      </c>
      <c r="BG137" s="184">
        <f t="shared" si="6"/>
        <v>0</v>
      </c>
      <c r="BH137" s="184">
        <f t="shared" si="7"/>
        <v>0</v>
      </c>
      <c r="BI137" s="184">
        <f t="shared" si="8"/>
        <v>0</v>
      </c>
      <c r="BJ137" s="13" t="s">
        <v>83</v>
      </c>
      <c r="BK137" s="184">
        <f t="shared" si="9"/>
        <v>0</v>
      </c>
      <c r="BL137" s="13" t="s">
        <v>111</v>
      </c>
      <c r="BM137" s="183" t="s">
        <v>189</v>
      </c>
    </row>
    <row r="138" spans="1:65" s="2" customFormat="1" ht="16.5" customHeight="1">
      <c r="A138" s="30"/>
      <c r="B138" s="31"/>
      <c r="C138" s="170" t="s">
        <v>190</v>
      </c>
      <c r="D138" s="170" t="s">
        <v>106</v>
      </c>
      <c r="E138" s="171" t="s">
        <v>191</v>
      </c>
      <c r="F138" s="172" t="s">
        <v>192</v>
      </c>
      <c r="G138" s="173" t="s">
        <v>109</v>
      </c>
      <c r="H138" s="174">
        <v>10</v>
      </c>
      <c r="I138" s="175"/>
      <c r="J138" s="176">
        <f t="shared" si="0"/>
        <v>0</v>
      </c>
      <c r="K138" s="177"/>
      <c r="L138" s="178"/>
      <c r="M138" s="179" t="s">
        <v>1</v>
      </c>
      <c r="N138" s="180" t="s">
        <v>43</v>
      </c>
      <c r="O138" s="67"/>
      <c r="P138" s="181">
        <f t="shared" si="1"/>
        <v>0</v>
      </c>
      <c r="Q138" s="181">
        <v>0</v>
      </c>
      <c r="R138" s="181">
        <f t="shared" si="2"/>
        <v>0</v>
      </c>
      <c r="S138" s="181">
        <v>0</v>
      </c>
      <c r="T138" s="182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3" t="s">
        <v>110</v>
      </c>
      <c r="AT138" s="183" t="s">
        <v>106</v>
      </c>
      <c r="AU138" s="183" t="s">
        <v>83</v>
      </c>
      <c r="AY138" s="13" t="s">
        <v>105</v>
      </c>
      <c r="BE138" s="184">
        <f t="shared" si="4"/>
        <v>0</v>
      </c>
      <c r="BF138" s="184">
        <f t="shared" si="5"/>
        <v>0</v>
      </c>
      <c r="BG138" s="184">
        <f t="shared" si="6"/>
        <v>0</v>
      </c>
      <c r="BH138" s="184">
        <f t="shared" si="7"/>
        <v>0</v>
      </c>
      <c r="BI138" s="184">
        <f t="shared" si="8"/>
        <v>0</v>
      </c>
      <c r="BJ138" s="13" t="s">
        <v>83</v>
      </c>
      <c r="BK138" s="184">
        <f t="shared" si="9"/>
        <v>0</v>
      </c>
      <c r="BL138" s="13" t="s">
        <v>111</v>
      </c>
      <c r="BM138" s="183" t="s">
        <v>193</v>
      </c>
    </row>
    <row r="139" spans="1:65" s="2" customFormat="1" ht="16.5" customHeight="1">
      <c r="A139" s="30"/>
      <c r="B139" s="31"/>
      <c r="C139" s="170" t="s">
        <v>194</v>
      </c>
      <c r="D139" s="170" t="s">
        <v>106</v>
      </c>
      <c r="E139" s="171" t="s">
        <v>195</v>
      </c>
      <c r="F139" s="172" t="s">
        <v>196</v>
      </c>
      <c r="G139" s="173" t="s">
        <v>109</v>
      </c>
      <c r="H139" s="174">
        <v>10</v>
      </c>
      <c r="I139" s="175"/>
      <c r="J139" s="176">
        <f t="shared" si="0"/>
        <v>0</v>
      </c>
      <c r="K139" s="177"/>
      <c r="L139" s="178"/>
      <c r="M139" s="179" t="s">
        <v>1</v>
      </c>
      <c r="N139" s="180" t="s">
        <v>43</v>
      </c>
      <c r="O139" s="67"/>
      <c r="P139" s="181">
        <f t="shared" si="1"/>
        <v>0</v>
      </c>
      <c r="Q139" s="181">
        <v>0</v>
      </c>
      <c r="R139" s="181">
        <f t="shared" si="2"/>
        <v>0</v>
      </c>
      <c r="S139" s="181">
        <v>0</v>
      </c>
      <c r="T139" s="182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3" t="s">
        <v>110</v>
      </c>
      <c r="AT139" s="183" t="s">
        <v>106</v>
      </c>
      <c r="AU139" s="183" t="s">
        <v>83</v>
      </c>
      <c r="AY139" s="13" t="s">
        <v>105</v>
      </c>
      <c r="BE139" s="184">
        <f t="shared" si="4"/>
        <v>0</v>
      </c>
      <c r="BF139" s="184">
        <f t="shared" si="5"/>
        <v>0</v>
      </c>
      <c r="BG139" s="184">
        <f t="shared" si="6"/>
        <v>0</v>
      </c>
      <c r="BH139" s="184">
        <f t="shared" si="7"/>
        <v>0</v>
      </c>
      <c r="BI139" s="184">
        <f t="shared" si="8"/>
        <v>0</v>
      </c>
      <c r="BJ139" s="13" t="s">
        <v>83</v>
      </c>
      <c r="BK139" s="184">
        <f t="shared" si="9"/>
        <v>0</v>
      </c>
      <c r="BL139" s="13" t="s">
        <v>111</v>
      </c>
      <c r="BM139" s="183" t="s">
        <v>197</v>
      </c>
    </row>
    <row r="140" spans="1:65" s="2" customFormat="1" ht="16.5" customHeight="1">
      <c r="A140" s="30"/>
      <c r="B140" s="31"/>
      <c r="C140" s="170" t="s">
        <v>198</v>
      </c>
      <c r="D140" s="170" t="s">
        <v>106</v>
      </c>
      <c r="E140" s="171" t="s">
        <v>199</v>
      </c>
      <c r="F140" s="172" t="s">
        <v>200</v>
      </c>
      <c r="G140" s="173" t="s">
        <v>109</v>
      </c>
      <c r="H140" s="174">
        <v>10</v>
      </c>
      <c r="I140" s="175"/>
      <c r="J140" s="176">
        <f t="shared" si="0"/>
        <v>0</v>
      </c>
      <c r="K140" s="177"/>
      <c r="L140" s="178"/>
      <c r="M140" s="179" t="s">
        <v>1</v>
      </c>
      <c r="N140" s="180" t="s">
        <v>43</v>
      </c>
      <c r="O140" s="67"/>
      <c r="P140" s="181">
        <f t="shared" si="1"/>
        <v>0</v>
      </c>
      <c r="Q140" s="181">
        <v>0</v>
      </c>
      <c r="R140" s="181">
        <f t="shared" si="2"/>
        <v>0</v>
      </c>
      <c r="S140" s="181">
        <v>0</v>
      </c>
      <c r="T140" s="182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3" t="s">
        <v>110</v>
      </c>
      <c r="AT140" s="183" t="s">
        <v>106</v>
      </c>
      <c r="AU140" s="183" t="s">
        <v>83</v>
      </c>
      <c r="AY140" s="13" t="s">
        <v>105</v>
      </c>
      <c r="BE140" s="184">
        <f t="shared" si="4"/>
        <v>0</v>
      </c>
      <c r="BF140" s="184">
        <f t="shared" si="5"/>
        <v>0</v>
      </c>
      <c r="BG140" s="184">
        <f t="shared" si="6"/>
        <v>0</v>
      </c>
      <c r="BH140" s="184">
        <f t="shared" si="7"/>
        <v>0</v>
      </c>
      <c r="BI140" s="184">
        <f t="shared" si="8"/>
        <v>0</v>
      </c>
      <c r="BJ140" s="13" t="s">
        <v>83</v>
      </c>
      <c r="BK140" s="184">
        <f t="shared" si="9"/>
        <v>0</v>
      </c>
      <c r="BL140" s="13" t="s">
        <v>111</v>
      </c>
      <c r="BM140" s="183" t="s">
        <v>201</v>
      </c>
    </row>
    <row r="141" spans="1:65" s="2" customFormat="1" ht="16.5" customHeight="1">
      <c r="A141" s="30"/>
      <c r="B141" s="31"/>
      <c r="C141" s="170" t="s">
        <v>202</v>
      </c>
      <c r="D141" s="170" t="s">
        <v>106</v>
      </c>
      <c r="E141" s="171" t="s">
        <v>203</v>
      </c>
      <c r="F141" s="172" t="s">
        <v>204</v>
      </c>
      <c r="G141" s="173" t="s">
        <v>109</v>
      </c>
      <c r="H141" s="174">
        <v>10</v>
      </c>
      <c r="I141" s="175"/>
      <c r="J141" s="176">
        <f t="shared" si="0"/>
        <v>0</v>
      </c>
      <c r="K141" s="177"/>
      <c r="L141" s="178"/>
      <c r="M141" s="179" t="s">
        <v>1</v>
      </c>
      <c r="N141" s="180" t="s">
        <v>43</v>
      </c>
      <c r="O141" s="67"/>
      <c r="P141" s="181">
        <f t="shared" si="1"/>
        <v>0</v>
      </c>
      <c r="Q141" s="181">
        <v>0</v>
      </c>
      <c r="R141" s="181">
        <f t="shared" si="2"/>
        <v>0</v>
      </c>
      <c r="S141" s="181">
        <v>0</v>
      </c>
      <c r="T141" s="182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3" t="s">
        <v>110</v>
      </c>
      <c r="AT141" s="183" t="s">
        <v>106</v>
      </c>
      <c r="AU141" s="183" t="s">
        <v>83</v>
      </c>
      <c r="AY141" s="13" t="s">
        <v>105</v>
      </c>
      <c r="BE141" s="184">
        <f t="shared" si="4"/>
        <v>0</v>
      </c>
      <c r="BF141" s="184">
        <f t="shared" si="5"/>
        <v>0</v>
      </c>
      <c r="BG141" s="184">
        <f t="shared" si="6"/>
        <v>0</v>
      </c>
      <c r="BH141" s="184">
        <f t="shared" si="7"/>
        <v>0</v>
      </c>
      <c r="BI141" s="184">
        <f t="shared" si="8"/>
        <v>0</v>
      </c>
      <c r="BJ141" s="13" t="s">
        <v>83</v>
      </c>
      <c r="BK141" s="184">
        <f t="shared" si="9"/>
        <v>0</v>
      </c>
      <c r="BL141" s="13" t="s">
        <v>111</v>
      </c>
      <c r="BM141" s="183" t="s">
        <v>205</v>
      </c>
    </row>
    <row r="142" spans="1:65" s="2" customFormat="1" ht="16.5" customHeight="1">
      <c r="A142" s="30"/>
      <c r="B142" s="31"/>
      <c r="C142" s="170" t="s">
        <v>206</v>
      </c>
      <c r="D142" s="170" t="s">
        <v>106</v>
      </c>
      <c r="E142" s="171" t="s">
        <v>207</v>
      </c>
      <c r="F142" s="172" t="s">
        <v>208</v>
      </c>
      <c r="G142" s="173" t="s">
        <v>109</v>
      </c>
      <c r="H142" s="174">
        <v>10</v>
      </c>
      <c r="I142" s="175"/>
      <c r="J142" s="176">
        <f t="shared" si="0"/>
        <v>0</v>
      </c>
      <c r="K142" s="177"/>
      <c r="L142" s="178"/>
      <c r="M142" s="179" t="s">
        <v>1</v>
      </c>
      <c r="N142" s="180" t="s">
        <v>43</v>
      </c>
      <c r="O142" s="67"/>
      <c r="P142" s="181">
        <f t="shared" si="1"/>
        <v>0</v>
      </c>
      <c r="Q142" s="181">
        <v>0</v>
      </c>
      <c r="R142" s="181">
        <f t="shared" si="2"/>
        <v>0</v>
      </c>
      <c r="S142" s="181">
        <v>0</v>
      </c>
      <c r="T142" s="182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3" t="s">
        <v>110</v>
      </c>
      <c r="AT142" s="183" t="s">
        <v>106</v>
      </c>
      <c r="AU142" s="183" t="s">
        <v>83</v>
      </c>
      <c r="AY142" s="13" t="s">
        <v>105</v>
      </c>
      <c r="BE142" s="184">
        <f t="shared" si="4"/>
        <v>0</v>
      </c>
      <c r="BF142" s="184">
        <f t="shared" si="5"/>
        <v>0</v>
      </c>
      <c r="BG142" s="184">
        <f t="shared" si="6"/>
        <v>0</v>
      </c>
      <c r="BH142" s="184">
        <f t="shared" si="7"/>
        <v>0</v>
      </c>
      <c r="BI142" s="184">
        <f t="shared" si="8"/>
        <v>0</v>
      </c>
      <c r="BJ142" s="13" t="s">
        <v>83</v>
      </c>
      <c r="BK142" s="184">
        <f t="shared" si="9"/>
        <v>0</v>
      </c>
      <c r="BL142" s="13" t="s">
        <v>111</v>
      </c>
      <c r="BM142" s="183" t="s">
        <v>209</v>
      </c>
    </row>
    <row r="143" spans="1:65" s="2" customFormat="1" ht="16.5" customHeight="1">
      <c r="A143" s="30"/>
      <c r="B143" s="31"/>
      <c r="C143" s="170" t="s">
        <v>210</v>
      </c>
      <c r="D143" s="170" t="s">
        <v>106</v>
      </c>
      <c r="E143" s="171" t="s">
        <v>211</v>
      </c>
      <c r="F143" s="172" t="s">
        <v>212</v>
      </c>
      <c r="G143" s="173" t="s">
        <v>109</v>
      </c>
      <c r="H143" s="174">
        <v>1</v>
      </c>
      <c r="I143" s="175"/>
      <c r="J143" s="176">
        <f t="shared" si="0"/>
        <v>0</v>
      </c>
      <c r="K143" s="177"/>
      <c r="L143" s="178"/>
      <c r="M143" s="179" t="s">
        <v>1</v>
      </c>
      <c r="N143" s="180" t="s">
        <v>43</v>
      </c>
      <c r="O143" s="67"/>
      <c r="P143" s="181">
        <f t="shared" si="1"/>
        <v>0</v>
      </c>
      <c r="Q143" s="181">
        <v>0</v>
      </c>
      <c r="R143" s="181">
        <f t="shared" si="2"/>
        <v>0</v>
      </c>
      <c r="S143" s="181">
        <v>0</v>
      </c>
      <c r="T143" s="182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3" t="s">
        <v>110</v>
      </c>
      <c r="AT143" s="183" t="s">
        <v>106</v>
      </c>
      <c r="AU143" s="183" t="s">
        <v>83</v>
      </c>
      <c r="AY143" s="13" t="s">
        <v>105</v>
      </c>
      <c r="BE143" s="184">
        <f t="shared" si="4"/>
        <v>0</v>
      </c>
      <c r="BF143" s="184">
        <f t="shared" si="5"/>
        <v>0</v>
      </c>
      <c r="BG143" s="184">
        <f t="shared" si="6"/>
        <v>0</v>
      </c>
      <c r="BH143" s="184">
        <f t="shared" si="7"/>
        <v>0</v>
      </c>
      <c r="BI143" s="184">
        <f t="shared" si="8"/>
        <v>0</v>
      </c>
      <c r="BJ143" s="13" t="s">
        <v>83</v>
      </c>
      <c r="BK143" s="184">
        <f t="shared" si="9"/>
        <v>0</v>
      </c>
      <c r="BL143" s="13" t="s">
        <v>111</v>
      </c>
      <c r="BM143" s="183" t="s">
        <v>213</v>
      </c>
    </row>
    <row r="144" spans="1:65" s="2" customFormat="1" ht="16.5" customHeight="1">
      <c r="A144" s="30"/>
      <c r="B144" s="31"/>
      <c r="C144" s="170" t="s">
        <v>214</v>
      </c>
      <c r="D144" s="170" t="s">
        <v>106</v>
      </c>
      <c r="E144" s="171" t="s">
        <v>215</v>
      </c>
      <c r="F144" s="172" t="s">
        <v>216</v>
      </c>
      <c r="G144" s="173" t="s">
        <v>109</v>
      </c>
      <c r="H144" s="174">
        <v>8</v>
      </c>
      <c r="I144" s="175"/>
      <c r="J144" s="176">
        <f t="shared" si="0"/>
        <v>0</v>
      </c>
      <c r="K144" s="177"/>
      <c r="L144" s="178"/>
      <c r="M144" s="179" t="s">
        <v>1</v>
      </c>
      <c r="N144" s="180" t="s">
        <v>43</v>
      </c>
      <c r="O144" s="67"/>
      <c r="P144" s="181">
        <f t="shared" si="1"/>
        <v>0</v>
      </c>
      <c r="Q144" s="181">
        <v>0</v>
      </c>
      <c r="R144" s="181">
        <f t="shared" si="2"/>
        <v>0</v>
      </c>
      <c r="S144" s="181">
        <v>0</v>
      </c>
      <c r="T144" s="182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3" t="s">
        <v>110</v>
      </c>
      <c r="AT144" s="183" t="s">
        <v>106</v>
      </c>
      <c r="AU144" s="183" t="s">
        <v>83</v>
      </c>
      <c r="AY144" s="13" t="s">
        <v>105</v>
      </c>
      <c r="BE144" s="184">
        <f t="shared" si="4"/>
        <v>0</v>
      </c>
      <c r="BF144" s="184">
        <f t="shared" si="5"/>
        <v>0</v>
      </c>
      <c r="BG144" s="184">
        <f t="shared" si="6"/>
        <v>0</v>
      </c>
      <c r="BH144" s="184">
        <f t="shared" si="7"/>
        <v>0</v>
      </c>
      <c r="BI144" s="184">
        <f t="shared" si="8"/>
        <v>0</v>
      </c>
      <c r="BJ144" s="13" t="s">
        <v>83</v>
      </c>
      <c r="BK144" s="184">
        <f t="shared" si="9"/>
        <v>0</v>
      </c>
      <c r="BL144" s="13" t="s">
        <v>111</v>
      </c>
      <c r="BM144" s="183" t="s">
        <v>217</v>
      </c>
    </row>
    <row r="145" spans="1:65" s="2" customFormat="1" ht="16.5" customHeight="1">
      <c r="A145" s="30"/>
      <c r="B145" s="31"/>
      <c r="C145" s="170" t="s">
        <v>218</v>
      </c>
      <c r="D145" s="170" t="s">
        <v>106</v>
      </c>
      <c r="E145" s="171" t="s">
        <v>219</v>
      </c>
      <c r="F145" s="172" t="s">
        <v>220</v>
      </c>
      <c r="G145" s="173" t="s">
        <v>109</v>
      </c>
      <c r="H145" s="174">
        <v>4</v>
      </c>
      <c r="I145" s="175"/>
      <c r="J145" s="176">
        <f t="shared" si="0"/>
        <v>0</v>
      </c>
      <c r="K145" s="177"/>
      <c r="L145" s="178"/>
      <c r="M145" s="179" t="s">
        <v>1</v>
      </c>
      <c r="N145" s="180" t="s">
        <v>43</v>
      </c>
      <c r="O145" s="67"/>
      <c r="P145" s="181">
        <f t="shared" si="1"/>
        <v>0</v>
      </c>
      <c r="Q145" s="181">
        <v>0</v>
      </c>
      <c r="R145" s="181">
        <f t="shared" si="2"/>
        <v>0</v>
      </c>
      <c r="S145" s="181">
        <v>0</v>
      </c>
      <c r="T145" s="182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3" t="s">
        <v>110</v>
      </c>
      <c r="AT145" s="183" t="s">
        <v>106</v>
      </c>
      <c r="AU145" s="183" t="s">
        <v>83</v>
      </c>
      <c r="AY145" s="13" t="s">
        <v>105</v>
      </c>
      <c r="BE145" s="184">
        <f t="shared" si="4"/>
        <v>0</v>
      </c>
      <c r="BF145" s="184">
        <f t="shared" si="5"/>
        <v>0</v>
      </c>
      <c r="BG145" s="184">
        <f t="shared" si="6"/>
        <v>0</v>
      </c>
      <c r="BH145" s="184">
        <f t="shared" si="7"/>
        <v>0</v>
      </c>
      <c r="BI145" s="184">
        <f t="shared" si="8"/>
        <v>0</v>
      </c>
      <c r="BJ145" s="13" t="s">
        <v>83</v>
      </c>
      <c r="BK145" s="184">
        <f t="shared" si="9"/>
        <v>0</v>
      </c>
      <c r="BL145" s="13" t="s">
        <v>111</v>
      </c>
      <c r="BM145" s="183" t="s">
        <v>221</v>
      </c>
    </row>
    <row r="146" spans="1:65" s="2" customFormat="1" ht="16.5" customHeight="1">
      <c r="A146" s="30"/>
      <c r="B146" s="31"/>
      <c r="C146" s="170" t="s">
        <v>222</v>
      </c>
      <c r="D146" s="170" t="s">
        <v>106</v>
      </c>
      <c r="E146" s="171" t="s">
        <v>223</v>
      </c>
      <c r="F146" s="172" t="s">
        <v>224</v>
      </c>
      <c r="G146" s="173" t="s">
        <v>109</v>
      </c>
      <c r="H146" s="174">
        <v>4</v>
      </c>
      <c r="I146" s="175"/>
      <c r="J146" s="176">
        <f t="shared" si="0"/>
        <v>0</v>
      </c>
      <c r="K146" s="177"/>
      <c r="L146" s="178"/>
      <c r="M146" s="179" t="s">
        <v>1</v>
      </c>
      <c r="N146" s="180" t="s">
        <v>43</v>
      </c>
      <c r="O146" s="67"/>
      <c r="P146" s="181">
        <f t="shared" si="1"/>
        <v>0</v>
      </c>
      <c r="Q146" s="181">
        <v>0</v>
      </c>
      <c r="R146" s="181">
        <f t="shared" si="2"/>
        <v>0</v>
      </c>
      <c r="S146" s="181">
        <v>0</v>
      </c>
      <c r="T146" s="182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3" t="s">
        <v>110</v>
      </c>
      <c r="AT146" s="183" t="s">
        <v>106</v>
      </c>
      <c r="AU146" s="183" t="s">
        <v>83</v>
      </c>
      <c r="AY146" s="13" t="s">
        <v>105</v>
      </c>
      <c r="BE146" s="184">
        <f t="shared" si="4"/>
        <v>0</v>
      </c>
      <c r="BF146" s="184">
        <f t="shared" si="5"/>
        <v>0</v>
      </c>
      <c r="BG146" s="184">
        <f t="shared" si="6"/>
        <v>0</v>
      </c>
      <c r="BH146" s="184">
        <f t="shared" si="7"/>
        <v>0</v>
      </c>
      <c r="BI146" s="184">
        <f t="shared" si="8"/>
        <v>0</v>
      </c>
      <c r="BJ146" s="13" t="s">
        <v>83</v>
      </c>
      <c r="BK146" s="184">
        <f t="shared" si="9"/>
        <v>0</v>
      </c>
      <c r="BL146" s="13" t="s">
        <v>111</v>
      </c>
      <c r="BM146" s="183" t="s">
        <v>225</v>
      </c>
    </row>
    <row r="147" spans="1:65" s="2" customFormat="1" ht="16.5" customHeight="1">
      <c r="A147" s="30"/>
      <c r="B147" s="31"/>
      <c r="C147" s="170" t="s">
        <v>226</v>
      </c>
      <c r="D147" s="170" t="s">
        <v>106</v>
      </c>
      <c r="E147" s="171" t="s">
        <v>227</v>
      </c>
      <c r="F147" s="172" t="s">
        <v>228</v>
      </c>
      <c r="G147" s="173" t="s">
        <v>109</v>
      </c>
      <c r="H147" s="174">
        <v>1</v>
      </c>
      <c r="I147" s="175"/>
      <c r="J147" s="176">
        <f t="shared" si="0"/>
        <v>0</v>
      </c>
      <c r="K147" s="177"/>
      <c r="L147" s="178"/>
      <c r="M147" s="179" t="s">
        <v>1</v>
      </c>
      <c r="N147" s="180" t="s">
        <v>43</v>
      </c>
      <c r="O147" s="67"/>
      <c r="P147" s="181">
        <f t="shared" si="1"/>
        <v>0</v>
      </c>
      <c r="Q147" s="181">
        <v>0</v>
      </c>
      <c r="R147" s="181">
        <f t="shared" si="2"/>
        <v>0</v>
      </c>
      <c r="S147" s="181">
        <v>0</v>
      </c>
      <c r="T147" s="182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3" t="s">
        <v>110</v>
      </c>
      <c r="AT147" s="183" t="s">
        <v>106</v>
      </c>
      <c r="AU147" s="183" t="s">
        <v>83</v>
      </c>
      <c r="AY147" s="13" t="s">
        <v>105</v>
      </c>
      <c r="BE147" s="184">
        <f t="shared" si="4"/>
        <v>0</v>
      </c>
      <c r="BF147" s="184">
        <f t="shared" si="5"/>
        <v>0</v>
      </c>
      <c r="BG147" s="184">
        <f t="shared" si="6"/>
        <v>0</v>
      </c>
      <c r="BH147" s="184">
        <f t="shared" si="7"/>
        <v>0</v>
      </c>
      <c r="BI147" s="184">
        <f t="shared" si="8"/>
        <v>0</v>
      </c>
      <c r="BJ147" s="13" t="s">
        <v>83</v>
      </c>
      <c r="BK147" s="184">
        <f t="shared" si="9"/>
        <v>0</v>
      </c>
      <c r="BL147" s="13" t="s">
        <v>111</v>
      </c>
      <c r="BM147" s="183" t="s">
        <v>229</v>
      </c>
    </row>
    <row r="148" spans="1:65" s="2" customFormat="1" ht="16.5" customHeight="1">
      <c r="A148" s="30"/>
      <c r="B148" s="31"/>
      <c r="C148" s="170" t="s">
        <v>230</v>
      </c>
      <c r="D148" s="170" t="s">
        <v>106</v>
      </c>
      <c r="E148" s="171" t="s">
        <v>231</v>
      </c>
      <c r="F148" s="172" t="s">
        <v>232</v>
      </c>
      <c r="G148" s="173" t="s">
        <v>109</v>
      </c>
      <c r="H148" s="174">
        <v>1</v>
      </c>
      <c r="I148" s="175"/>
      <c r="J148" s="176">
        <f t="shared" si="0"/>
        <v>0</v>
      </c>
      <c r="K148" s="177"/>
      <c r="L148" s="178"/>
      <c r="M148" s="179" t="s">
        <v>1</v>
      </c>
      <c r="N148" s="180" t="s">
        <v>43</v>
      </c>
      <c r="O148" s="67"/>
      <c r="P148" s="181">
        <f t="shared" si="1"/>
        <v>0</v>
      </c>
      <c r="Q148" s="181">
        <v>0</v>
      </c>
      <c r="R148" s="181">
        <f t="shared" si="2"/>
        <v>0</v>
      </c>
      <c r="S148" s="181">
        <v>0</v>
      </c>
      <c r="T148" s="182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3" t="s">
        <v>110</v>
      </c>
      <c r="AT148" s="183" t="s">
        <v>106</v>
      </c>
      <c r="AU148" s="183" t="s">
        <v>83</v>
      </c>
      <c r="AY148" s="13" t="s">
        <v>105</v>
      </c>
      <c r="BE148" s="184">
        <f t="shared" si="4"/>
        <v>0</v>
      </c>
      <c r="BF148" s="184">
        <f t="shared" si="5"/>
        <v>0</v>
      </c>
      <c r="BG148" s="184">
        <f t="shared" si="6"/>
        <v>0</v>
      </c>
      <c r="BH148" s="184">
        <f t="shared" si="7"/>
        <v>0</v>
      </c>
      <c r="BI148" s="184">
        <f t="shared" si="8"/>
        <v>0</v>
      </c>
      <c r="BJ148" s="13" t="s">
        <v>83</v>
      </c>
      <c r="BK148" s="184">
        <f t="shared" si="9"/>
        <v>0</v>
      </c>
      <c r="BL148" s="13" t="s">
        <v>111</v>
      </c>
      <c r="BM148" s="183" t="s">
        <v>233</v>
      </c>
    </row>
    <row r="149" spans="1:65" s="2" customFormat="1" ht="16.5" customHeight="1">
      <c r="A149" s="30"/>
      <c r="B149" s="31"/>
      <c r="C149" s="170" t="s">
        <v>234</v>
      </c>
      <c r="D149" s="170" t="s">
        <v>106</v>
      </c>
      <c r="E149" s="171" t="s">
        <v>235</v>
      </c>
      <c r="F149" s="172" t="s">
        <v>236</v>
      </c>
      <c r="G149" s="173" t="s">
        <v>109</v>
      </c>
      <c r="H149" s="174">
        <v>1</v>
      </c>
      <c r="I149" s="175"/>
      <c r="J149" s="176">
        <f t="shared" ref="J149:J180" si="10">ROUND(I149*H149,2)</f>
        <v>0</v>
      </c>
      <c r="K149" s="177"/>
      <c r="L149" s="178"/>
      <c r="M149" s="179" t="s">
        <v>1</v>
      </c>
      <c r="N149" s="180" t="s">
        <v>43</v>
      </c>
      <c r="O149" s="67"/>
      <c r="P149" s="181">
        <f t="shared" ref="P149:P180" si="11">O149*H149</f>
        <v>0</v>
      </c>
      <c r="Q149" s="181">
        <v>0</v>
      </c>
      <c r="R149" s="181">
        <f t="shared" ref="R149:R180" si="12">Q149*H149</f>
        <v>0</v>
      </c>
      <c r="S149" s="181">
        <v>0</v>
      </c>
      <c r="T149" s="182">
        <f t="shared" ref="T149:T180" si="13"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3" t="s">
        <v>110</v>
      </c>
      <c r="AT149" s="183" t="s">
        <v>106</v>
      </c>
      <c r="AU149" s="183" t="s">
        <v>83</v>
      </c>
      <c r="AY149" s="13" t="s">
        <v>105</v>
      </c>
      <c r="BE149" s="184">
        <f t="shared" ref="BE149:BE180" si="14">IF(N149="základní",J149,0)</f>
        <v>0</v>
      </c>
      <c r="BF149" s="184">
        <f t="shared" ref="BF149:BF180" si="15">IF(N149="snížená",J149,0)</f>
        <v>0</v>
      </c>
      <c r="BG149" s="184">
        <f t="shared" ref="BG149:BG180" si="16">IF(N149="zákl. přenesená",J149,0)</f>
        <v>0</v>
      </c>
      <c r="BH149" s="184">
        <f t="shared" ref="BH149:BH180" si="17">IF(N149="sníž. přenesená",J149,0)</f>
        <v>0</v>
      </c>
      <c r="BI149" s="184">
        <f t="shared" ref="BI149:BI180" si="18">IF(N149="nulová",J149,0)</f>
        <v>0</v>
      </c>
      <c r="BJ149" s="13" t="s">
        <v>83</v>
      </c>
      <c r="BK149" s="184">
        <f t="shared" ref="BK149:BK180" si="19">ROUND(I149*H149,2)</f>
        <v>0</v>
      </c>
      <c r="BL149" s="13" t="s">
        <v>111</v>
      </c>
      <c r="BM149" s="183" t="s">
        <v>237</v>
      </c>
    </row>
    <row r="150" spans="1:65" s="2" customFormat="1" ht="16.5" customHeight="1">
      <c r="A150" s="30"/>
      <c r="B150" s="31"/>
      <c r="C150" s="170" t="s">
        <v>238</v>
      </c>
      <c r="D150" s="170" t="s">
        <v>106</v>
      </c>
      <c r="E150" s="171" t="s">
        <v>239</v>
      </c>
      <c r="F150" s="172" t="s">
        <v>240</v>
      </c>
      <c r="G150" s="173" t="s">
        <v>109</v>
      </c>
      <c r="H150" s="174">
        <v>1</v>
      </c>
      <c r="I150" s="175"/>
      <c r="J150" s="176">
        <f t="shared" si="10"/>
        <v>0</v>
      </c>
      <c r="K150" s="177"/>
      <c r="L150" s="178"/>
      <c r="M150" s="179" t="s">
        <v>1</v>
      </c>
      <c r="N150" s="180" t="s">
        <v>43</v>
      </c>
      <c r="O150" s="67"/>
      <c r="P150" s="181">
        <f t="shared" si="11"/>
        <v>0</v>
      </c>
      <c r="Q150" s="181">
        <v>0</v>
      </c>
      <c r="R150" s="181">
        <f t="shared" si="12"/>
        <v>0</v>
      </c>
      <c r="S150" s="181">
        <v>0</v>
      </c>
      <c r="T150" s="182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3" t="s">
        <v>110</v>
      </c>
      <c r="AT150" s="183" t="s">
        <v>106</v>
      </c>
      <c r="AU150" s="183" t="s">
        <v>83</v>
      </c>
      <c r="AY150" s="13" t="s">
        <v>105</v>
      </c>
      <c r="BE150" s="184">
        <f t="shared" si="14"/>
        <v>0</v>
      </c>
      <c r="BF150" s="184">
        <f t="shared" si="15"/>
        <v>0</v>
      </c>
      <c r="BG150" s="184">
        <f t="shared" si="16"/>
        <v>0</v>
      </c>
      <c r="BH150" s="184">
        <f t="shared" si="17"/>
        <v>0</v>
      </c>
      <c r="BI150" s="184">
        <f t="shared" si="18"/>
        <v>0</v>
      </c>
      <c r="BJ150" s="13" t="s">
        <v>83</v>
      </c>
      <c r="BK150" s="184">
        <f t="shared" si="19"/>
        <v>0</v>
      </c>
      <c r="BL150" s="13" t="s">
        <v>111</v>
      </c>
      <c r="BM150" s="183" t="s">
        <v>241</v>
      </c>
    </row>
    <row r="151" spans="1:65" s="2" customFormat="1" ht="16.5" customHeight="1">
      <c r="A151" s="30"/>
      <c r="B151" s="31"/>
      <c r="C151" s="170" t="s">
        <v>242</v>
      </c>
      <c r="D151" s="170" t="s">
        <v>106</v>
      </c>
      <c r="E151" s="171" t="s">
        <v>243</v>
      </c>
      <c r="F151" s="172" t="s">
        <v>244</v>
      </c>
      <c r="G151" s="173" t="s">
        <v>109</v>
      </c>
      <c r="H151" s="174">
        <v>1</v>
      </c>
      <c r="I151" s="175"/>
      <c r="J151" s="176">
        <f t="shared" si="10"/>
        <v>0</v>
      </c>
      <c r="K151" s="177"/>
      <c r="L151" s="178"/>
      <c r="M151" s="179" t="s">
        <v>1</v>
      </c>
      <c r="N151" s="180" t="s">
        <v>43</v>
      </c>
      <c r="O151" s="67"/>
      <c r="P151" s="181">
        <f t="shared" si="11"/>
        <v>0</v>
      </c>
      <c r="Q151" s="181">
        <v>0</v>
      </c>
      <c r="R151" s="181">
        <f t="shared" si="12"/>
        <v>0</v>
      </c>
      <c r="S151" s="181">
        <v>0</v>
      </c>
      <c r="T151" s="182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3" t="s">
        <v>110</v>
      </c>
      <c r="AT151" s="183" t="s">
        <v>106</v>
      </c>
      <c r="AU151" s="183" t="s">
        <v>83</v>
      </c>
      <c r="AY151" s="13" t="s">
        <v>105</v>
      </c>
      <c r="BE151" s="184">
        <f t="shared" si="14"/>
        <v>0</v>
      </c>
      <c r="BF151" s="184">
        <f t="shared" si="15"/>
        <v>0</v>
      </c>
      <c r="BG151" s="184">
        <f t="shared" si="16"/>
        <v>0</v>
      </c>
      <c r="BH151" s="184">
        <f t="shared" si="17"/>
        <v>0</v>
      </c>
      <c r="BI151" s="184">
        <f t="shared" si="18"/>
        <v>0</v>
      </c>
      <c r="BJ151" s="13" t="s">
        <v>83</v>
      </c>
      <c r="BK151" s="184">
        <f t="shared" si="19"/>
        <v>0</v>
      </c>
      <c r="BL151" s="13" t="s">
        <v>111</v>
      </c>
      <c r="BM151" s="183" t="s">
        <v>245</v>
      </c>
    </row>
    <row r="152" spans="1:65" s="2" customFormat="1" ht="16.5" customHeight="1">
      <c r="A152" s="30"/>
      <c r="B152" s="31"/>
      <c r="C152" s="170" t="s">
        <v>246</v>
      </c>
      <c r="D152" s="170" t="s">
        <v>106</v>
      </c>
      <c r="E152" s="171" t="s">
        <v>247</v>
      </c>
      <c r="F152" s="172" t="s">
        <v>248</v>
      </c>
      <c r="G152" s="173" t="s">
        <v>109</v>
      </c>
      <c r="H152" s="174">
        <v>1</v>
      </c>
      <c r="I152" s="175"/>
      <c r="J152" s="176">
        <f t="shared" si="10"/>
        <v>0</v>
      </c>
      <c r="K152" s="177"/>
      <c r="L152" s="178"/>
      <c r="M152" s="179" t="s">
        <v>1</v>
      </c>
      <c r="N152" s="180" t="s">
        <v>43</v>
      </c>
      <c r="O152" s="67"/>
      <c r="P152" s="181">
        <f t="shared" si="11"/>
        <v>0</v>
      </c>
      <c r="Q152" s="181">
        <v>0</v>
      </c>
      <c r="R152" s="181">
        <f t="shared" si="12"/>
        <v>0</v>
      </c>
      <c r="S152" s="181">
        <v>0</v>
      </c>
      <c r="T152" s="182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3" t="s">
        <v>110</v>
      </c>
      <c r="AT152" s="183" t="s">
        <v>106</v>
      </c>
      <c r="AU152" s="183" t="s">
        <v>83</v>
      </c>
      <c r="AY152" s="13" t="s">
        <v>105</v>
      </c>
      <c r="BE152" s="184">
        <f t="shared" si="14"/>
        <v>0</v>
      </c>
      <c r="BF152" s="184">
        <f t="shared" si="15"/>
        <v>0</v>
      </c>
      <c r="BG152" s="184">
        <f t="shared" si="16"/>
        <v>0</v>
      </c>
      <c r="BH152" s="184">
        <f t="shared" si="17"/>
        <v>0</v>
      </c>
      <c r="BI152" s="184">
        <f t="shared" si="18"/>
        <v>0</v>
      </c>
      <c r="BJ152" s="13" t="s">
        <v>83</v>
      </c>
      <c r="BK152" s="184">
        <f t="shared" si="19"/>
        <v>0</v>
      </c>
      <c r="BL152" s="13" t="s">
        <v>111</v>
      </c>
      <c r="BM152" s="183" t="s">
        <v>249</v>
      </c>
    </row>
    <row r="153" spans="1:65" s="2" customFormat="1" ht="16.5" customHeight="1">
      <c r="A153" s="30"/>
      <c r="B153" s="31"/>
      <c r="C153" s="170" t="s">
        <v>250</v>
      </c>
      <c r="D153" s="170" t="s">
        <v>106</v>
      </c>
      <c r="E153" s="171" t="s">
        <v>251</v>
      </c>
      <c r="F153" s="172" t="s">
        <v>252</v>
      </c>
      <c r="G153" s="173" t="s">
        <v>109</v>
      </c>
      <c r="H153" s="174">
        <v>2</v>
      </c>
      <c r="I153" s="175"/>
      <c r="J153" s="176">
        <f t="shared" si="10"/>
        <v>0</v>
      </c>
      <c r="K153" s="177"/>
      <c r="L153" s="178"/>
      <c r="M153" s="179" t="s">
        <v>1</v>
      </c>
      <c r="N153" s="180" t="s">
        <v>43</v>
      </c>
      <c r="O153" s="67"/>
      <c r="P153" s="181">
        <f t="shared" si="11"/>
        <v>0</v>
      </c>
      <c r="Q153" s="181">
        <v>0</v>
      </c>
      <c r="R153" s="181">
        <f t="shared" si="12"/>
        <v>0</v>
      </c>
      <c r="S153" s="181">
        <v>0</v>
      </c>
      <c r="T153" s="182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3" t="s">
        <v>110</v>
      </c>
      <c r="AT153" s="183" t="s">
        <v>106</v>
      </c>
      <c r="AU153" s="183" t="s">
        <v>83</v>
      </c>
      <c r="AY153" s="13" t="s">
        <v>105</v>
      </c>
      <c r="BE153" s="184">
        <f t="shared" si="14"/>
        <v>0</v>
      </c>
      <c r="BF153" s="184">
        <f t="shared" si="15"/>
        <v>0</v>
      </c>
      <c r="BG153" s="184">
        <f t="shared" si="16"/>
        <v>0</v>
      </c>
      <c r="BH153" s="184">
        <f t="shared" si="17"/>
        <v>0</v>
      </c>
      <c r="BI153" s="184">
        <f t="shared" si="18"/>
        <v>0</v>
      </c>
      <c r="BJ153" s="13" t="s">
        <v>83</v>
      </c>
      <c r="BK153" s="184">
        <f t="shared" si="19"/>
        <v>0</v>
      </c>
      <c r="BL153" s="13" t="s">
        <v>111</v>
      </c>
      <c r="BM153" s="183" t="s">
        <v>253</v>
      </c>
    </row>
    <row r="154" spans="1:65" s="2" customFormat="1" ht="16.5" customHeight="1">
      <c r="A154" s="30"/>
      <c r="B154" s="31"/>
      <c r="C154" s="170" t="s">
        <v>254</v>
      </c>
      <c r="D154" s="170" t="s">
        <v>106</v>
      </c>
      <c r="E154" s="171" t="s">
        <v>255</v>
      </c>
      <c r="F154" s="172" t="s">
        <v>256</v>
      </c>
      <c r="G154" s="173" t="s">
        <v>109</v>
      </c>
      <c r="H154" s="174">
        <v>2</v>
      </c>
      <c r="I154" s="175"/>
      <c r="J154" s="176">
        <f t="shared" si="10"/>
        <v>0</v>
      </c>
      <c r="K154" s="177"/>
      <c r="L154" s="178"/>
      <c r="M154" s="179" t="s">
        <v>1</v>
      </c>
      <c r="N154" s="180" t="s">
        <v>43</v>
      </c>
      <c r="O154" s="67"/>
      <c r="P154" s="181">
        <f t="shared" si="11"/>
        <v>0</v>
      </c>
      <c r="Q154" s="181">
        <v>0</v>
      </c>
      <c r="R154" s="181">
        <f t="shared" si="12"/>
        <v>0</v>
      </c>
      <c r="S154" s="181">
        <v>0</v>
      </c>
      <c r="T154" s="182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3" t="s">
        <v>110</v>
      </c>
      <c r="AT154" s="183" t="s">
        <v>106</v>
      </c>
      <c r="AU154" s="183" t="s">
        <v>83</v>
      </c>
      <c r="AY154" s="13" t="s">
        <v>105</v>
      </c>
      <c r="BE154" s="184">
        <f t="shared" si="14"/>
        <v>0</v>
      </c>
      <c r="BF154" s="184">
        <f t="shared" si="15"/>
        <v>0</v>
      </c>
      <c r="BG154" s="184">
        <f t="shared" si="16"/>
        <v>0</v>
      </c>
      <c r="BH154" s="184">
        <f t="shared" si="17"/>
        <v>0</v>
      </c>
      <c r="BI154" s="184">
        <f t="shared" si="18"/>
        <v>0</v>
      </c>
      <c r="BJ154" s="13" t="s">
        <v>83</v>
      </c>
      <c r="BK154" s="184">
        <f t="shared" si="19"/>
        <v>0</v>
      </c>
      <c r="BL154" s="13" t="s">
        <v>111</v>
      </c>
      <c r="BM154" s="183" t="s">
        <v>257</v>
      </c>
    </row>
    <row r="155" spans="1:65" s="2" customFormat="1" ht="16.5" customHeight="1">
      <c r="A155" s="30"/>
      <c r="B155" s="31"/>
      <c r="C155" s="170" t="s">
        <v>258</v>
      </c>
      <c r="D155" s="170" t="s">
        <v>106</v>
      </c>
      <c r="E155" s="171" t="s">
        <v>259</v>
      </c>
      <c r="F155" s="172" t="s">
        <v>260</v>
      </c>
      <c r="G155" s="173" t="s">
        <v>261</v>
      </c>
      <c r="H155" s="174">
        <v>100</v>
      </c>
      <c r="I155" s="175"/>
      <c r="J155" s="176">
        <f t="shared" si="10"/>
        <v>0</v>
      </c>
      <c r="K155" s="177"/>
      <c r="L155" s="178"/>
      <c r="M155" s="179" t="s">
        <v>1</v>
      </c>
      <c r="N155" s="180" t="s">
        <v>43</v>
      </c>
      <c r="O155" s="67"/>
      <c r="P155" s="181">
        <f t="shared" si="11"/>
        <v>0</v>
      </c>
      <c r="Q155" s="181">
        <v>0</v>
      </c>
      <c r="R155" s="181">
        <f t="shared" si="12"/>
        <v>0</v>
      </c>
      <c r="S155" s="181">
        <v>0</v>
      </c>
      <c r="T155" s="182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3" t="s">
        <v>110</v>
      </c>
      <c r="AT155" s="183" t="s">
        <v>106</v>
      </c>
      <c r="AU155" s="183" t="s">
        <v>83</v>
      </c>
      <c r="AY155" s="13" t="s">
        <v>105</v>
      </c>
      <c r="BE155" s="184">
        <f t="shared" si="14"/>
        <v>0</v>
      </c>
      <c r="BF155" s="184">
        <f t="shared" si="15"/>
        <v>0</v>
      </c>
      <c r="BG155" s="184">
        <f t="shared" si="16"/>
        <v>0</v>
      </c>
      <c r="BH155" s="184">
        <f t="shared" si="17"/>
        <v>0</v>
      </c>
      <c r="BI155" s="184">
        <f t="shared" si="18"/>
        <v>0</v>
      </c>
      <c r="BJ155" s="13" t="s">
        <v>83</v>
      </c>
      <c r="BK155" s="184">
        <f t="shared" si="19"/>
        <v>0</v>
      </c>
      <c r="BL155" s="13" t="s">
        <v>111</v>
      </c>
      <c r="BM155" s="183" t="s">
        <v>262</v>
      </c>
    </row>
    <row r="156" spans="1:65" s="2" customFormat="1" ht="16.5" customHeight="1">
      <c r="A156" s="30"/>
      <c r="B156" s="31"/>
      <c r="C156" s="170" t="s">
        <v>263</v>
      </c>
      <c r="D156" s="170" t="s">
        <v>106</v>
      </c>
      <c r="E156" s="171" t="s">
        <v>264</v>
      </c>
      <c r="F156" s="172" t="s">
        <v>265</v>
      </c>
      <c r="G156" s="173" t="s">
        <v>261</v>
      </c>
      <c r="H156" s="174">
        <v>10</v>
      </c>
      <c r="I156" s="175"/>
      <c r="J156" s="176">
        <f t="shared" si="10"/>
        <v>0</v>
      </c>
      <c r="K156" s="177"/>
      <c r="L156" s="178"/>
      <c r="M156" s="179" t="s">
        <v>1</v>
      </c>
      <c r="N156" s="180" t="s">
        <v>43</v>
      </c>
      <c r="O156" s="67"/>
      <c r="P156" s="181">
        <f t="shared" si="11"/>
        <v>0</v>
      </c>
      <c r="Q156" s="181">
        <v>0</v>
      </c>
      <c r="R156" s="181">
        <f t="shared" si="12"/>
        <v>0</v>
      </c>
      <c r="S156" s="181">
        <v>0</v>
      </c>
      <c r="T156" s="182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3" t="s">
        <v>110</v>
      </c>
      <c r="AT156" s="183" t="s">
        <v>106</v>
      </c>
      <c r="AU156" s="183" t="s">
        <v>83</v>
      </c>
      <c r="AY156" s="13" t="s">
        <v>105</v>
      </c>
      <c r="BE156" s="184">
        <f t="shared" si="14"/>
        <v>0</v>
      </c>
      <c r="BF156" s="184">
        <f t="shared" si="15"/>
        <v>0</v>
      </c>
      <c r="BG156" s="184">
        <f t="shared" si="16"/>
        <v>0</v>
      </c>
      <c r="BH156" s="184">
        <f t="shared" si="17"/>
        <v>0</v>
      </c>
      <c r="BI156" s="184">
        <f t="shared" si="18"/>
        <v>0</v>
      </c>
      <c r="BJ156" s="13" t="s">
        <v>83</v>
      </c>
      <c r="BK156" s="184">
        <f t="shared" si="19"/>
        <v>0</v>
      </c>
      <c r="BL156" s="13" t="s">
        <v>111</v>
      </c>
      <c r="BM156" s="183" t="s">
        <v>266</v>
      </c>
    </row>
    <row r="157" spans="1:65" s="2" customFormat="1" ht="16.5" customHeight="1">
      <c r="A157" s="30"/>
      <c r="B157" s="31"/>
      <c r="C157" s="170" t="s">
        <v>267</v>
      </c>
      <c r="D157" s="170" t="s">
        <v>106</v>
      </c>
      <c r="E157" s="171" t="s">
        <v>268</v>
      </c>
      <c r="F157" s="172" t="s">
        <v>269</v>
      </c>
      <c r="G157" s="173" t="s">
        <v>109</v>
      </c>
      <c r="H157" s="174">
        <v>4</v>
      </c>
      <c r="I157" s="175"/>
      <c r="J157" s="176">
        <f t="shared" si="10"/>
        <v>0</v>
      </c>
      <c r="K157" s="177"/>
      <c r="L157" s="178"/>
      <c r="M157" s="179" t="s">
        <v>1</v>
      </c>
      <c r="N157" s="180" t="s">
        <v>43</v>
      </c>
      <c r="O157" s="67"/>
      <c r="P157" s="181">
        <f t="shared" si="11"/>
        <v>0</v>
      </c>
      <c r="Q157" s="181">
        <v>0</v>
      </c>
      <c r="R157" s="181">
        <f t="shared" si="12"/>
        <v>0</v>
      </c>
      <c r="S157" s="181">
        <v>0</v>
      </c>
      <c r="T157" s="182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3" t="s">
        <v>110</v>
      </c>
      <c r="AT157" s="183" t="s">
        <v>106</v>
      </c>
      <c r="AU157" s="183" t="s">
        <v>83</v>
      </c>
      <c r="AY157" s="13" t="s">
        <v>105</v>
      </c>
      <c r="BE157" s="184">
        <f t="shared" si="14"/>
        <v>0</v>
      </c>
      <c r="BF157" s="184">
        <f t="shared" si="15"/>
        <v>0</v>
      </c>
      <c r="BG157" s="184">
        <f t="shared" si="16"/>
        <v>0</v>
      </c>
      <c r="BH157" s="184">
        <f t="shared" si="17"/>
        <v>0</v>
      </c>
      <c r="BI157" s="184">
        <f t="shared" si="18"/>
        <v>0</v>
      </c>
      <c r="BJ157" s="13" t="s">
        <v>83</v>
      </c>
      <c r="BK157" s="184">
        <f t="shared" si="19"/>
        <v>0</v>
      </c>
      <c r="BL157" s="13" t="s">
        <v>111</v>
      </c>
      <c r="BM157" s="183" t="s">
        <v>270</v>
      </c>
    </row>
    <row r="158" spans="1:65" s="2" customFormat="1" ht="16.5" customHeight="1">
      <c r="A158" s="30"/>
      <c r="B158" s="31"/>
      <c r="C158" s="170" t="s">
        <v>271</v>
      </c>
      <c r="D158" s="170" t="s">
        <v>106</v>
      </c>
      <c r="E158" s="171" t="s">
        <v>272</v>
      </c>
      <c r="F158" s="172" t="s">
        <v>273</v>
      </c>
      <c r="G158" s="173" t="s">
        <v>109</v>
      </c>
      <c r="H158" s="174">
        <v>10</v>
      </c>
      <c r="I158" s="175"/>
      <c r="J158" s="176">
        <f t="shared" si="10"/>
        <v>0</v>
      </c>
      <c r="K158" s="177"/>
      <c r="L158" s="178"/>
      <c r="M158" s="179" t="s">
        <v>1</v>
      </c>
      <c r="N158" s="180" t="s">
        <v>43</v>
      </c>
      <c r="O158" s="67"/>
      <c r="P158" s="181">
        <f t="shared" si="11"/>
        <v>0</v>
      </c>
      <c r="Q158" s="181">
        <v>0</v>
      </c>
      <c r="R158" s="181">
        <f t="shared" si="12"/>
        <v>0</v>
      </c>
      <c r="S158" s="181">
        <v>0</v>
      </c>
      <c r="T158" s="182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3" t="s">
        <v>110</v>
      </c>
      <c r="AT158" s="183" t="s">
        <v>106</v>
      </c>
      <c r="AU158" s="183" t="s">
        <v>83</v>
      </c>
      <c r="AY158" s="13" t="s">
        <v>105</v>
      </c>
      <c r="BE158" s="184">
        <f t="shared" si="14"/>
        <v>0</v>
      </c>
      <c r="BF158" s="184">
        <f t="shared" si="15"/>
        <v>0</v>
      </c>
      <c r="BG158" s="184">
        <f t="shared" si="16"/>
        <v>0</v>
      </c>
      <c r="BH158" s="184">
        <f t="shared" si="17"/>
        <v>0</v>
      </c>
      <c r="BI158" s="184">
        <f t="shared" si="18"/>
        <v>0</v>
      </c>
      <c r="BJ158" s="13" t="s">
        <v>83</v>
      </c>
      <c r="BK158" s="184">
        <f t="shared" si="19"/>
        <v>0</v>
      </c>
      <c r="BL158" s="13" t="s">
        <v>111</v>
      </c>
      <c r="BM158" s="183" t="s">
        <v>274</v>
      </c>
    </row>
    <row r="159" spans="1:65" s="2" customFormat="1" ht="16.5" customHeight="1">
      <c r="A159" s="30"/>
      <c r="B159" s="31"/>
      <c r="C159" s="170" t="s">
        <v>275</v>
      </c>
      <c r="D159" s="170" t="s">
        <v>106</v>
      </c>
      <c r="E159" s="171" t="s">
        <v>276</v>
      </c>
      <c r="F159" s="172" t="s">
        <v>277</v>
      </c>
      <c r="G159" s="173" t="s">
        <v>109</v>
      </c>
      <c r="H159" s="174">
        <v>2</v>
      </c>
      <c r="I159" s="175"/>
      <c r="J159" s="176">
        <f t="shared" si="10"/>
        <v>0</v>
      </c>
      <c r="K159" s="177"/>
      <c r="L159" s="178"/>
      <c r="M159" s="179" t="s">
        <v>1</v>
      </c>
      <c r="N159" s="180" t="s">
        <v>43</v>
      </c>
      <c r="O159" s="67"/>
      <c r="P159" s="181">
        <f t="shared" si="11"/>
        <v>0</v>
      </c>
      <c r="Q159" s="181">
        <v>0</v>
      </c>
      <c r="R159" s="181">
        <f t="shared" si="12"/>
        <v>0</v>
      </c>
      <c r="S159" s="181">
        <v>0</v>
      </c>
      <c r="T159" s="182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3" t="s">
        <v>110</v>
      </c>
      <c r="AT159" s="183" t="s">
        <v>106</v>
      </c>
      <c r="AU159" s="183" t="s">
        <v>83</v>
      </c>
      <c r="AY159" s="13" t="s">
        <v>105</v>
      </c>
      <c r="BE159" s="184">
        <f t="shared" si="14"/>
        <v>0</v>
      </c>
      <c r="BF159" s="184">
        <f t="shared" si="15"/>
        <v>0</v>
      </c>
      <c r="BG159" s="184">
        <f t="shared" si="16"/>
        <v>0</v>
      </c>
      <c r="BH159" s="184">
        <f t="shared" si="17"/>
        <v>0</v>
      </c>
      <c r="BI159" s="184">
        <f t="shared" si="18"/>
        <v>0</v>
      </c>
      <c r="BJ159" s="13" t="s">
        <v>83</v>
      </c>
      <c r="BK159" s="184">
        <f t="shared" si="19"/>
        <v>0</v>
      </c>
      <c r="BL159" s="13" t="s">
        <v>111</v>
      </c>
      <c r="BM159" s="183" t="s">
        <v>278</v>
      </c>
    </row>
    <row r="160" spans="1:65" s="2" customFormat="1" ht="16.5" customHeight="1">
      <c r="A160" s="30"/>
      <c r="B160" s="31"/>
      <c r="C160" s="170" t="s">
        <v>279</v>
      </c>
      <c r="D160" s="170" t="s">
        <v>106</v>
      </c>
      <c r="E160" s="171" t="s">
        <v>280</v>
      </c>
      <c r="F160" s="172" t="s">
        <v>281</v>
      </c>
      <c r="G160" s="173" t="s">
        <v>109</v>
      </c>
      <c r="H160" s="174">
        <v>2</v>
      </c>
      <c r="I160" s="175"/>
      <c r="J160" s="176">
        <f t="shared" si="10"/>
        <v>0</v>
      </c>
      <c r="K160" s="177"/>
      <c r="L160" s="178"/>
      <c r="M160" s="179" t="s">
        <v>1</v>
      </c>
      <c r="N160" s="180" t="s">
        <v>43</v>
      </c>
      <c r="O160" s="67"/>
      <c r="P160" s="181">
        <f t="shared" si="11"/>
        <v>0</v>
      </c>
      <c r="Q160" s="181">
        <v>0</v>
      </c>
      <c r="R160" s="181">
        <f t="shared" si="12"/>
        <v>0</v>
      </c>
      <c r="S160" s="181">
        <v>0</v>
      </c>
      <c r="T160" s="182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3" t="s">
        <v>110</v>
      </c>
      <c r="AT160" s="183" t="s">
        <v>106</v>
      </c>
      <c r="AU160" s="183" t="s">
        <v>83</v>
      </c>
      <c r="AY160" s="13" t="s">
        <v>105</v>
      </c>
      <c r="BE160" s="184">
        <f t="shared" si="14"/>
        <v>0</v>
      </c>
      <c r="BF160" s="184">
        <f t="shared" si="15"/>
        <v>0</v>
      </c>
      <c r="BG160" s="184">
        <f t="shared" si="16"/>
        <v>0</v>
      </c>
      <c r="BH160" s="184">
        <f t="shared" si="17"/>
        <v>0</v>
      </c>
      <c r="BI160" s="184">
        <f t="shared" si="18"/>
        <v>0</v>
      </c>
      <c r="BJ160" s="13" t="s">
        <v>83</v>
      </c>
      <c r="BK160" s="184">
        <f t="shared" si="19"/>
        <v>0</v>
      </c>
      <c r="BL160" s="13" t="s">
        <v>111</v>
      </c>
      <c r="BM160" s="183" t="s">
        <v>282</v>
      </c>
    </row>
    <row r="161" spans="1:65" s="2" customFormat="1" ht="16.5" customHeight="1">
      <c r="A161" s="30"/>
      <c r="B161" s="31"/>
      <c r="C161" s="170" t="s">
        <v>283</v>
      </c>
      <c r="D161" s="170" t="s">
        <v>106</v>
      </c>
      <c r="E161" s="171" t="s">
        <v>284</v>
      </c>
      <c r="F161" s="172" t="s">
        <v>285</v>
      </c>
      <c r="G161" s="173" t="s">
        <v>109</v>
      </c>
      <c r="H161" s="174">
        <v>1</v>
      </c>
      <c r="I161" s="175"/>
      <c r="J161" s="176">
        <f t="shared" si="10"/>
        <v>0</v>
      </c>
      <c r="K161" s="177"/>
      <c r="L161" s="178"/>
      <c r="M161" s="179" t="s">
        <v>1</v>
      </c>
      <c r="N161" s="180" t="s">
        <v>43</v>
      </c>
      <c r="O161" s="67"/>
      <c r="P161" s="181">
        <f t="shared" si="11"/>
        <v>0</v>
      </c>
      <c r="Q161" s="181">
        <v>0</v>
      </c>
      <c r="R161" s="181">
        <f t="shared" si="12"/>
        <v>0</v>
      </c>
      <c r="S161" s="181">
        <v>0</v>
      </c>
      <c r="T161" s="182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3" t="s">
        <v>110</v>
      </c>
      <c r="AT161" s="183" t="s">
        <v>106</v>
      </c>
      <c r="AU161" s="183" t="s">
        <v>83</v>
      </c>
      <c r="AY161" s="13" t="s">
        <v>105</v>
      </c>
      <c r="BE161" s="184">
        <f t="shared" si="14"/>
        <v>0</v>
      </c>
      <c r="BF161" s="184">
        <f t="shared" si="15"/>
        <v>0</v>
      </c>
      <c r="BG161" s="184">
        <f t="shared" si="16"/>
        <v>0</v>
      </c>
      <c r="BH161" s="184">
        <f t="shared" si="17"/>
        <v>0</v>
      </c>
      <c r="BI161" s="184">
        <f t="shared" si="18"/>
        <v>0</v>
      </c>
      <c r="BJ161" s="13" t="s">
        <v>83</v>
      </c>
      <c r="BK161" s="184">
        <f t="shared" si="19"/>
        <v>0</v>
      </c>
      <c r="BL161" s="13" t="s">
        <v>111</v>
      </c>
      <c r="BM161" s="183" t="s">
        <v>286</v>
      </c>
    </row>
    <row r="162" spans="1:65" s="2" customFormat="1" ht="16.5" customHeight="1">
      <c r="A162" s="30"/>
      <c r="B162" s="31"/>
      <c r="C162" s="170" t="s">
        <v>287</v>
      </c>
      <c r="D162" s="170" t="s">
        <v>106</v>
      </c>
      <c r="E162" s="171" t="s">
        <v>288</v>
      </c>
      <c r="F162" s="172" t="s">
        <v>289</v>
      </c>
      <c r="G162" s="173" t="s">
        <v>109</v>
      </c>
      <c r="H162" s="174">
        <v>2</v>
      </c>
      <c r="I162" s="175"/>
      <c r="J162" s="176">
        <f t="shared" si="10"/>
        <v>0</v>
      </c>
      <c r="K162" s="177"/>
      <c r="L162" s="178"/>
      <c r="M162" s="179" t="s">
        <v>1</v>
      </c>
      <c r="N162" s="180" t="s">
        <v>43</v>
      </c>
      <c r="O162" s="67"/>
      <c r="P162" s="181">
        <f t="shared" si="11"/>
        <v>0</v>
      </c>
      <c r="Q162" s="181">
        <v>0</v>
      </c>
      <c r="R162" s="181">
        <f t="shared" si="12"/>
        <v>0</v>
      </c>
      <c r="S162" s="181">
        <v>0</v>
      </c>
      <c r="T162" s="182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3" t="s">
        <v>110</v>
      </c>
      <c r="AT162" s="183" t="s">
        <v>106</v>
      </c>
      <c r="AU162" s="183" t="s">
        <v>83</v>
      </c>
      <c r="AY162" s="13" t="s">
        <v>105</v>
      </c>
      <c r="BE162" s="184">
        <f t="shared" si="14"/>
        <v>0</v>
      </c>
      <c r="BF162" s="184">
        <f t="shared" si="15"/>
        <v>0</v>
      </c>
      <c r="BG162" s="184">
        <f t="shared" si="16"/>
        <v>0</v>
      </c>
      <c r="BH162" s="184">
        <f t="shared" si="17"/>
        <v>0</v>
      </c>
      <c r="BI162" s="184">
        <f t="shared" si="18"/>
        <v>0</v>
      </c>
      <c r="BJ162" s="13" t="s">
        <v>83</v>
      </c>
      <c r="BK162" s="184">
        <f t="shared" si="19"/>
        <v>0</v>
      </c>
      <c r="BL162" s="13" t="s">
        <v>111</v>
      </c>
      <c r="BM162" s="183" t="s">
        <v>290</v>
      </c>
    </row>
    <row r="163" spans="1:65" s="2" customFormat="1" ht="16.5" customHeight="1">
      <c r="A163" s="30"/>
      <c r="B163" s="31"/>
      <c r="C163" s="170" t="s">
        <v>291</v>
      </c>
      <c r="D163" s="170" t="s">
        <v>106</v>
      </c>
      <c r="E163" s="171" t="s">
        <v>292</v>
      </c>
      <c r="F163" s="172" t="s">
        <v>293</v>
      </c>
      <c r="G163" s="173" t="s">
        <v>109</v>
      </c>
      <c r="H163" s="174">
        <v>1</v>
      </c>
      <c r="I163" s="175"/>
      <c r="J163" s="176">
        <f t="shared" si="10"/>
        <v>0</v>
      </c>
      <c r="K163" s="177"/>
      <c r="L163" s="178"/>
      <c r="M163" s="179" t="s">
        <v>1</v>
      </c>
      <c r="N163" s="180" t="s">
        <v>43</v>
      </c>
      <c r="O163" s="67"/>
      <c r="P163" s="181">
        <f t="shared" si="11"/>
        <v>0</v>
      </c>
      <c r="Q163" s="181">
        <v>0</v>
      </c>
      <c r="R163" s="181">
        <f t="shared" si="12"/>
        <v>0</v>
      </c>
      <c r="S163" s="181">
        <v>0</v>
      </c>
      <c r="T163" s="182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3" t="s">
        <v>110</v>
      </c>
      <c r="AT163" s="183" t="s">
        <v>106</v>
      </c>
      <c r="AU163" s="183" t="s">
        <v>83</v>
      </c>
      <c r="AY163" s="13" t="s">
        <v>105</v>
      </c>
      <c r="BE163" s="184">
        <f t="shared" si="14"/>
        <v>0</v>
      </c>
      <c r="BF163" s="184">
        <f t="shared" si="15"/>
        <v>0</v>
      </c>
      <c r="BG163" s="184">
        <f t="shared" si="16"/>
        <v>0</v>
      </c>
      <c r="BH163" s="184">
        <f t="shared" si="17"/>
        <v>0</v>
      </c>
      <c r="BI163" s="184">
        <f t="shared" si="18"/>
        <v>0</v>
      </c>
      <c r="BJ163" s="13" t="s">
        <v>83</v>
      </c>
      <c r="BK163" s="184">
        <f t="shared" si="19"/>
        <v>0</v>
      </c>
      <c r="BL163" s="13" t="s">
        <v>111</v>
      </c>
      <c r="BM163" s="183" t="s">
        <v>294</v>
      </c>
    </row>
    <row r="164" spans="1:65" s="2" customFormat="1" ht="24.2" customHeight="1">
      <c r="A164" s="30"/>
      <c r="B164" s="31"/>
      <c r="C164" s="170" t="s">
        <v>295</v>
      </c>
      <c r="D164" s="170" t="s">
        <v>106</v>
      </c>
      <c r="E164" s="171" t="s">
        <v>296</v>
      </c>
      <c r="F164" s="172" t="s">
        <v>297</v>
      </c>
      <c r="G164" s="173" t="s">
        <v>109</v>
      </c>
      <c r="H164" s="174">
        <v>4</v>
      </c>
      <c r="I164" s="175"/>
      <c r="J164" s="176">
        <f t="shared" si="10"/>
        <v>0</v>
      </c>
      <c r="K164" s="177"/>
      <c r="L164" s="178"/>
      <c r="M164" s="179" t="s">
        <v>1</v>
      </c>
      <c r="N164" s="180" t="s">
        <v>43</v>
      </c>
      <c r="O164" s="67"/>
      <c r="P164" s="181">
        <f t="shared" si="11"/>
        <v>0</v>
      </c>
      <c r="Q164" s="181">
        <v>0</v>
      </c>
      <c r="R164" s="181">
        <f t="shared" si="12"/>
        <v>0</v>
      </c>
      <c r="S164" s="181">
        <v>0</v>
      </c>
      <c r="T164" s="182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3" t="s">
        <v>110</v>
      </c>
      <c r="AT164" s="183" t="s">
        <v>106</v>
      </c>
      <c r="AU164" s="183" t="s">
        <v>83</v>
      </c>
      <c r="AY164" s="13" t="s">
        <v>105</v>
      </c>
      <c r="BE164" s="184">
        <f t="shared" si="14"/>
        <v>0</v>
      </c>
      <c r="BF164" s="184">
        <f t="shared" si="15"/>
        <v>0</v>
      </c>
      <c r="BG164" s="184">
        <f t="shared" si="16"/>
        <v>0</v>
      </c>
      <c r="BH164" s="184">
        <f t="shared" si="17"/>
        <v>0</v>
      </c>
      <c r="BI164" s="184">
        <f t="shared" si="18"/>
        <v>0</v>
      </c>
      <c r="BJ164" s="13" t="s">
        <v>83</v>
      </c>
      <c r="BK164" s="184">
        <f t="shared" si="19"/>
        <v>0</v>
      </c>
      <c r="BL164" s="13" t="s">
        <v>111</v>
      </c>
      <c r="BM164" s="183" t="s">
        <v>298</v>
      </c>
    </row>
    <row r="165" spans="1:65" s="2" customFormat="1" ht="24.2" customHeight="1">
      <c r="A165" s="30"/>
      <c r="B165" s="31"/>
      <c r="C165" s="170" t="s">
        <v>299</v>
      </c>
      <c r="D165" s="170" t="s">
        <v>106</v>
      </c>
      <c r="E165" s="171" t="s">
        <v>300</v>
      </c>
      <c r="F165" s="172" t="s">
        <v>301</v>
      </c>
      <c r="G165" s="173" t="s">
        <v>109</v>
      </c>
      <c r="H165" s="174">
        <v>4</v>
      </c>
      <c r="I165" s="175"/>
      <c r="J165" s="176">
        <f t="shared" si="10"/>
        <v>0</v>
      </c>
      <c r="K165" s="177"/>
      <c r="L165" s="178"/>
      <c r="M165" s="179" t="s">
        <v>1</v>
      </c>
      <c r="N165" s="180" t="s">
        <v>43</v>
      </c>
      <c r="O165" s="67"/>
      <c r="P165" s="181">
        <f t="shared" si="11"/>
        <v>0</v>
      </c>
      <c r="Q165" s="181">
        <v>0</v>
      </c>
      <c r="R165" s="181">
        <f t="shared" si="12"/>
        <v>0</v>
      </c>
      <c r="S165" s="181">
        <v>0</v>
      </c>
      <c r="T165" s="182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3" t="s">
        <v>110</v>
      </c>
      <c r="AT165" s="183" t="s">
        <v>106</v>
      </c>
      <c r="AU165" s="183" t="s">
        <v>83</v>
      </c>
      <c r="AY165" s="13" t="s">
        <v>105</v>
      </c>
      <c r="BE165" s="184">
        <f t="shared" si="14"/>
        <v>0</v>
      </c>
      <c r="BF165" s="184">
        <f t="shared" si="15"/>
        <v>0</v>
      </c>
      <c r="BG165" s="184">
        <f t="shared" si="16"/>
        <v>0</v>
      </c>
      <c r="BH165" s="184">
        <f t="shared" si="17"/>
        <v>0</v>
      </c>
      <c r="BI165" s="184">
        <f t="shared" si="18"/>
        <v>0</v>
      </c>
      <c r="BJ165" s="13" t="s">
        <v>83</v>
      </c>
      <c r="BK165" s="184">
        <f t="shared" si="19"/>
        <v>0</v>
      </c>
      <c r="BL165" s="13" t="s">
        <v>111</v>
      </c>
      <c r="BM165" s="183" t="s">
        <v>302</v>
      </c>
    </row>
    <row r="166" spans="1:65" s="2" customFormat="1" ht="21.75" customHeight="1">
      <c r="A166" s="30"/>
      <c r="B166" s="31"/>
      <c r="C166" s="170" t="s">
        <v>303</v>
      </c>
      <c r="D166" s="170" t="s">
        <v>106</v>
      </c>
      <c r="E166" s="171" t="s">
        <v>304</v>
      </c>
      <c r="F166" s="172" t="s">
        <v>305</v>
      </c>
      <c r="G166" s="173" t="s">
        <v>109</v>
      </c>
      <c r="H166" s="174">
        <v>4</v>
      </c>
      <c r="I166" s="175"/>
      <c r="J166" s="176">
        <f t="shared" si="10"/>
        <v>0</v>
      </c>
      <c r="K166" s="177"/>
      <c r="L166" s="178"/>
      <c r="M166" s="179" t="s">
        <v>1</v>
      </c>
      <c r="N166" s="180" t="s">
        <v>43</v>
      </c>
      <c r="O166" s="67"/>
      <c r="P166" s="181">
        <f t="shared" si="11"/>
        <v>0</v>
      </c>
      <c r="Q166" s="181">
        <v>0</v>
      </c>
      <c r="R166" s="181">
        <f t="shared" si="12"/>
        <v>0</v>
      </c>
      <c r="S166" s="181">
        <v>0</v>
      </c>
      <c r="T166" s="182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3" t="s">
        <v>110</v>
      </c>
      <c r="AT166" s="183" t="s">
        <v>106</v>
      </c>
      <c r="AU166" s="183" t="s">
        <v>83</v>
      </c>
      <c r="AY166" s="13" t="s">
        <v>105</v>
      </c>
      <c r="BE166" s="184">
        <f t="shared" si="14"/>
        <v>0</v>
      </c>
      <c r="BF166" s="184">
        <f t="shared" si="15"/>
        <v>0</v>
      </c>
      <c r="BG166" s="184">
        <f t="shared" si="16"/>
        <v>0</v>
      </c>
      <c r="BH166" s="184">
        <f t="shared" si="17"/>
        <v>0</v>
      </c>
      <c r="BI166" s="184">
        <f t="shared" si="18"/>
        <v>0</v>
      </c>
      <c r="BJ166" s="13" t="s">
        <v>83</v>
      </c>
      <c r="BK166" s="184">
        <f t="shared" si="19"/>
        <v>0</v>
      </c>
      <c r="BL166" s="13" t="s">
        <v>111</v>
      </c>
      <c r="BM166" s="183" t="s">
        <v>306</v>
      </c>
    </row>
    <row r="167" spans="1:65" s="2" customFormat="1" ht="16.5" customHeight="1">
      <c r="A167" s="30"/>
      <c r="B167" s="31"/>
      <c r="C167" s="170" t="s">
        <v>307</v>
      </c>
      <c r="D167" s="170" t="s">
        <v>106</v>
      </c>
      <c r="E167" s="171" t="s">
        <v>308</v>
      </c>
      <c r="F167" s="172" t="s">
        <v>309</v>
      </c>
      <c r="G167" s="173" t="s">
        <v>109</v>
      </c>
      <c r="H167" s="174">
        <v>2</v>
      </c>
      <c r="I167" s="175"/>
      <c r="J167" s="176">
        <f t="shared" si="10"/>
        <v>0</v>
      </c>
      <c r="K167" s="177"/>
      <c r="L167" s="178"/>
      <c r="M167" s="179" t="s">
        <v>1</v>
      </c>
      <c r="N167" s="180" t="s">
        <v>43</v>
      </c>
      <c r="O167" s="67"/>
      <c r="P167" s="181">
        <f t="shared" si="11"/>
        <v>0</v>
      </c>
      <c r="Q167" s="181">
        <v>0</v>
      </c>
      <c r="R167" s="181">
        <f t="shared" si="12"/>
        <v>0</v>
      </c>
      <c r="S167" s="181">
        <v>0</v>
      </c>
      <c r="T167" s="182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3" t="s">
        <v>110</v>
      </c>
      <c r="AT167" s="183" t="s">
        <v>106</v>
      </c>
      <c r="AU167" s="183" t="s">
        <v>83</v>
      </c>
      <c r="AY167" s="13" t="s">
        <v>105</v>
      </c>
      <c r="BE167" s="184">
        <f t="shared" si="14"/>
        <v>0</v>
      </c>
      <c r="BF167" s="184">
        <f t="shared" si="15"/>
        <v>0</v>
      </c>
      <c r="BG167" s="184">
        <f t="shared" si="16"/>
        <v>0</v>
      </c>
      <c r="BH167" s="184">
        <f t="shared" si="17"/>
        <v>0</v>
      </c>
      <c r="BI167" s="184">
        <f t="shared" si="18"/>
        <v>0</v>
      </c>
      <c r="BJ167" s="13" t="s">
        <v>83</v>
      </c>
      <c r="BK167" s="184">
        <f t="shared" si="19"/>
        <v>0</v>
      </c>
      <c r="BL167" s="13" t="s">
        <v>111</v>
      </c>
      <c r="BM167" s="183" t="s">
        <v>310</v>
      </c>
    </row>
    <row r="168" spans="1:65" s="2" customFormat="1" ht="24.2" customHeight="1">
      <c r="A168" s="30"/>
      <c r="B168" s="31"/>
      <c r="C168" s="170" t="s">
        <v>311</v>
      </c>
      <c r="D168" s="170" t="s">
        <v>106</v>
      </c>
      <c r="E168" s="171" t="s">
        <v>312</v>
      </c>
      <c r="F168" s="172" t="s">
        <v>313</v>
      </c>
      <c r="G168" s="173" t="s">
        <v>109</v>
      </c>
      <c r="H168" s="174">
        <v>3</v>
      </c>
      <c r="I168" s="175"/>
      <c r="J168" s="176">
        <f t="shared" si="10"/>
        <v>0</v>
      </c>
      <c r="K168" s="177"/>
      <c r="L168" s="178"/>
      <c r="M168" s="179" t="s">
        <v>1</v>
      </c>
      <c r="N168" s="180" t="s">
        <v>43</v>
      </c>
      <c r="O168" s="67"/>
      <c r="P168" s="181">
        <f t="shared" si="11"/>
        <v>0</v>
      </c>
      <c r="Q168" s="181">
        <v>0</v>
      </c>
      <c r="R168" s="181">
        <f t="shared" si="12"/>
        <v>0</v>
      </c>
      <c r="S168" s="181">
        <v>0</v>
      </c>
      <c r="T168" s="182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83" t="s">
        <v>110</v>
      </c>
      <c r="AT168" s="183" t="s">
        <v>106</v>
      </c>
      <c r="AU168" s="183" t="s">
        <v>83</v>
      </c>
      <c r="AY168" s="13" t="s">
        <v>105</v>
      </c>
      <c r="BE168" s="184">
        <f t="shared" si="14"/>
        <v>0</v>
      </c>
      <c r="BF168" s="184">
        <f t="shared" si="15"/>
        <v>0</v>
      </c>
      <c r="BG168" s="184">
        <f t="shared" si="16"/>
        <v>0</v>
      </c>
      <c r="BH168" s="184">
        <f t="shared" si="17"/>
        <v>0</v>
      </c>
      <c r="BI168" s="184">
        <f t="shared" si="18"/>
        <v>0</v>
      </c>
      <c r="BJ168" s="13" t="s">
        <v>83</v>
      </c>
      <c r="BK168" s="184">
        <f t="shared" si="19"/>
        <v>0</v>
      </c>
      <c r="BL168" s="13" t="s">
        <v>111</v>
      </c>
      <c r="BM168" s="183" t="s">
        <v>314</v>
      </c>
    </row>
    <row r="169" spans="1:65" s="2" customFormat="1" ht="24.2" customHeight="1">
      <c r="A169" s="30"/>
      <c r="B169" s="31"/>
      <c r="C169" s="170" t="s">
        <v>315</v>
      </c>
      <c r="D169" s="170" t="s">
        <v>106</v>
      </c>
      <c r="E169" s="171" t="s">
        <v>316</v>
      </c>
      <c r="F169" s="172" t="s">
        <v>317</v>
      </c>
      <c r="G169" s="173" t="s">
        <v>109</v>
      </c>
      <c r="H169" s="174">
        <v>5</v>
      </c>
      <c r="I169" s="175"/>
      <c r="J169" s="176">
        <f t="shared" si="10"/>
        <v>0</v>
      </c>
      <c r="K169" s="177"/>
      <c r="L169" s="178"/>
      <c r="M169" s="179" t="s">
        <v>1</v>
      </c>
      <c r="N169" s="180" t="s">
        <v>43</v>
      </c>
      <c r="O169" s="67"/>
      <c r="P169" s="181">
        <f t="shared" si="11"/>
        <v>0</v>
      </c>
      <c r="Q169" s="181">
        <v>0</v>
      </c>
      <c r="R169" s="181">
        <f t="shared" si="12"/>
        <v>0</v>
      </c>
      <c r="S169" s="181">
        <v>0</v>
      </c>
      <c r="T169" s="182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3" t="s">
        <v>110</v>
      </c>
      <c r="AT169" s="183" t="s">
        <v>106</v>
      </c>
      <c r="AU169" s="183" t="s">
        <v>83</v>
      </c>
      <c r="AY169" s="13" t="s">
        <v>105</v>
      </c>
      <c r="BE169" s="184">
        <f t="shared" si="14"/>
        <v>0</v>
      </c>
      <c r="BF169" s="184">
        <f t="shared" si="15"/>
        <v>0</v>
      </c>
      <c r="BG169" s="184">
        <f t="shared" si="16"/>
        <v>0</v>
      </c>
      <c r="BH169" s="184">
        <f t="shared" si="17"/>
        <v>0</v>
      </c>
      <c r="BI169" s="184">
        <f t="shared" si="18"/>
        <v>0</v>
      </c>
      <c r="BJ169" s="13" t="s">
        <v>83</v>
      </c>
      <c r="BK169" s="184">
        <f t="shared" si="19"/>
        <v>0</v>
      </c>
      <c r="BL169" s="13" t="s">
        <v>111</v>
      </c>
      <c r="BM169" s="183" t="s">
        <v>318</v>
      </c>
    </row>
    <row r="170" spans="1:65" s="2" customFormat="1" ht="24.2" customHeight="1">
      <c r="A170" s="30"/>
      <c r="B170" s="31"/>
      <c r="C170" s="170" t="s">
        <v>319</v>
      </c>
      <c r="D170" s="170" t="s">
        <v>106</v>
      </c>
      <c r="E170" s="171" t="s">
        <v>320</v>
      </c>
      <c r="F170" s="172" t="s">
        <v>321</v>
      </c>
      <c r="G170" s="173" t="s">
        <v>109</v>
      </c>
      <c r="H170" s="174">
        <v>5</v>
      </c>
      <c r="I170" s="175"/>
      <c r="J170" s="176">
        <f t="shared" si="10"/>
        <v>0</v>
      </c>
      <c r="K170" s="177"/>
      <c r="L170" s="178"/>
      <c r="M170" s="179" t="s">
        <v>1</v>
      </c>
      <c r="N170" s="180" t="s">
        <v>43</v>
      </c>
      <c r="O170" s="67"/>
      <c r="P170" s="181">
        <f t="shared" si="11"/>
        <v>0</v>
      </c>
      <c r="Q170" s="181">
        <v>0</v>
      </c>
      <c r="R170" s="181">
        <f t="shared" si="12"/>
        <v>0</v>
      </c>
      <c r="S170" s="181">
        <v>0</v>
      </c>
      <c r="T170" s="182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3" t="s">
        <v>110</v>
      </c>
      <c r="AT170" s="183" t="s">
        <v>106</v>
      </c>
      <c r="AU170" s="183" t="s">
        <v>83</v>
      </c>
      <c r="AY170" s="13" t="s">
        <v>105</v>
      </c>
      <c r="BE170" s="184">
        <f t="shared" si="14"/>
        <v>0</v>
      </c>
      <c r="BF170" s="184">
        <f t="shared" si="15"/>
        <v>0</v>
      </c>
      <c r="BG170" s="184">
        <f t="shared" si="16"/>
        <v>0</v>
      </c>
      <c r="BH170" s="184">
        <f t="shared" si="17"/>
        <v>0</v>
      </c>
      <c r="BI170" s="184">
        <f t="shared" si="18"/>
        <v>0</v>
      </c>
      <c r="BJ170" s="13" t="s">
        <v>83</v>
      </c>
      <c r="BK170" s="184">
        <f t="shared" si="19"/>
        <v>0</v>
      </c>
      <c r="BL170" s="13" t="s">
        <v>111</v>
      </c>
      <c r="BM170" s="183" t="s">
        <v>322</v>
      </c>
    </row>
    <row r="171" spans="1:65" s="2" customFormat="1" ht="16.5" customHeight="1">
      <c r="A171" s="30"/>
      <c r="B171" s="31"/>
      <c r="C171" s="170" t="s">
        <v>323</v>
      </c>
      <c r="D171" s="170" t="s">
        <v>106</v>
      </c>
      <c r="E171" s="171" t="s">
        <v>324</v>
      </c>
      <c r="F171" s="172" t="s">
        <v>325</v>
      </c>
      <c r="G171" s="173" t="s">
        <v>109</v>
      </c>
      <c r="H171" s="174">
        <v>1</v>
      </c>
      <c r="I171" s="175"/>
      <c r="J171" s="176">
        <f t="shared" si="10"/>
        <v>0</v>
      </c>
      <c r="K171" s="177"/>
      <c r="L171" s="178"/>
      <c r="M171" s="179" t="s">
        <v>1</v>
      </c>
      <c r="N171" s="180" t="s">
        <v>43</v>
      </c>
      <c r="O171" s="67"/>
      <c r="P171" s="181">
        <f t="shared" si="11"/>
        <v>0</v>
      </c>
      <c r="Q171" s="181">
        <v>0</v>
      </c>
      <c r="R171" s="181">
        <f t="shared" si="12"/>
        <v>0</v>
      </c>
      <c r="S171" s="181">
        <v>0</v>
      </c>
      <c r="T171" s="182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3" t="s">
        <v>110</v>
      </c>
      <c r="AT171" s="183" t="s">
        <v>106</v>
      </c>
      <c r="AU171" s="183" t="s">
        <v>83</v>
      </c>
      <c r="AY171" s="13" t="s">
        <v>105</v>
      </c>
      <c r="BE171" s="184">
        <f t="shared" si="14"/>
        <v>0</v>
      </c>
      <c r="BF171" s="184">
        <f t="shared" si="15"/>
        <v>0</v>
      </c>
      <c r="BG171" s="184">
        <f t="shared" si="16"/>
        <v>0</v>
      </c>
      <c r="BH171" s="184">
        <f t="shared" si="17"/>
        <v>0</v>
      </c>
      <c r="BI171" s="184">
        <f t="shared" si="18"/>
        <v>0</v>
      </c>
      <c r="BJ171" s="13" t="s">
        <v>83</v>
      </c>
      <c r="BK171" s="184">
        <f t="shared" si="19"/>
        <v>0</v>
      </c>
      <c r="BL171" s="13" t="s">
        <v>111</v>
      </c>
      <c r="BM171" s="183" t="s">
        <v>326</v>
      </c>
    </row>
    <row r="172" spans="1:65" s="2" customFormat="1" ht="16.5" customHeight="1">
      <c r="A172" s="30"/>
      <c r="B172" s="31"/>
      <c r="C172" s="170" t="s">
        <v>327</v>
      </c>
      <c r="D172" s="170" t="s">
        <v>106</v>
      </c>
      <c r="E172" s="171" t="s">
        <v>328</v>
      </c>
      <c r="F172" s="172" t="s">
        <v>329</v>
      </c>
      <c r="G172" s="173" t="s">
        <v>109</v>
      </c>
      <c r="H172" s="174">
        <v>1</v>
      </c>
      <c r="I172" s="175"/>
      <c r="J172" s="176">
        <f t="shared" si="10"/>
        <v>0</v>
      </c>
      <c r="K172" s="177"/>
      <c r="L172" s="178"/>
      <c r="M172" s="179" t="s">
        <v>1</v>
      </c>
      <c r="N172" s="180" t="s">
        <v>43</v>
      </c>
      <c r="O172" s="67"/>
      <c r="P172" s="181">
        <f t="shared" si="11"/>
        <v>0</v>
      </c>
      <c r="Q172" s="181">
        <v>0</v>
      </c>
      <c r="R172" s="181">
        <f t="shared" si="12"/>
        <v>0</v>
      </c>
      <c r="S172" s="181">
        <v>0</v>
      </c>
      <c r="T172" s="182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3" t="s">
        <v>110</v>
      </c>
      <c r="AT172" s="183" t="s">
        <v>106</v>
      </c>
      <c r="AU172" s="183" t="s">
        <v>83</v>
      </c>
      <c r="AY172" s="13" t="s">
        <v>105</v>
      </c>
      <c r="BE172" s="184">
        <f t="shared" si="14"/>
        <v>0</v>
      </c>
      <c r="BF172" s="184">
        <f t="shared" si="15"/>
        <v>0</v>
      </c>
      <c r="BG172" s="184">
        <f t="shared" si="16"/>
        <v>0</v>
      </c>
      <c r="BH172" s="184">
        <f t="shared" si="17"/>
        <v>0</v>
      </c>
      <c r="BI172" s="184">
        <f t="shared" si="18"/>
        <v>0</v>
      </c>
      <c r="BJ172" s="13" t="s">
        <v>83</v>
      </c>
      <c r="BK172" s="184">
        <f t="shared" si="19"/>
        <v>0</v>
      </c>
      <c r="BL172" s="13" t="s">
        <v>111</v>
      </c>
      <c r="BM172" s="183" t="s">
        <v>330</v>
      </c>
    </row>
    <row r="173" spans="1:65" s="2" customFormat="1" ht="16.5" customHeight="1">
      <c r="A173" s="30"/>
      <c r="B173" s="31"/>
      <c r="C173" s="170" t="s">
        <v>331</v>
      </c>
      <c r="D173" s="170" t="s">
        <v>106</v>
      </c>
      <c r="E173" s="171" t="s">
        <v>332</v>
      </c>
      <c r="F173" s="172" t="s">
        <v>333</v>
      </c>
      <c r="G173" s="173" t="s">
        <v>173</v>
      </c>
      <c r="H173" s="174">
        <v>5</v>
      </c>
      <c r="I173" s="175"/>
      <c r="J173" s="176">
        <f t="shared" si="10"/>
        <v>0</v>
      </c>
      <c r="K173" s="177"/>
      <c r="L173" s="178"/>
      <c r="M173" s="179" t="s">
        <v>1</v>
      </c>
      <c r="N173" s="180" t="s">
        <v>43</v>
      </c>
      <c r="O173" s="67"/>
      <c r="P173" s="181">
        <f t="shared" si="11"/>
        <v>0</v>
      </c>
      <c r="Q173" s="181">
        <v>0</v>
      </c>
      <c r="R173" s="181">
        <f t="shared" si="12"/>
        <v>0</v>
      </c>
      <c r="S173" s="181">
        <v>0</v>
      </c>
      <c r="T173" s="182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3" t="s">
        <v>110</v>
      </c>
      <c r="AT173" s="183" t="s">
        <v>106</v>
      </c>
      <c r="AU173" s="183" t="s">
        <v>83</v>
      </c>
      <c r="AY173" s="13" t="s">
        <v>105</v>
      </c>
      <c r="BE173" s="184">
        <f t="shared" si="14"/>
        <v>0</v>
      </c>
      <c r="BF173" s="184">
        <f t="shared" si="15"/>
        <v>0</v>
      </c>
      <c r="BG173" s="184">
        <f t="shared" si="16"/>
        <v>0</v>
      </c>
      <c r="BH173" s="184">
        <f t="shared" si="17"/>
        <v>0</v>
      </c>
      <c r="BI173" s="184">
        <f t="shared" si="18"/>
        <v>0</v>
      </c>
      <c r="BJ173" s="13" t="s">
        <v>83</v>
      </c>
      <c r="BK173" s="184">
        <f t="shared" si="19"/>
        <v>0</v>
      </c>
      <c r="BL173" s="13" t="s">
        <v>111</v>
      </c>
      <c r="BM173" s="183" t="s">
        <v>334</v>
      </c>
    </row>
    <row r="174" spans="1:65" s="2" customFormat="1" ht="16.5" customHeight="1">
      <c r="A174" s="30"/>
      <c r="B174" s="31"/>
      <c r="C174" s="170" t="s">
        <v>335</v>
      </c>
      <c r="D174" s="170" t="s">
        <v>106</v>
      </c>
      <c r="E174" s="171" t="s">
        <v>336</v>
      </c>
      <c r="F174" s="172" t="s">
        <v>337</v>
      </c>
      <c r="G174" s="173" t="s">
        <v>173</v>
      </c>
      <c r="H174" s="174">
        <v>5</v>
      </c>
      <c r="I174" s="175"/>
      <c r="J174" s="176">
        <f t="shared" si="10"/>
        <v>0</v>
      </c>
      <c r="K174" s="177"/>
      <c r="L174" s="178"/>
      <c r="M174" s="179" t="s">
        <v>1</v>
      </c>
      <c r="N174" s="180" t="s">
        <v>43</v>
      </c>
      <c r="O174" s="67"/>
      <c r="P174" s="181">
        <f t="shared" si="11"/>
        <v>0</v>
      </c>
      <c r="Q174" s="181">
        <v>0</v>
      </c>
      <c r="R174" s="181">
        <f t="shared" si="12"/>
        <v>0</v>
      </c>
      <c r="S174" s="181">
        <v>0</v>
      </c>
      <c r="T174" s="182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83" t="s">
        <v>110</v>
      </c>
      <c r="AT174" s="183" t="s">
        <v>106</v>
      </c>
      <c r="AU174" s="183" t="s">
        <v>83</v>
      </c>
      <c r="AY174" s="13" t="s">
        <v>105</v>
      </c>
      <c r="BE174" s="184">
        <f t="shared" si="14"/>
        <v>0</v>
      </c>
      <c r="BF174" s="184">
        <f t="shared" si="15"/>
        <v>0</v>
      </c>
      <c r="BG174" s="184">
        <f t="shared" si="16"/>
        <v>0</v>
      </c>
      <c r="BH174" s="184">
        <f t="shared" si="17"/>
        <v>0</v>
      </c>
      <c r="BI174" s="184">
        <f t="shared" si="18"/>
        <v>0</v>
      </c>
      <c r="BJ174" s="13" t="s">
        <v>83</v>
      </c>
      <c r="BK174" s="184">
        <f t="shared" si="19"/>
        <v>0</v>
      </c>
      <c r="BL174" s="13" t="s">
        <v>111</v>
      </c>
      <c r="BM174" s="183" t="s">
        <v>338</v>
      </c>
    </row>
    <row r="175" spans="1:65" s="2" customFormat="1" ht="16.5" customHeight="1">
      <c r="A175" s="30"/>
      <c r="B175" s="31"/>
      <c r="C175" s="170" t="s">
        <v>339</v>
      </c>
      <c r="D175" s="170" t="s">
        <v>106</v>
      </c>
      <c r="E175" s="171" t="s">
        <v>340</v>
      </c>
      <c r="F175" s="172" t="s">
        <v>341</v>
      </c>
      <c r="G175" s="173" t="s">
        <v>109</v>
      </c>
      <c r="H175" s="174">
        <v>10</v>
      </c>
      <c r="I175" s="175"/>
      <c r="J175" s="176">
        <f t="shared" si="10"/>
        <v>0</v>
      </c>
      <c r="K175" s="177"/>
      <c r="L175" s="178"/>
      <c r="M175" s="179" t="s">
        <v>1</v>
      </c>
      <c r="N175" s="180" t="s">
        <v>43</v>
      </c>
      <c r="O175" s="67"/>
      <c r="P175" s="181">
        <f t="shared" si="11"/>
        <v>0</v>
      </c>
      <c r="Q175" s="181">
        <v>0</v>
      </c>
      <c r="R175" s="181">
        <f t="shared" si="12"/>
        <v>0</v>
      </c>
      <c r="S175" s="181">
        <v>0</v>
      </c>
      <c r="T175" s="182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3" t="s">
        <v>110</v>
      </c>
      <c r="AT175" s="183" t="s">
        <v>106</v>
      </c>
      <c r="AU175" s="183" t="s">
        <v>83</v>
      </c>
      <c r="AY175" s="13" t="s">
        <v>105</v>
      </c>
      <c r="BE175" s="184">
        <f t="shared" si="14"/>
        <v>0</v>
      </c>
      <c r="BF175" s="184">
        <f t="shared" si="15"/>
        <v>0</v>
      </c>
      <c r="BG175" s="184">
        <f t="shared" si="16"/>
        <v>0</v>
      </c>
      <c r="BH175" s="184">
        <f t="shared" si="17"/>
        <v>0</v>
      </c>
      <c r="BI175" s="184">
        <f t="shared" si="18"/>
        <v>0</v>
      </c>
      <c r="BJ175" s="13" t="s">
        <v>83</v>
      </c>
      <c r="BK175" s="184">
        <f t="shared" si="19"/>
        <v>0</v>
      </c>
      <c r="BL175" s="13" t="s">
        <v>111</v>
      </c>
      <c r="BM175" s="183" t="s">
        <v>342</v>
      </c>
    </row>
    <row r="176" spans="1:65" s="2" customFormat="1" ht="16.5" customHeight="1">
      <c r="A176" s="30"/>
      <c r="B176" s="31"/>
      <c r="C176" s="170" t="s">
        <v>343</v>
      </c>
      <c r="D176" s="170" t="s">
        <v>106</v>
      </c>
      <c r="E176" s="171" t="s">
        <v>344</v>
      </c>
      <c r="F176" s="172" t="s">
        <v>345</v>
      </c>
      <c r="G176" s="173" t="s">
        <v>346</v>
      </c>
      <c r="H176" s="174">
        <v>4</v>
      </c>
      <c r="I176" s="175"/>
      <c r="J176" s="176">
        <f t="shared" si="10"/>
        <v>0</v>
      </c>
      <c r="K176" s="177"/>
      <c r="L176" s="178"/>
      <c r="M176" s="179" t="s">
        <v>1</v>
      </c>
      <c r="N176" s="180" t="s">
        <v>43</v>
      </c>
      <c r="O176" s="67"/>
      <c r="P176" s="181">
        <f t="shared" si="11"/>
        <v>0</v>
      </c>
      <c r="Q176" s="181">
        <v>0</v>
      </c>
      <c r="R176" s="181">
        <f t="shared" si="12"/>
        <v>0</v>
      </c>
      <c r="S176" s="181">
        <v>0</v>
      </c>
      <c r="T176" s="182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83" t="s">
        <v>110</v>
      </c>
      <c r="AT176" s="183" t="s">
        <v>106</v>
      </c>
      <c r="AU176" s="183" t="s">
        <v>83</v>
      </c>
      <c r="AY176" s="13" t="s">
        <v>105</v>
      </c>
      <c r="BE176" s="184">
        <f t="shared" si="14"/>
        <v>0</v>
      </c>
      <c r="BF176" s="184">
        <f t="shared" si="15"/>
        <v>0</v>
      </c>
      <c r="BG176" s="184">
        <f t="shared" si="16"/>
        <v>0</v>
      </c>
      <c r="BH176" s="184">
        <f t="shared" si="17"/>
        <v>0</v>
      </c>
      <c r="BI176" s="184">
        <f t="shared" si="18"/>
        <v>0</v>
      </c>
      <c r="BJ176" s="13" t="s">
        <v>83</v>
      </c>
      <c r="BK176" s="184">
        <f t="shared" si="19"/>
        <v>0</v>
      </c>
      <c r="BL176" s="13" t="s">
        <v>111</v>
      </c>
      <c r="BM176" s="183" t="s">
        <v>347</v>
      </c>
    </row>
    <row r="177" spans="1:65" s="2" customFormat="1" ht="16.5" customHeight="1">
      <c r="A177" s="30"/>
      <c r="B177" s="31"/>
      <c r="C177" s="170" t="s">
        <v>348</v>
      </c>
      <c r="D177" s="170" t="s">
        <v>106</v>
      </c>
      <c r="E177" s="171" t="s">
        <v>349</v>
      </c>
      <c r="F177" s="172" t="s">
        <v>350</v>
      </c>
      <c r="G177" s="173" t="s">
        <v>346</v>
      </c>
      <c r="H177" s="174">
        <v>4</v>
      </c>
      <c r="I177" s="175"/>
      <c r="J177" s="176">
        <f t="shared" si="10"/>
        <v>0</v>
      </c>
      <c r="K177" s="177"/>
      <c r="L177" s="178"/>
      <c r="M177" s="179" t="s">
        <v>1</v>
      </c>
      <c r="N177" s="180" t="s">
        <v>43</v>
      </c>
      <c r="O177" s="67"/>
      <c r="P177" s="181">
        <f t="shared" si="11"/>
        <v>0</v>
      </c>
      <c r="Q177" s="181">
        <v>0</v>
      </c>
      <c r="R177" s="181">
        <f t="shared" si="12"/>
        <v>0</v>
      </c>
      <c r="S177" s="181">
        <v>0</v>
      </c>
      <c r="T177" s="182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83" t="s">
        <v>110</v>
      </c>
      <c r="AT177" s="183" t="s">
        <v>106</v>
      </c>
      <c r="AU177" s="183" t="s">
        <v>83</v>
      </c>
      <c r="AY177" s="13" t="s">
        <v>105</v>
      </c>
      <c r="BE177" s="184">
        <f t="shared" si="14"/>
        <v>0</v>
      </c>
      <c r="BF177" s="184">
        <f t="shared" si="15"/>
        <v>0</v>
      </c>
      <c r="BG177" s="184">
        <f t="shared" si="16"/>
        <v>0</v>
      </c>
      <c r="BH177" s="184">
        <f t="shared" si="17"/>
        <v>0</v>
      </c>
      <c r="BI177" s="184">
        <f t="shared" si="18"/>
        <v>0</v>
      </c>
      <c r="BJ177" s="13" t="s">
        <v>83</v>
      </c>
      <c r="BK177" s="184">
        <f t="shared" si="19"/>
        <v>0</v>
      </c>
      <c r="BL177" s="13" t="s">
        <v>111</v>
      </c>
      <c r="BM177" s="183" t="s">
        <v>351</v>
      </c>
    </row>
    <row r="178" spans="1:65" s="2" customFormat="1" ht="16.5" customHeight="1">
      <c r="A178" s="30"/>
      <c r="B178" s="31"/>
      <c r="C178" s="170" t="s">
        <v>352</v>
      </c>
      <c r="D178" s="170" t="s">
        <v>106</v>
      </c>
      <c r="E178" s="171" t="s">
        <v>353</v>
      </c>
      <c r="F178" s="172" t="s">
        <v>354</v>
      </c>
      <c r="G178" s="173" t="s">
        <v>346</v>
      </c>
      <c r="H178" s="174">
        <v>4</v>
      </c>
      <c r="I178" s="175"/>
      <c r="J178" s="176">
        <f t="shared" si="10"/>
        <v>0</v>
      </c>
      <c r="K178" s="177"/>
      <c r="L178" s="178"/>
      <c r="M178" s="179" t="s">
        <v>1</v>
      </c>
      <c r="N178" s="180" t="s">
        <v>43</v>
      </c>
      <c r="O178" s="67"/>
      <c r="P178" s="181">
        <f t="shared" si="11"/>
        <v>0</v>
      </c>
      <c r="Q178" s="181">
        <v>0</v>
      </c>
      <c r="R178" s="181">
        <f t="shared" si="12"/>
        <v>0</v>
      </c>
      <c r="S178" s="181">
        <v>0</v>
      </c>
      <c r="T178" s="182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3" t="s">
        <v>110</v>
      </c>
      <c r="AT178" s="183" t="s">
        <v>106</v>
      </c>
      <c r="AU178" s="183" t="s">
        <v>83</v>
      </c>
      <c r="AY178" s="13" t="s">
        <v>105</v>
      </c>
      <c r="BE178" s="184">
        <f t="shared" si="14"/>
        <v>0</v>
      </c>
      <c r="BF178" s="184">
        <f t="shared" si="15"/>
        <v>0</v>
      </c>
      <c r="BG178" s="184">
        <f t="shared" si="16"/>
        <v>0</v>
      </c>
      <c r="BH178" s="184">
        <f t="shared" si="17"/>
        <v>0</v>
      </c>
      <c r="BI178" s="184">
        <f t="shared" si="18"/>
        <v>0</v>
      </c>
      <c r="BJ178" s="13" t="s">
        <v>83</v>
      </c>
      <c r="BK178" s="184">
        <f t="shared" si="19"/>
        <v>0</v>
      </c>
      <c r="BL178" s="13" t="s">
        <v>111</v>
      </c>
      <c r="BM178" s="183" t="s">
        <v>355</v>
      </c>
    </row>
    <row r="179" spans="1:65" s="2" customFormat="1" ht="16.5" customHeight="1">
      <c r="A179" s="30"/>
      <c r="B179" s="31"/>
      <c r="C179" s="170" t="s">
        <v>356</v>
      </c>
      <c r="D179" s="170" t="s">
        <v>106</v>
      </c>
      <c r="E179" s="171" t="s">
        <v>357</v>
      </c>
      <c r="F179" s="172" t="s">
        <v>358</v>
      </c>
      <c r="G179" s="173" t="s">
        <v>346</v>
      </c>
      <c r="H179" s="174">
        <v>3</v>
      </c>
      <c r="I179" s="175"/>
      <c r="J179" s="176">
        <f t="shared" si="10"/>
        <v>0</v>
      </c>
      <c r="K179" s="177"/>
      <c r="L179" s="178"/>
      <c r="M179" s="179" t="s">
        <v>1</v>
      </c>
      <c r="N179" s="180" t="s">
        <v>43</v>
      </c>
      <c r="O179" s="67"/>
      <c r="P179" s="181">
        <f t="shared" si="11"/>
        <v>0</v>
      </c>
      <c r="Q179" s="181">
        <v>0</v>
      </c>
      <c r="R179" s="181">
        <f t="shared" si="12"/>
        <v>0</v>
      </c>
      <c r="S179" s="181">
        <v>0</v>
      </c>
      <c r="T179" s="182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83" t="s">
        <v>110</v>
      </c>
      <c r="AT179" s="183" t="s">
        <v>106</v>
      </c>
      <c r="AU179" s="183" t="s">
        <v>83</v>
      </c>
      <c r="AY179" s="13" t="s">
        <v>105</v>
      </c>
      <c r="BE179" s="184">
        <f t="shared" si="14"/>
        <v>0</v>
      </c>
      <c r="BF179" s="184">
        <f t="shared" si="15"/>
        <v>0</v>
      </c>
      <c r="BG179" s="184">
        <f t="shared" si="16"/>
        <v>0</v>
      </c>
      <c r="BH179" s="184">
        <f t="shared" si="17"/>
        <v>0</v>
      </c>
      <c r="BI179" s="184">
        <f t="shared" si="18"/>
        <v>0</v>
      </c>
      <c r="BJ179" s="13" t="s">
        <v>83</v>
      </c>
      <c r="BK179" s="184">
        <f t="shared" si="19"/>
        <v>0</v>
      </c>
      <c r="BL179" s="13" t="s">
        <v>111</v>
      </c>
      <c r="BM179" s="183" t="s">
        <v>359</v>
      </c>
    </row>
    <row r="180" spans="1:65" s="2" customFormat="1" ht="16.5" customHeight="1">
      <c r="A180" s="30"/>
      <c r="B180" s="31"/>
      <c r="C180" s="170" t="s">
        <v>360</v>
      </c>
      <c r="D180" s="170" t="s">
        <v>106</v>
      </c>
      <c r="E180" s="171" t="s">
        <v>361</v>
      </c>
      <c r="F180" s="172" t="s">
        <v>362</v>
      </c>
      <c r="G180" s="173" t="s">
        <v>346</v>
      </c>
      <c r="H180" s="174">
        <v>3</v>
      </c>
      <c r="I180" s="175"/>
      <c r="J180" s="176">
        <f t="shared" si="10"/>
        <v>0</v>
      </c>
      <c r="K180" s="177"/>
      <c r="L180" s="178"/>
      <c r="M180" s="179" t="s">
        <v>1</v>
      </c>
      <c r="N180" s="180" t="s">
        <v>43</v>
      </c>
      <c r="O180" s="67"/>
      <c r="P180" s="181">
        <f t="shared" si="11"/>
        <v>0</v>
      </c>
      <c r="Q180" s="181">
        <v>0</v>
      </c>
      <c r="R180" s="181">
        <f t="shared" si="12"/>
        <v>0</v>
      </c>
      <c r="S180" s="181">
        <v>0</v>
      </c>
      <c r="T180" s="182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3" t="s">
        <v>110</v>
      </c>
      <c r="AT180" s="183" t="s">
        <v>106</v>
      </c>
      <c r="AU180" s="183" t="s">
        <v>83</v>
      </c>
      <c r="AY180" s="13" t="s">
        <v>105</v>
      </c>
      <c r="BE180" s="184">
        <f t="shared" si="14"/>
        <v>0</v>
      </c>
      <c r="BF180" s="184">
        <f t="shared" si="15"/>
        <v>0</v>
      </c>
      <c r="BG180" s="184">
        <f t="shared" si="16"/>
        <v>0</v>
      </c>
      <c r="BH180" s="184">
        <f t="shared" si="17"/>
        <v>0</v>
      </c>
      <c r="BI180" s="184">
        <f t="shared" si="18"/>
        <v>0</v>
      </c>
      <c r="BJ180" s="13" t="s">
        <v>83</v>
      </c>
      <c r="BK180" s="184">
        <f t="shared" si="19"/>
        <v>0</v>
      </c>
      <c r="BL180" s="13" t="s">
        <v>111</v>
      </c>
      <c r="BM180" s="183" t="s">
        <v>363</v>
      </c>
    </row>
    <row r="181" spans="1:65" s="2" customFormat="1" ht="16.5" customHeight="1">
      <c r="A181" s="30"/>
      <c r="B181" s="31"/>
      <c r="C181" s="170" t="s">
        <v>364</v>
      </c>
      <c r="D181" s="170" t="s">
        <v>106</v>
      </c>
      <c r="E181" s="171" t="s">
        <v>365</v>
      </c>
      <c r="F181" s="172" t="s">
        <v>366</v>
      </c>
      <c r="G181" s="173" t="s">
        <v>346</v>
      </c>
      <c r="H181" s="174">
        <v>3</v>
      </c>
      <c r="I181" s="175"/>
      <c r="J181" s="176">
        <f t="shared" ref="J181:J212" si="20">ROUND(I181*H181,2)</f>
        <v>0</v>
      </c>
      <c r="K181" s="177"/>
      <c r="L181" s="178"/>
      <c r="M181" s="179" t="s">
        <v>1</v>
      </c>
      <c r="N181" s="180" t="s">
        <v>43</v>
      </c>
      <c r="O181" s="67"/>
      <c r="P181" s="181">
        <f t="shared" ref="P181:P212" si="21">O181*H181</f>
        <v>0</v>
      </c>
      <c r="Q181" s="181">
        <v>0</v>
      </c>
      <c r="R181" s="181">
        <f t="shared" ref="R181:R212" si="22">Q181*H181</f>
        <v>0</v>
      </c>
      <c r="S181" s="181">
        <v>0</v>
      </c>
      <c r="T181" s="182">
        <f t="shared" ref="T181:T212" si="23"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3" t="s">
        <v>110</v>
      </c>
      <c r="AT181" s="183" t="s">
        <v>106</v>
      </c>
      <c r="AU181" s="183" t="s">
        <v>83</v>
      </c>
      <c r="AY181" s="13" t="s">
        <v>105</v>
      </c>
      <c r="BE181" s="184">
        <f t="shared" ref="BE181:BE212" si="24">IF(N181="základní",J181,0)</f>
        <v>0</v>
      </c>
      <c r="BF181" s="184">
        <f t="shared" ref="BF181:BF212" si="25">IF(N181="snížená",J181,0)</f>
        <v>0</v>
      </c>
      <c r="BG181" s="184">
        <f t="shared" ref="BG181:BG212" si="26">IF(N181="zákl. přenesená",J181,0)</f>
        <v>0</v>
      </c>
      <c r="BH181" s="184">
        <f t="shared" ref="BH181:BH212" si="27">IF(N181="sníž. přenesená",J181,0)</f>
        <v>0</v>
      </c>
      <c r="BI181" s="184">
        <f t="shared" ref="BI181:BI212" si="28">IF(N181="nulová",J181,0)</f>
        <v>0</v>
      </c>
      <c r="BJ181" s="13" t="s">
        <v>83</v>
      </c>
      <c r="BK181" s="184">
        <f t="shared" ref="BK181:BK212" si="29">ROUND(I181*H181,2)</f>
        <v>0</v>
      </c>
      <c r="BL181" s="13" t="s">
        <v>111</v>
      </c>
      <c r="BM181" s="183" t="s">
        <v>367</v>
      </c>
    </row>
    <row r="182" spans="1:65" s="2" customFormat="1" ht="16.5" customHeight="1">
      <c r="A182" s="30"/>
      <c r="B182" s="31"/>
      <c r="C182" s="170" t="s">
        <v>368</v>
      </c>
      <c r="D182" s="170" t="s">
        <v>106</v>
      </c>
      <c r="E182" s="171" t="s">
        <v>369</v>
      </c>
      <c r="F182" s="172" t="s">
        <v>370</v>
      </c>
      <c r="G182" s="173" t="s">
        <v>109</v>
      </c>
      <c r="H182" s="174">
        <v>20</v>
      </c>
      <c r="I182" s="175"/>
      <c r="J182" s="176">
        <f t="shared" si="20"/>
        <v>0</v>
      </c>
      <c r="K182" s="177"/>
      <c r="L182" s="178"/>
      <c r="M182" s="179" t="s">
        <v>1</v>
      </c>
      <c r="N182" s="180" t="s">
        <v>43</v>
      </c>
      <c r="O182" s="67"/>
      <c r="P182" s="181">
        <f t="shared" si="21"/>
        <v>0</v>
      </c>
      <c r="Q182" s="181">
        <v>0</v>
      </c>
      <c r="R182" s="181">
        <f t="shared" si="22"/>
        <v>0</v>
      </c>
      <c r="S182" s="181">
        <v>0</v>
      </c>
      <c r="T182" s="182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83" t="s">
        <v>110</v>
      </c>
      <c r="AT182" s="183" t="s">
        <v>106</v>
      </c>
      <c r="AU182" s="183" t="s">
        <v>83</v>
      </c>
      <c r="AY182" s="13" t="s">
        <v>105</v>
      </c>
      <c r="BE182" s="184">
        <f t="shared" si="24"/>
        <v>0</v>
      </c>
      <c r="BF182" s="184">
        <f t="shared" si="25"/>
        <v>0</v>
      </c>
      <c r="BG182" s="184">
        <f t="shared" si="26"/>
        <v>0</v>
      </c>
      <c r="BH182" s="184">
        <f t="shared" si="27"/>
        <v>0</v>
      </c>
      <c r="BI182" s="184">
        <f t="shared" si="28"/>
        <v>0</v>
      </c>
      <c r="BJ182" s="13" t="s">
        <v>83</v>
      </c>
      <c r="BK182" s="184">
        <f t="shared" si="29"/>
        <v>0</v>
      </c>
      <c r="BL182" s="13" t="s">
        <v>111</v>
      </c>
      <c r="BM182" s="183" t="s">
        <v>371</v>
      </c>
    </row>
    <row r="183" spans="1:65" s="2" customFormat="1" ht="24.2" customHeight="1">
      <c r="A183" s="30"/>
      <c r="B183" s="31"/>
      <c r="C183" s="170" t="s">
        <v>372</v>
      </c>
      <c r="D183" s="170" t="s">
        <v>106</v>
      </c>
      <c r="E183" s="171" t="s">
        <v>373</v>
      </c>
      <c r="F183" s="172" t="s">
        <v>374</v>
      </c>
      <c r="G183" s="173" t="s">
        <v>109</v>
      </c>
      <c r="H183" s="174">
        <v>3</v>
      </c>
      <c r="I183" s="175"/>
      <c r="J183" s="176">
        <f t="shared" si="20"/>
        <v>0</v>
      </c>
      <c r="K183" s="177"/>
      <c r="L183" s="178"/>
      <c r="M183" s="179" t="s">
        <v>1</v>
      </c>
      <c r="N183" s="180" t="s">
        <v>43</v>
      </c>
      <c r="O183" s="67"/>
      <c r="P183" s="181">
        <f t="shared" si="21"/>
        <v>0</v>
      </c>
      <c r="Q183" s="181">
        <v>0</v>
      </c>
      <c r="R183" s="181">
        <f t="shared" si="22"/>
        <v>0</v>
      </c>
      <c r="S183" s="181">
        <v>0</v>
      </c>
      <c r="T183" s="182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83" t="s">
        <v>110</v>
      </c>
      <c r="AT183" s="183" t="s">
        <v>106</v>
      </c>
      <c r="AU183" s="183" t="s">
        <v>83</v>
      </c>
      <c r="AY183" s="13" t="s">
        <v>105</v>
      </c>
      <c r="BE183" s="184">
        <f t="shared" si="24"/>
        <v>0</v>
      </c>
      <c r="BF183" s="184">
        <f t="shared" si="25"/>
        <v>0</v>
      </c>
      <c r="BG183" s="184">
        <f t="shared" si="26"/>
        <v>0</v>
      </c>
      <c r="BH183" s="184">
        <f t="shared" si="27"/>
        <v>0</v>
      </c>
      <c r="BI183" s="184">
        <f t="shared" si="28"/>
        <v>0</v>
      </c>
      <c r="BJ183" s="13" t="s">
        <v>83</v>
      </c>
      <c r="BK183" s="184">
        <f t="shared" si="29"/>
        <v>0</v>
      </c>
      <c r="BL183" s="13" t="s">
        <v>111</v>
      </c>
      <c r="BM183" s="183" t="s">
        <v>375</v>
      </c>
    </row>
    <row r="184" spans="1:65" s="2" customFormat="1" ht="16.5" customHeight="1">
      <c r="A184" s="30"/>
      <c r="B184" s="31"/>
      <c r="C184" s="170" t="s">
        <v>376</v>
      </c>
      <c r="D184" s="170" t="s">
        <v>106</v>
      </c>
      <c r="E184" s="171" t="s">
        <v>377</v>
      </c>
      <c r="F184" s="172" t="s">
        <v>378</v>
      </c>
      <c r="G184" s="173" t="s">
        <v>109</v>
      </c>
      <c r="H184" s="174">
        <v>5</v>
      </c>
      <c r="I184" s="175"/>
      <c r="J184" s="176">
        <f t="shared" si="20"/>
        <v>0</v>
      </c>
      <c r="K184" s="177"/>
      <c r="L184" s="178"/>
      <c r="M184" s="179" t="s">
        <v>1</v>
      </c>
      <c r="N184" s="180" t="s">
        <v>43</v>
      </c>
      <c r="O184" s="67"/>
      <c r="P184" s="181">
        <f t="shared" si="21"/>
        <v>0</v>
      </c>
      <c r="Q184" s="181">
        <v>0</v>
      </c>
      <c r="R184" s="181">
        <f t="shared" si="22"/>
        <v>0</v>
      </c>
      <c r="S184" s="181">
        <v>0</v>
      </c>
      <c r="T184" s="182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83" t="s">
        <v>110</v>
      </c>
      <c r="AT184" s="183" t="s">
        <v>106</v>
      </c>
      <c r="AU184" s="183" t="s">
        <v>83</v>
      </c>
      <c r="AY184" s="13" t="s">
        <v>105</v>
      </c>
      <c r="BE184" s="184">
        <f t="shared" si="24"/>
        <v>0</v>
      </c>
      <c r="BF184" s="184">
        <f t="shared" si="25"/>
        <v>0</v>
      </c>
      <c r="BG184" s="184">
        <f t="shared" si="26"/>
        <v>0</v>
      </c>
      <c r="BH184" s="184">
        <f t="shared" si="27"/>
        <v>0</v>
      </c>
      <c r="BI184" s="184">
        <f t="shared" si="28"/>
        <v>0</v>
      </c>
      <c r="BJ184" s="13" t="s">
        <v>83</v>
      </c>
      <c r="BK184" s="184">
        <f t="shared" si="29"/>
        <v>0</v>
      </c>
      <c r="BL184" s="13" t="s">
        <v>111</v>
      </c>
      <c r="BM184" s="183" t="s">
        <v>379</v>
      </c>
    </row>
    <row r="185" spans="1:65" s="2" customFormat="1" ht="16.5" customHeight="1">
      <c r="A185" s="30"/>
      <c r="B185" s="31"/>
      <c r="C185" s="170" t="s">
        <v>380</v>
      </c>
      <c r="D185" s="170" t="s">
        <v>106</v>
      </c>
      <c r="E185" s="171" t="s">
        <v>381</v>
      </c>
      <c r="F185" s="172" t="s">
        <v>382</v>
      </c>
      <c r="G185" s="173" t="s">
        <v>109</v>
      </c>
      <c r="H185" s="174">
        <v>5</v>
      </c>
      <c r="I185" s="175"/>
      <c r="J185" s="176">
        <f t="shared" si="20"/>
        <v>0</v>
      </c>
      <c r="K185" s="177"/>
      <c r="L185" s="178"/>
      <c r="M185" s="179" t="s">
        <v>1</v>
      </c>
      <c r="N185" s="180" t="s">
        <v>43</v>
      </c>
      <c r="O185" s="67"/>
      <c r="P185" s="181">
        <f t="shared" si="21"/>
        <v>0</v>
      </c>
      <c r="Q185" s="181">
        <v>0</v>
      </c>
      <c r="R185" s="181">
        <f t="shared" si="22"/>
        <v>0</v>
      </c>
      <c r="S185" s="181">
        <v>0</v>
      </c>
      <c r="T185" s="182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83" t="s">
        <v>110</v>
      </c>
      <c r="AT185" s="183" t="s">
        <v>106</v>
      </c>
      <c r="AU185" s="183" t="s">
        <v>83</v>
      </c>
      <c r="AY185" s="13" t="s">
        <v>105</v>
      </c>
      <c r="BE185" s="184">
        <f t="shared" si="24"/>
        <v>0</v>
      </c>
      <c r="BF185" s="184">
        <f t="shared" si="25"/>
        <v>0</v>
      </c>
      <c r="BG185" s="184">
        <f t="shared" si="26"/>
        <v>0</v>
      </c>
      <c r="BH185" s="184">
        <f t="shared" si="27"/>
        <v>0</v>
      </c>
      <c r="BI185" s="184">
        <f t="shared" si="28"/>
        <v>0</v>
      </c>
      <c r="BJ185" s="13" t="s">
        <v>83</v>
      </c>
      <c r="BK185" s="184">
        <f t="shared" si="29"/>
        <v>0</v>
      </c>
      <c r="BL185" s="13" t="s">
        <v>111</v>
      </c>
      <c r="BM185" s="183" t="s">
        <v>383</v>
      </c>
    </row>
    <row r="186" spans="1:65" s="2" customFormat="1" ht="16.5" customHeight="1">
      <c r="A186" s="30"/>
      <c r="B186" s="31"/>
      <c r="C186" s="170" t="s">
        <v>384</v>
      </c>
      <c r="D186" s="170" t="s">
        <v>106</v>
      </c>
      <c r="E186" s="171" t="s">
        <v>385</v>
      </c>
      <c r="F186" s="172" t="s">
        <v>386</v>
      </c>
      <c r="G186" s="173" t="s">
        <v>109</v>
      </c>
      <c r="H186" s="174">
        <v>5</v>
      </c>
      <c r="I186" s="175"/>
      <c r="J186" s="176">
        <f t="shared" si="20"/>
        <v>0</v>
      </c>
      <c r="K186" s="177"/>
      <c r="L186" s="178"/>
      <c r="M186" s="179" t="s">
        <v>1</v>
      </c>
      <c r="N186" s="180" t="s">
        <v>43</v>
      </c>
      <c r="O186" s="67"/>
      <c r="P186" s="181">
        <f t="shared" si="21"/>
        <v>0</v>
      </c>
      <c r="Q186" s="181">
        <v>0</v>
      </c>
      <c r="R186" s="181">
        <f t="shared" si="22"/>
        <v>0</v>
      </c>
      <c r="S186" s="181">
        <v>0</v>
      </c>
      <c r="T186" s="182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83" t="s">
        <v>110</v>
      </c>
      <c r="AT186" s="183" t="s">
        <v>106</v>
      </c>
      <c r="AU186" s="183" t="s">
        <v>83</v>
      </c>
      <c r="AY186" s="13" t="s">
        <v>105</v>
      </c>
      <c r="BE186" s="184">
        <f t="shared" si="24"/>
        <v>0</v>
      </c>
      <c r="BF186" s="184">
        <f t="shared" si="25"/>
        <v>0</v>
      </c>
      <c r="BG186" s="184">
        <f t="shared" si="26"/>
        <v>0</v>
      </c>
      <c r="BH186" s="184">
        <f t="shared" si="27"/>
        <v>0</v>
      </c>
      <c r="BI186" s="184">
        <f t="shared" si="28"/>
        <v>0</v>
      </c>
      <c r="BJ186" s="13" t="s">
        <v>83</v>
      </c>
      <c r="BK186" s="184">
        <f t="shared" si="29"/>
        <v>0</v>
      </c>
      <c r="BL186" s="13" t="s">
        <v>111</v>
      </c>
      <c r="BM186" s="183" t="s">
        <v>387</v>
      </c>
    </row>
    <row r="187" spans="1:65" s="2" customFormat="1" ht="24.2" customHeight="1">
      <c r="A187" s="30"/>
      <c r="B187" s="31"/>
      <c r="C187" s="170" t="s">
        <v>388</v>
      </c>
      <c r="D187" s="170" t="s">
        <v>106</v>
      </c>
      <c r="E187" s="171" t="s">
        <v>389</v>
      </c>
      <c r="F187" s="172" t="s">
        <v>390</v>
      </c>
      <c r="G187" s="173" t="s">
        <v>109</v>
      </c>
      <c r="H187" s="174">
        <v>5</v>
      </c>
      <c r="I187" s="175"/>
      <c r="J187" s="176">
        <f t="shared" si="20"/>
        <v>0</v>
      </c>
      <c r="K187" s="177"/>
      <c r="L187" s="178"/>
      <c r="M187" s="179" t="s">
        <v>1</v>
      </c>
      <c r="N187" s="180" t="s">
        <v>43</v>
      </c>
      <c r="O187" s="67"/>
      <c r="P187" s="181">
        <f t="shared" si="21"/>
        <v>0</v>
      </c>
      <c r="Q187" s="181">
        <v>0</v>
      </c>
      <c r="R187" s="181">
        <f t="shared" si="22"/>
        <v>0</v>
      </c>
      <c r="S187" s="181">
        <v>0</v>
      </c>
      <c r="T187" s="182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83" t="s">
        <v>110</v>
      </c>
      <c r="AT187" s="183" t="s">
        <v>106</v>
      </c>
      <c r="AU187" s="183" t="s">
        <v>83</v>
      </c>
      <c r="AY187" s="13" t="s">
        <v>105</v>
      </c>
      <c r="BE187" s="184">
        <f t="shared" si="24"/>
        <v>0</v>
      </c>
      <c r="BF187" s="184">
        <f t="shared" si="25"/>
        <v>0</v>
      </c>
      <c r="BG187" s="184">
        <f t="shared" si="26"/>
        <v>0</v>
      </c>
      <c r="BH187" s="184">
        <f t="shared" si="27"/>
        <v>0</v>
      </c>
      <c r="BI187" s="184">
        <f t="shared" si="28"/>
        <v>0</v>
      </c>
      <c r="BJ187" s="13" t="s">
        <v>83</v>
      </c>
      <c r="BK187" s="184">
        <f t="shared" si="29"/>
        <v>0</v>
      </c>
      <c r="BL187" s="13" t="s">
        <v>111</v>
      </c>
      <c r="BM187" s="183" t="s">
        <v>391</v>
      </c>
    </row>
    <row r="188" spans="1:65" s="2" customFormat="1" ht="16.5" customHeight="1">
      <c r="A188" s="30"/>
      <c r="B188" s="31"/>
      <c r="C188" s="170" t="s">
        <v>392</v>
      </c>
      <c r="D188" s="170" t="s">
        <v>106</v>
      </c>
      <c r="E188" s="171" t="s">
        <v>393</v>
      </c>
      <c r="F188" s="172" t="s">
        <v>394</v>
      </c>
      <c r="G188" s="173" t="s">
        <v>109</v>
      </c>
      <c r="H188" s="174">
        <v>2</v>
      </c>
      <c r="I188" s="175"/>
      <c r="J188" s="176">
        <f t="shared" si="20"/>
        <v>0</v>
      </c>
      <c r="K188" s="177"/>
      <c r="L188" s="178"/>
      <c r="M188" s="179" t="s">
        <v>1</v>
      </c>
      <c r="N188" s="180" t="s">
        <v>43</v>
      </c>
      <c r="O188" s="67"/>
      <c r="P188" s="181">
        <f t="shared" si="21"/>
        <v>0</v>
      </c>
      <c r="Q188" s="181">
        <v>0</v>
      </c>
      <c r="R188" s="181">
        <f t="shared" si="22"/>
        <v>0</v>
      </c>
      <c r="S188" s="181">
        <v>0</v>
      </c>
      <c r="T188" s="182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83" t="s">
        <v>110</v>
      </c>
      <c r="AT188" s="183" t="s">
        <v>106</v>
      </c>
      <c r="AU188" s="183" t="s">
        <v>83</v>
      </c>
      <c r="AY188" s="13" t="s">
        <v>105</v>
      </c>
      <c r="BE188" s="184">
        <f t="shared" si="24"/>
        <v>0</v>
      </c>
      <c r="BF188" s="184">
        <f t="shared" si="25"/>
        <v>0</v>
      </c>
      <c r="BG188" s="184">
        <f t="shared" si="26"/>
        <v>0</v>
      </c>
      <c r="BH188" s="184">
        <f t="shared" si="27"/>
        <v>0</v>
      </c>
      <c r="BI188" s="184">
        <f t="shared" si="28"/>
        <v>0</v>
      </c>
      <c r="BJ188" s="13" t="s">
        <v>83</v>
      </c>
      <c r="BK188" s="184">
        <f t="shared" si="29"/>
        <v>0</v>
      </c>
      <c r="BL188" s="13" t="s">
        <v>111</v>
      </c>
      <c r="BM188" s="183" t="s">
        <v>395</v>
      </c>
    </row>
    <row r="189" spans="1:65" s="2" customFormat="1" ht="16.5" customHeight="1">
      <c r="A189" s="30"/>
      <c r="B189" s="31"/>
      <c r="C189" s="170" t="s">
        <v>396</v>
      </c>
      <c r="D189" s="170" t="s">
        <v>106</v>
      </c>
      <c r="E189" s="171" t="s">
        <v>397</v>
      </c>
      <c r="F189" s="172" t="s">
        <v>398</v>
      </c>
      <c r="G189" s="173" t="s">
        <v>109</v>
      </c>
      <c r="H189" s="174">
        <v>2</v>
      </c>
      <c r="I189" s="175"/>
      <c r="J189" s="176">
        <f t="shared" si="20"/>
        <v>0</v>
      </c>
      <c r="K189" s="177"/>
      <c r="L189" s="178"/>
      <c r="M189" s="179" t="s">
        <v>1</v>
      </c>
      <c r="N189" s="180" t="s">
        <v>43</v>
      </c>
      <c r="O189" s="67"/>
      <c r="P189" s="181">
        <f t="shared" si="21"/>
        <v>0</v>
      </c>
      <c r="Q189" s="181">
        <v>0</v>
      </c>
      <c r="R189" s="181">
        <f t="shared" si="22"/>
        <v>0</v>
      </c>
      <c r="S189" s="181">
        <v>0</v>
      </c>
      <c r="T189" s="182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3" t="s">
        <v>110</v>
      </c>
      <c r="AT189" s="183" t="s">
        <v>106</v>
      </c>
      <c r="AU189" s="183" t="s">
        <v>83</v>
      </c>
      <c r="AY189" s="13" t="s">
        <v>105</v>
      </c>
      <c r="BE189" s="184">
        <f t="shared" si="24"/>
        <v>0</v>
      </c>
      <c r="BF189" s="184">
        <f t="shared" si="25"/>
        <v>0</v>
      </c>
      <c r="BG189" s="184">
        <f t="shared" si="26"/>
        <v>0</v>
      </c>
      <c r="BH189" s="184">
        <f t="shared" si="27"/>
        <v>0</v>
      </c>
      <c r="BI189" s="184">
        <f t="shared" si="28"/>
        <v>0</v>
      </c>
      <c r="BJ189" s="13" t="s">
        <v>83</v>
      </c>
      <c r="BK189" s="184">
        <f t="shared" si="29"/>
        <v>0</v>
      </c>
      <c r="BL189" s="13" t="s">
        <v>111</v>
      </c>
      <c r="BM189" s="183" t="s">
        <v>399</v>
      </c>
    </row>
    <row r="190" spans="1:65" s="2" customFormat="1" ht="16.5" customHeight="1">
      <c r="A190" s="30"/>
      <c r="B190" s="31"/>
      <c r="C190" s="170" t="s">
        <v>400</v>
      </c>
      <c r="D190" s="170" t="s">
        <v>106</v>
      </c>
      <c r="E190" s="171" t="s">
        <v>401</v>
      </c>
      <c r="F190" s="172" t="s">
        <v>402</v>
      </c>
      <c r="G190" s="173" t="s">
        <v>109</v>
      </c>
      <c r="H190" s="174">
        <v>2</v>
      </c>
      <c r="I190" s="175"/>
      <c r="J190" s="176">
        <f t="shared" si="20"/>
        <v>0</v>
      </c>
      <c r="K190" s="177"/>
      <c r="L190" s="178"/>
      <c r="M190" s="179" t="s">
        <v>1</v>
      </c>
      <c r="N190" s="180" t="s">
        <v>43</v>
      </c>
      <c r="O190" s="67"/>
      <c r="P190" s="181">
        <f t="shared" si="21"/>
        <v>0</v>
      </c>
      <c r="Q190" s="181">
        <v>0</v>
      </c>
      <c r="R190" s="181">
        <f t="shared" si="22"/>
        <v>0</v>
      </c>
      <c r="S190" s="181">
        <v>0</v>
      </c>
      <c r="T190" s="182">
        <f t="shared" si="2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3" t="s">
        <v>110</v>
      </c>
      <c r="AT190" s="183" t="s">
        <v>106</v>
      </c>
      <c r="AU190" s="183" t="s">
        <v>83</v>
      </c>
      <c r="AY190" s="13" t="s">
        <v>105</v>
      </c>
      <c r="BE190" s="184">
        <f t="shared" si="24"/>
        <v>0</v>
      </c>
      <c r="BF190" s="184">
        <f t="shared" si="25"/>
        <v>0</v>
      </c>
      <c r="BG190" s="184">
        <f t="shared" si="26"/>
        <v>0</v>
      </c>
      <c r="BH190" s="184">
        <f t="shared" si="27"/>
        <v>0</v>
      </c>
      <c r="BI190" s="184">
        <f t="shared" si="28"/>
        <v>0</v>
      </c>
      <c r="BJ190" s="13" t="s">
        <v>83</v>
      </c>
      <c r="BK190" s="184">
        <f t="shared" si="29"/>
        <v>0</v>
      </c>
      <c r="BL190" s="13" t="s">
        <v>111</v>
      </c>
      <c r="BM190" s="183" t="s">
        <v>403</v>
      </c>
    </row>
    <row r="191" spans="1:65" s="2" customFormat="1" ht="16.5" customHeight="1">
      <c r="A191" s="30"/>
      <c r="B191" s="31"/>
      <c r="C191" s="170" t="s">
        <v>404</v>
      </c>
      <c r="D191" s="170" t="s">
        <v>106</v>
      </c>
      <c r="E191" s="171" t="s">
        <v>405</v>
      </c>
      <c r="F191" s="172" t="s">
        <v>406</v>
      </c>
      <c r="G191" s="173" t="s">
        <v>109</v>
      </c>
      <c r="H191" s="174">
        <v>2</v>
      </c>
      <c r="I191" s="175"/>
      <c r="J191" s="176">
        <f t="shared" si="20"/>
        <v>0</v>
      </c>
      <c r="K191" s="177"/>
      <c r="L191" s="178"/>
      <c r="M191" s="179" t="s">
        <v>1</v>
      </c>
      <c r="N191" s="180" t="s">
        <v>43</v>
      </c>
      <c r="O191" s="67"/>
      <c r="P191" s="181">
        <f t="shared" si="21"/>
        <v>0</v>
      </c>
      <c r="Q191" s="181">
        <v>0</v>
      </c>
      <c r="R191" s="181">
        <f t="shared" si="22"/>
        <v>0</v>
      </c>
      <c r="S191" s="181">
        <v>0</v>
      </c>
      <c r="T191" s="182">
        <f t="shared" si="2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83" t="s">
        <v>110</v>
      </c>
      <c r="AT191" s="183" t="s">
        <v>106</v>
      </c>
      <c r="AU191" s="183" t="s">
        <v>83</v>
      </c>
      <c r="AY191" s="13" t="s">
        <v>105</v>
      </c>
      <c r="BE191" s="184">
        <f t="shared" si="24"/>
        <v>0</v>
      </c>
      <c r="BF191" s="184">
        <f t="shared" si="25"/>
        <v>0</v>
      </c>
      <c r="BG191" s="184">
        <f t="shared" si="26"/>
        <v>0</v>
      </c>
      <c r="BH191" s="184">
        <f t="shared" si="27"/>
        <v>0</v>
      </c>
      <c r="BI191" s="184">
        <f t="shared" si="28"/>
        <v>0</v>
      </c>
      <c r="BJ191" s="13" t="s">
        <v>83</v>
      </c>
      <c r="BK191" s="184">
        <f t="shared" si="29"/>
        <v>0</v>
      </c>
      <c r="BL191" s="13" t="s">
        <v>111</v>
      </c>
      <c r="BM191" s="183" t="s">
        <v>407</v>
      </c>
    </row>
    <row r="192" spans="1:65" s="2" customFormat="1" ht="16.5" customHeight="1">
      <c r="A192" s="30"/>
      <c r="B192" s="31"/>
      <c r="C192" s="170" t="s">
        <v>408</v>
      </c>
      <c r="D192" s="170" t="s">
        <v>106</v>
      </c>
      <c r="E192" s="171" t="s">
        <v>409</v>
      </c>
      <c r="F192" s="172" t="s">
        <v>410</v>
      </c>
      <c r="G192" s="173" t="s">
        <v>109</v>
      </c>
      <c r="H192" s="174">
        <v>1</v>
      </c>
      <c r="I192" s="175"/>
      <c r="J192" s="176">
        <f t="shared" si="20"/>
        <v>0</v>
      </c>
      <c r="K192" s="177"/>
      <c r="L192" s="178"/>
      <c r="M192" s="179" t="s">
        <v>1</v>
      </c>
      <c r="N192" s="180" t="s">
        <v>43</v>
      </c>
      <c r="O192" s="67"/>
      <c r="P192" s="181">
        <f t="shared" si="21"/>
        <v>0</v>
      </c>
      <c r="Q192" s="181">
        <v>0</v>
      </c>
      <c r="R192" s="181">
        <f t="shared" si="22"/>
        <v>0</v>
      </c>
      <c r="S192" s="181">
        <v>0</v>
      </c>
      <c r="T192" s="182">
        <f t="shared" si="2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83" t="s">
        <v>110</v>
      </c>
      <c r="AT192" s="183" t="s">
        <v>106</v>
      </c>
      <c r="AU192" s="183" t="s">
        <v>83</v>
      </c>
      <c r="AY192" s="13" t="s">
        <v>105</v>
      </c>
      <c r="BE192" s="184">
        <f t="shared" si="24"/>
        <v>0</v>
      </c>
      <c r="BF192" s="184">
        <f t="shared" si="25"/>
        <v>0</v>
      </c>
      <c r="BG192" s="184">
        <f t="shared" si="26"/>
        <v>0</v>
      </c>
      <c r="BH192" s="184">
        <f t="shared" si="27"/>
        <v>0</v>
      </c>
      <c r="BI192" s="184">
        <f t="shared" si="28"/>
        <v>0</v>
      </c>
      <c r="BJ192" s="13" t="s">
        <v>83</v>
      </c>
      <c r="BK192" s="184">
        <f t="shared" si="29"/>
        <v>0</v>
      </c>
      <c r="BL192" s="13" t="s">
        <v>111</v>
      </c>
      <c r="BM192" s="183" t="s">
        <v>411</v>
      </c>
    </row>
    <row r="193" spans="1:65" s="2" customFormat="1" ht="16.5" customHeight="1">
      <c r="A193" s="30"/>
      <c r="B193" s="31"/>
      <c r="C193" s="170" t="s">
        <v>412</v>
      </c>
      <c r="D193" s="170" t="s">
        <v>106</v>
      </c>
      <c r="E193" s="171" t="s">
        <v>413</v>
      </c>
      <c r="F193" s="172" t="s">
        <v>414</v>
      </c>
      <c r="G193" s="173" t="s">
        <v>109</v>
      </c>
      <c r="H193" s="174">
        <v>2</v>
      </c>
      <c r="I193" s="175"/>
      <c r="J193" s="176">
        <f t="shared" si="20"/>
        <v>0</v>
      </c>
      <c r="K193" s="177"/>
      <c r="L193" s="178"/>
      <c r="M193" s="179" t="s">
        <v>1</v>
      </c>
      <c r="N193" s="180" t="s">
        <v>43</v>
      </c>
      <c r="O193" s="67"/>
      <c r="P193" s="181">
        <f t="shared" si="21"/>
        <v>0</v>
      </c>
      <c r="Q193" s="181">
        <v>0</v>
      </c>
      <c r="R193" s="181">
        <f t="shared" si="22"/>
        <v>0</v>
      </c>
      <c r="S193" s="181">
        <v>0</v>
      </c>
      <c r="T193" s="182">
        <f t="shared" si="2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83" t="s">
        <v>110</v>
      </c>
      <c r="AT193" s="183" t="s">
        <v>106</v>
      </c>
      <c r="AU193" s="183" t="s">
        <v>83</v>
      </c>
      <c r="AY193" s="13" t="s">
        <v>105</v>
      </c>
      <c r="BE193" s="184">
        <f t="shared" si="24"/>
        <v>0</v>
      </c>
      <c r="BF193" s="184">
        <f t="shared" si="25"/>
        <v>0</v>
      </c>
      <c r="BG193" s="184">
        <f t="shared" si="26"/>
        <v>0</v>
      </c>
      <c r="BH193" s="184">
        <f t="shared" si="27"/>
        <v>0</v>
      </c>
      <c r="BI193" s="184">
        <f t="shared" si="28"/>
        <v>0</v>
      </c>
      <c r="BJ193" s="13" t="s">
        <v>83</v>
      </c>
      <c r="BK193" s="184">
        <f t="shared" si="29"/>
        <v>0</v>
      </c>
      <c r="BL193" s="13" t="s">
        <v>111</v>
      </c>
      <c r="BM193" s="183" t="s">
        <v>415</v>
      </c>
    </row>
    <row r="194" spans="1:65" s="2" customFormat="1" ht="16.5" customHeight="1">
      <c r="A194" s="30"/>
      <c r="B194" s="31"/>
      <c r="C194" s="170" t="s">
        <v>416</v>
      </c>
      <c r="D194" s="170" t="s">
        <v>106</v>
      </c>
      <c r="E194" s="171" t="s">
        <v>417</v>
      </c>
      <c r="F194" s="172" t="s">
        <v>418</v>
      </c>
      <c r="G194" s="173" t="s">
        <v>109</v>
      </c>
      <c r="H194" s="174">
        <v>2</v>
      </c>
      <c r="I194" s="175"/>
      <c r="J194" s="176">
        <f t="shared" si="20"/>
        <v>0</v>
      </c>
      <c r="K194" s="177"/>
      <c r="L194" s="178"/>
      <c r="M194" s="179" t="s">
        <v>1</v>
      </c>
      <c r="N194" s="180" t="s">
        <v>43</v>
      </c>
      <c r="O194" s="67"/>
      <c r="P194" s="181">
        <f t="shared" si="21"/>
        <v>0</v>
      </c>
      <c r="Q194" s="181">
        <v>0</v>
      </c>
      <c r="R194" s="181">
        <f t="shared" si="22"/>
        <v>0</v>
      </c>
      <c r="S194" s="181">
        <v>0</v>
      </c>
      <c r="T194" s="182">
        <f t="shared" si="2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83" t="s">
        <v>110</v>
      </c>
      <c r="AT194" s="183" t="s">
        <v>106</v>
      </c>
      <c r="AU194" s="183" t="s">
        <v>83</v>
      </c>
      <c r="AY194" s="13" t="s">
        <v>105</v>
      </c>
      <c r="BE194" s="184">
        <f t="shared" si="24"/>
        <v>0</v>
      </c>
      <c r="BF194" s="184">
        <f t="shared" si="25"/>
        <v>0</v>
      </c>
      <c r="BG194" s="184">
        <f t="shared" si="26"/>
        <v>0</v>
      </c>
      <c r="BH194" s="184">
        <f t="shared" si="27"/>
        <v>0</v>
      </c>
      <c r="BI194" s="184">
        <f t="shared" si="28"/>
        <v>0</v>
      </c>
      <c r="BJ194" s="13" t="s">
        <v>83</v>
      </c>
      <c r="BK194" s="184">
        <f t="shared" si="29"/>
        <v>0</v>
      </c>
      <c r="BL194" s="13" t="s">
        <v>111</v>
      </c>
      <c r="BM194" s="183" t="s">
        <v>419</v>
      </c>
    </row>
    <row r="195" spans="1:65" s="2" customFormat="1" ht="16.5" customHeight="1">
      <c r="A195" s="30"/>
      <c r="B195" s="31"/>
      <c r="C195" s="170" t="s">
        <v>420</v>
      </c>
      <c r="D195" s="170" t="s">
        <v>106</v>
      </c>
      <c r="E195" s="171" t="s">
        <v>421</v>
      </c>
      <c r="F195" s="172" t="s">
        <v>422</v>
      </c>
      <c r="G195" s="173" t="s">
        <v>109</v>
      </c>
      <c r="H195" s="174">
        <v>5</v>
      </c>
      <c r="I195" s="175"/>
      <c r="J195" s="176">
        <f t="shared" si="20"/>
        <v>0</v>
      </c>
      <c r="K195" s="177"/>
      <c r="L195" s="178"/>
      <c r="M195" s="179" t="s">
        <v>1</v>
      </c>
      <c r="N195" s="180" t="s">
        <v>43</v>
      </c>
      <c r="O195" s="67"/>
      <c r="P195" s="181">
        <f t="shared" si="21"/>
        <v>0</v>
      </c>
      <c r="Q195" s="181">
        <v>0</v>
      </c>
      <c r="R195" s="181">
        <f t="shared" si="22"/>
        <v>0</v>
      </c>
      <c r="S195" s="181">
        <v>0</v>
      </c>
      <c r="T195" s="182">
        <f t="shared" si="2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83" t="s">
        <v>110</v>
      </c>
      <c r="AT195" s="183" t="s">
        <v>106</v>
      </c>
      <c r="AU195" s="183" t="s">
        <v>83</v>
      </c>
      <c r="AY195" s="13" t="s">
        <v>105</v>
      </c>
      <c r="BE195" s="184">
        <f t="shared" si="24"/>
        <v>0</v>
      </c>
      <c r="BF195" s="184">
        <f t="shared" si="25"/>
        <v>0</v>
      </c>
      <c r="BG195" s="184">
        <f t="shared" si="26"/>
        <v>0</v>
      </c>
      <c r="BH195" s="184">
        <f t="shared" si="27"/>
        <v>0</v>
      </c>
      <c r="BI195" s="184">
        <f t="shared" si="28"/>
        <v>0</v>
      </c>
      <c r="BJ195" s="13" t="s">
        <v>83</v>
      </c>
      <c r="BK195" s="184">
        <f t="shared" si="29"/>
        <v>0</v>
      </c>
      <c r="BL195" s="13" t="s">
        <v>111</v>
      </c>
      <c r="BM195" s="183" t="s">
        <v>423</v>
      </c>
    </row>
    <row r="196" spans="1:65" s="2" customFormat="1" ht="16.5" customHeight="1">
      <c r="A196" s="30"/>
      <c r="B196" s="31"/>
      <c r="C196" s="170" t="s">
        <v>424</v>
      </c>
      <c r="D196" s="170" t="s">
        <v>106</v>
      </c>
      <c r="E196" s="171" t="s">
        <v>425</v>
      </c>
      <c r="F196" s="172" t="s">
        <v>426</v>
      </c>
      <c r="G196" s="173" t="s">
        <v>109</v>
      </c>
      <c r="H196" s="174">
        <v>7</v>
      </c>
      <c r="I196" s="175"/>
      <c r="J196" s="176">
        <f t="shared" si="20"/>
        <v>0</v>
      </c>
      <c r="K196" s="177"/>
      <c r="L196" s="178"/>
      <c r="M196" s="179" t="s">
        <v>1</v>
      </c>
      <c r="N196" s="180" t="s">
        <v>43</v>
      </c>
      <c r="O196" s="67"/>
      <c r="P196" s="181">
        <f t="shared" si="21"/>
        <v>0</v>
      </c>
      <c r="Q196" s="181">
        <v>0</v>
      </c>
      <c r="R196" s="181">
        <f t="shared" si="22"/>
        <v>0</v>
      </c>
      <c r="S196" s="181">
        <v>0</v>
      </c>
      <c r="T196" s="182">
        <f t="shared" si="2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83" t="s">
        <v>110</v>
      </c>
      <c r="AT196" s="183" t="s">
        <v>106</v>
      </c>
      <c r="AU196" s="183" t="s">
        <v>83</v>
      </c>
      <c r="AY196" s="13" t="s">
        <v>105</v>
      </c>
      <c r="BE196" s="184">
        <f t="shared" si="24"/>
        <v>0</v>
      </c>
      <c r="BF196" s="184">
        <f t="shared" si="25"/>
        <v>0</v>
      </c>
      <c r="BG196" s="184">
        <f t="shared" si="26"/>
        <v>0</v>
      </c>
      <c r="BH196" s="184">
        <f t="shared" si="27"/>
        <v>0</v>
      </c>
      <c r="BI196" s="184">
        <f t="shared" si="28"/>
        <v>0</v>
      </c>
      <c r="BJ196" s="13" t="s">
        <v>83</v>
      </c>
      <c r="BK196" s="184">
        <f t="shared" si="29"/>
        <v>0</v>
      </c>
      <c r="BL196" s="13" t="s">
        <v>111</v>
      </c>
      <c r="BM196" s="183" t="s">
        <v>427</v>
      </c>
    </row>
    <row r="197" spans="1:65" s="2" customFormat="1" ht="16.5" customHeight="1">
      <c r="A197" s="30"/>
      <c r="B197" s="31"/>
      <c r="C197" s="170" t="s">
        <v>428</v>
      </c>
      <c r="D197" s="170" t="s">
        <v>106</v>
      </c>
      <c r="E197" s="171" t="s">
        <v>429</v>
      </c>
      <c r="F197" s="172" t="s">
        <v>430</v>
      </c>
      <c r="G197" s="173" t="s">
        <v>109</v>
      </c>
      <c r="H197" s="174">
        <v>2</v>
      </c>
      <c r="I197" s="175"/>
      <c r="J197" s="176">
        <f t="shared" si="20"/>
        <v>0</v>
      </c>
      <c r="K197" s="177"/>
      <c r="L197" s="178"/>
      <c r="M197" s="179" t="s">
        <v>1</v>
      </c>
      <c r="N197" s="180" t="s">
        <v>43</v>
      </c>
      <c r="O197" s="67"/>
      <c r="P197" s="181">
        <f t="shared" si="21"/>
        <v>0</v>
      </c>
      <c r="Q197" s="181">
        <v>0</v>
      </c>
      <c r="R197" s="181">
        <f t="shared" si="22"/>
        <v>0</v>
      </c>
      <c r="S197" s="181">
        <v>0</v>
      </c>
      <c r="T197" s="182">
        <f t="shared" si="2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83" t="s">
        <v>110</v>
      </c>
      <c r="AT197" s="183" t="s">
        <v>106</v>
      </c>
      <c r="AU197" s="183" t="s">
        <v>83</v>
      </c>
      <c r="AY197" s="13" t="s">
        <v>105</v>
      </c>
      <c r="BE197" s="184">
        <f t="shared" si="24"/>
        <v>0</v>
      </c>
      <c r="BF197" s="184">
        <f t="shared" si="25"/>
        <v>0</v>
      </c>
      <c r="BG197" s="184">
        <f t="shared" si="26"/>
        <v>0</v>
      </c>
      <c r="BH197" s="184">
        <f t="shared" si="27"/>
        <v>0</v>
      </c>
      <c r="BI197" s="184">
        <f t="shared" si="28"/>
        <v>0</v>
      </c>
      <c r="BJ197" s="13" t="s">
        <v>83</v>
      </c>
      <c r="BK197" s="184">
        <f t="shared" si="29"/>
        <v>0</v>
      </c>
      <c r="BL197" s="13" t="s">
        <v>111</v>
      </c>
      <c r="BM197" s="183" t="s">
        <v>431</v>
      </c>
    </row>
    <row r="198" spans="1:65" s="2" customFormat="1" ht="16.5" customHeight="1">
      <c r="A198" s="30"/>
      <c r="B198" s="31"/>
      <c r="C198" s="170" t="s">
        <v>432</v>
      </c>
      <c r="D198" s="170" t="s">
        <v>106</v>
      </c>
      <c r="E198" s="171" t="s">
        <v>433</v>
      </c>
      <c r="F198" s="172" t="s">
        <v>434</v>
      </c>
      <c r="G198" s="173" t="s">
        <v>109</v>
      </c>
      <c r="H198" s="174">
        <v>20</v>
      </c>
      <c r="I198" s="175"/>
      <c r="J198" s="176">
        <f t="shared" si="20"/>
        <v>0</v>
      </c>
      <c r="K198" s="177"/>
      <c r="L198" s="178"/>
      <c r="M198" s="179" t="s">
        <v>1</v>
      </c>
      <c r="N198" s="180" t="s">
        <v>43</v>
      </c>
      <c r="O198" s="67"/>
      <c r="P198" s="181">
        <f t="shared" si="21"/>
        <v>0</v>
      </c>
      <c r="Q198" s="181">
        <v>0</v>
      </c>
      <c r="R198" s="181">
        <f t="shared" si="22"/>
        <v>0</v>
      </c>
      <c r="S198" s="181">
        <v>0</v>
      </c>
      <c r="T198" s="182">
        <f t="shared" si="2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83" t="s">
        <v>110</v>
      </c>
      <c r="AT198" s="183" t="s">
        <v>106</v>
      </c>
      <c r="AU198" s="183" t="s">
        <v>83</v>
      </c>
      <c r="AY198" s="13" t="s">
        <v>105</v>
      </c>
      <c r="BE198" s="184">
        <f t="shared" si="24"/>
        <v>0</v>
      </c>
      <c r="BF198" s="184">
        <f t="shared" si="25"/>
        <v>0</v>
      </c>
      <c r="BG198" s="184">
        <f t="shared" si="26"/>
        <v>0</v>
      </c>
      <c r="BH198" s="184">
        <f t="shared" si="27"/>
        <v>0</v>
      </c>
      <c r="BI198" s="184">
        <f t="shared" si="28"/>
        <v>0</v>
      </c>
      <c r="BJ198" s="13" t="s">
        <v>83</v>
      </c>
      <c r="BK198" s="184">
        <f t="shared" si="29"/>
        <v>0</v>
      </c>
      <c r="BL198" s="13" t="s">
        <v>111</v>
      </c>
      <c r="BM198" s="183" t="s">
        <v>435</v>
      </c>
    </row>
    <row r="199" spans="1:65" s="2" customFormat="1" ht="16.5" customHeight="1">
      <c r="A199" s="30"/>
      <c r="B199" s="31"/>
      <c r="C199" s="170" t="s">
        <v>436</v>
      </c>
      <c r="D199" s="170" t="s">
        <v>106</v>
      </c>
      <c r="E199" s="171" t="s">
        <v>437</v>
      </c>
      <c r="F199" s="172" t="s">
        <v>438</v>
      </c>
      <c r="G199" s="173" t="s">
        <v>109</v>
      </c>
      <c r="H199" s="174">
        <v>10</v>
      </c>
      <c r="I199" s="175"/>
      <c r="J199" s="176">
        <f t="shared" si="20"/>
        <v>0</v>
      </c>
      <c r="K199" s="177"/>
      <c r="L199" s="178"/>
      <c r="M199" s="179" t="s">
        <v>1</v>
      </c>
      <c r="N199" s="180" t="s">
        <v>43</v>
      </c>
      <c r="O199" s="67"/>
      <c r="P199" s="181">
        <f t="shared" si="21"/>
        <v>0</v>
      </c>
      <c r="Q199" s="181">
        <v>0</v>
      </c>
      <c r="R199" s="181">
        <f t="shared" si="22"/>
        <v>0</v>
      </c>
      <c r="S199" s="181">
        <v>0</v>
      </c>
      <c r="T199" s="182">
        <f t="shared" si="2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83" t="s">
        <v>110</v>
      </c>
      <c r="AT199" s="183" t="s">
        <v>106</v>
      </c>
      <c r="AU199" s="183" t="s">
        <v>83</v>
      </c>
      <c r="AY199" s="13" t="s">
        <v>105</v>
      </c>
      <c r="BE199" s="184">
        <f t="shared" si="24"/>
        <v>0</v>
      </c>
      <c r="BF199" s="184">
        <f t="shared" si="25"/>
        <v>0</v>
      </c>
      <c r="BG199" s="184">
        <f t="shared" si="26"/>
        <v>0</v>
      </c>
      <c r="BH199" s="184">
        <f t="shared" si="27"/>
        <v>0</v>
      </c>
      <c r="BI199" s="184">
        <f t="shared" si="28"/>
        <v>0</v>
      </c>
      <c r="BJ199" s="13" t="s">
        <v>83</v>
      </c>
      <c r="BK199" s="184">
        <f t="shared" si="29"/>
        <v>0</v>
      </c>
      <c r="BL199" s="13" t="s">
        <v>111</v>
      </c>
      <c r="BM199" s="183" t="s">
        <v>439</v>
      </c>
    </row>
    <row r="200" spans="1:65" s="2" customFormat="1" ht="16.5" customHeight="1">
      <c r="A200" s="30"/>
      <c r="B200" s="31"/>
      <c r="C200" s="170" t="s">
        <v>440</v>
      </c>
      <c r="D200" s="170" t="s">
        <v>106</v>
      </c>
      <c r="E200" s="171" t="s">
        <v>441</v>
      </c>
      <c r="F200" s="172" t="s">
        <v>442</v>
      </c>
      <c r="G200" s="173" t="s">
        <v>109</v>
      </c>
      <c r="H200" s="174">
        <v>10</v>
      </c>
      <c r="I200" s="175"/>
      <c r="J200" s="176">
        <f t="shared" si="20"/>
        <v>0</v>
      </c>
      <c r="K200" s="177"/>
      <c r="L200" s="178"/>
      <c r="M200" s="179" t="s">
        <v>1</v>
      </c>
      <c r="N200" s="180" t="s">
        <v>43</v>
      </c>
      <c r="O200" s="67"/>
      <c r="P200" s="181">
        <f t="shared" si="21"/>
        <v>0</v>
      </c>
      <c r="Q200" s="181">
        <v>0</v>
      </c>
      <c r="R200" s="181">
        <f t="shared" si="22"/>
        <v>0</v>
      </c>
      <c r="S200" s="181">
        <v>0</v>
      </c>
      <c r="T200" s="182">
        <f t="shared" si="2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83" t="s">
        <v>110</v>
      </c>
      <c r="AT200" s="183" t="s">
        <v>106</v>
      </c>
      <c r="AU200" s="183" t="s">
        <v>83</v>
      </c>
      <c r="AY200" s="13" t="s">
        <v>105</v>
      </c>
      <c r="BE200" s="184">
        <f t="shared" si="24"/>
        <v>0</v>
      </c>
      <c r="BF200" s="184">
        <f t="shared" si="25"/>
        <v>0</v>
      </c>
      <c r="BG200" s="184">
        <f t="shared" si="26"/>
        <v>0</v>
      </c>
      <c r="BH200" s="184">
        <f t="shared" si="27"/>
        <v>0</v>
      </c>
      <c r="BI200" s="184">
        <f t="shared" si="28"/>
        <v>0</v>
      </c>
      <c r="BJ200" s="13" t="s">
        <v>83</v>
      </c>
      <c r="BK200" s="184">
        <f t="shared" si="29"/>
        <v>0</v>
      </c>
      <c r="BL200" s="13" t="s">
        <v>111</v>
      </c>
      <c r="BM200" s="183" t="s">
        <v>443</v>
      </c>
    </row>
    <row r="201" spans="1:65" s="2" customFormat="1" ht="16.5" customHeight="1">
      <c r="A201" s="30"/>
      <c r="B201" s="31"/>
      <c r="C201" s="170" t="s">
        <v>444</v>
      </c>
      <c r="D201" s="170" t="s">
        <v>106</v>
      </c>
      <c r="E201" s="171" t="s">
        <v>445</v>
      </c>
      <c r="F201" s="172" t="s">
        <v>446</v>
      </c>
      <c r="G201" s="173" t="s">
        <v>109</v>
      </c>
      <c r="H201" s="174">
        <v>10</v>
      </c>
      <c r="I201" s="175"/>
      <c r="J201" s="176">
        <f t="shared" si="20"/>
        <v>0</v>
      </c>
      <c r="K201" s="177"/>
      <c r="L201" s="178"/>
      <c r="M201" s="179" t="s">
        <v>1</v>
      </c>
      <c r="N201" s="180" t="s">
        <v>43</v>
      </c>
      <c r="O201" s="67"/>
      <c r="P201" s="181">
        <f t="shared" si="21"/>
        <v>0</v>
      </c>
      <c r="Q201" s="181">
        <v>0</v>
      </c>
      <c r="R201" s="181">
        <f t="shared" si="22"/>
        <v>0</v>
      </c>
      <c r="S201" s="181">
        <v>0</v>
      </c>
      <c r="T201" s="182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83" t="s">
        <v>110</v>
      </c>
      <c r="AT201" s="183" t="s">
        <v>106</v>
      </c>
      <c r="AU201" s="183" t="s">
        <v>83</v>
      </c>
      <c r="AY201" s="13" t="s">
        <v>105</v>
      </c>
      <c r="BE201" s="184">
        <f t="shared" si="24"/>
        <v>0</v>
      </c>
      <c r="BF201" s="184">
        <f t="shared" si="25"/>
        <v>0</v>
      </c>
      <c r="BG201" s="184">
        <f t="shared" si="26"/>
        <v>0</v>
      </c>
      <c r="BH201" s="184">
        <f t="shared" si="27"/>
        <v>0</v>
      </c>
      <c r="BI201" s="184">
        <f t="shared" si="28"/>
        <v>0</v>
      </c>
      <c r="BJ201" s="13" t="s">
        <v>83</v>
      </c>
      <c r="BK201" s="184">
        <f t="shared" si="29"/>
        <v>0</v>
      </c>
      <c r="BL201" s="13" t="s">
        <v>111</v>
      </c>
      <c r="BM201" s="183" t="s">
        <v>447</v>
      </c>
    </row>
    <row r="202" spans="1:65" s="2" customFormat="1" ht="16.5" customHeight="1">
      <c r="A202" s="30"/>
      <c r="B202" s="31"/>
      <c r="C202" s="170" t="s">
        <v>448</v>
      </c>
      <c r="D202" s="170" t="s">
        <v>106</v>
      </c>
      <c r="E202" s="171" t="s">
        <v>449</v>
      </c>
      <c r="F202" s="172" t="s">
        <v>450</v>
      </c>
      <c r="G202" s="173" t="s">
        <v>173</v>
      </c>
      <c r="H202" s="174">
        <v>300</v>
      </c>
      <c r="I202" s="175"/>
      <c r="J202" s="176">
        <f t="shared" si="20"/>
        <v>0</v>
      </c>
      <c r="K202" s="177"/>
      <c r="L202" s="178"/>
      <c r="M202" s="179" t="s">
        <v>1</v>
      </c>
      <c r="N202" s="180" t="s">
        <v>43</v>
      </c>
      <c r="O202" s="67"/>
      <c r="P202" s="181">
        <f t="shared" si="21"/>
        <v>0</v>
      </c>
      <c r="Q202" s="181">
        <v>0</v>
      </c>
      <c r="R202" s="181">
        <f t="shared" si="22"/>
        <v>0</v>
      </c>
      <c r="S202" s="181">
        <v>0</v>
      </c>
      <c r="T202" s="182">
        <f t="shared" si="2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83" t="s">
        <v>110</v>
      </c>
      <c r="AT202" s="183" t="s">
        <v>106</v>
      </c>
      <c r="AU202" s="183" t="s">
        <v>83</v>
      </c>
      <c r="AY202" s="13" t="s">
        <v>105</v>
      </c>
      <c r="BE202" s="184">
        <f t="shared" si="24"/>
        <v>0</v>
      </c>
      <c r="BF202" s="184">
        <f t="shared" si="25"/>
        <v>0</v>
      </c>
      <c r="BG202" s="184">
        <f t="shared" si="26"/>
        <v>0</v>
      </c>
      <c r="BH202" s="184">
        <f t="shared" si="27"/>
        <v>0</v>
      </c>
      <c r="BI202" s="184">
        <f t="shared" si="28"/>
        <v>0</v>
      </c>
      <c r="BJ202" s="13" t="s">
        <v>83</v>
      </c>
      <c r="BK202" s="184">
        <f t="shared" si="29"/>
        <v>0</v>
      </c>
      <c r="BL202" s="13" t="s">
        <v>111</v>
      </c>
      <c r="BM202" s="183" t="s">
        <v>451</v>
      </c>
    </row>
    <row r="203" spans="1:65" s="2" customFormat="1" ht="16.5" customHeight="1">
      <c r="A203" s="30"/>
      <c r="B203" s="31"/>
      <c r="C203" s="170" t="s">
        <v>452</v>
      </c>
      <c r="D203" s="170" t="s">
        <v>106</v>
      </c>
      <c r="E203" s="171" t="s">
        <v>453</v>
      </c>
      <c r="F203" s="172" t="s">
        <v>454</v>
      </c>
      <c r="G203" s="173" t="s">
        <v>173</v>
      </c>
      <c r="H203" s="174">
        <v>400</v>
      </c>
      <c r="I203" s="175"/>
      <c r="J203" s="176">
        <f t="shared" si="20"/>
        <v>0</v>
      </c>
      <c r="K203" s="177"/>
      <c r="L203" s="178"/>
      <c r="M203" s="179" t="s">
        <v>1</v>
      </c>
      <c r="N203" s="180" t="s">
        <v>43</v>
      </c>
      <c r="O203" s="67"/>
      <c r="P203" s="181">
        <f t="shared" si="21"/>
        <v>0</v>
      </c>
      <c r="Q203" s="181">
        <v>0</v>
      </c>
      <c r="R203" s="181">
        <f t="shared" si="22"/>
        <v>0</v>
      </c>
      <c r="S203" s="181">
        <v>0</v>
      </c>
      <c r="T203" s="182">
        <f t="shared" si="2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83" t="s">
        <v>110</v>
      </c>
      <c r="AT203" s="183" t="s">
        <v>106</v>
      </c>
      <c r="AU203" s="183" t="s">
        <v>83</v>
      </c>
      <c r="AY203" s="13" t="s">
        <v>105</v>
      </c>
      <c r="BE203" s="184">
        <f t="shared" si="24"/>
        <v>0</v>
      </c>
      <c r="BF203" s="184">
        <f t="shared" si="25"/>
        <v>0</v>
      </c>
      <c r="BG203" s="184">
        <f t="shared" si="26"/>
        <v>0</v>
      </c>
      <c r="BH203" s="184">
        <f t="shared" si="27"/>
        <v>0</v>
      </c>
      <c r="BI203" s="184">
        <f t="shared" si="28"/>
        <v>0</v>
      </c>
      <c r="BJ203" s="13" t="s">
        <v>83</v>
      </c>
      <c r="BK203" s="184">
        <f t="shared" si="29"/>
        <v>0</v>
      </c>
      <c r="BL203" s="13" t="s">
        <v>111</v>
      </c>
      <c r="BM203" s="183" t="s">
        <v>455</v>
      </c>
    </row>
    <row r="204" spans="1:65" s="2" customFormat="1" ht="16.5" customHeight="1">
      <c r="A204" s="30"/>
      <c r="B204" s="31"/>
      <c r="C204" s="170" t="s">
        <v>456</v>
      </c>
      <c r="D204" s="170" t="s">
        <v>106</v>
      </c>
      <c r="E204" s="171" t="s">
        <v>457</v>
      </c>
      <c r="F204" s="172" t="s">
        <v>458</v>
      </c>
      <c r="G204" s="173" t="s">
        <v>173</v>
      </c>
      <c r="H204" s="174">
        <v>400</v>
      </c>
      <c r="I204" s="175"/>
      <c r="J204" s="176">
        <f t="shared" si="20"/>
        <v>0</v>
      </c>
      <c r="K204" s="177"/>
      <c r="L204" s="178"/>
      <c r="M204" s="179" t="s">
        <v>1</v>
      </c>
      <c r="N204" s="180" t="s">
        <v>43</v>
      </c>
      <c r="O204" s="67"/>
      <c r="P204" s="181">
        <f t="shared" si="21"/>
        <v>0</v>
      </c>
      <c r="Q204" s="181">
        <v>0</v>
      </c>
      <c r="R204" s="181">
        <f t="shared" si="22"/>
        <v>0</v>
      </c>
      <c r="S204" s="181">
        <v>0</v>
      </c>
      <c r="T204" s="182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83" t="s">
        <v>110</v>
      </c>
      <c r="AT204" s="183" t="s">
        <v>106</v>
      </c>
      <c r="AU204" s="183" t="s">
        <v>83</v>
      </c>
      <c r="AY204" s="13" t="s">
        <v>105</v>
      </c>
      <c r="BE204" s="184">
        <f t="shared" si="24"/>
        <v>0</v>
      </c>
      <c r="BF204" s="184">
        <f t="shared" si="25"/>
        <v>0</v>
      </c>
      <c r="BG204" s="184">
        <f t="shared" si="26"/>
        <v>0</v>
      </c>
      <c r="BH204" s="184">
        <f t="shared" si="27"/>
        <v>0</v>
      </c>
      <c r="BI204" s="184">
        <f t="shared" si="28"/>
        <v>0</v>
      </c>
      <c r="BJ204" s="13" t="s">
        <v>83</v>
      </c>
      <c r="BK204" s="184">
        <f t="shared" si="29"/>
        <v>0</v>
      </c>
      <c r="BL204" s="13" t="s">
        <v>111</v>
      </c>
      <c r="BM204" s="183" t="s">
        <v>459</v>
      </c>
    </row>
    <row r="205" spans="1:65" s="2" customFormat="1" ht="16.5" customHeight="1">
      <c r="A205" s="30"/>
      <c r="B205" s="31"/>
      <c r="C205" s="170" t="s">
        <v>460</v>
      </c>
      <c r="D205" s="170" t="s">
        <v>106</v>
      </c>
      <c r="E205" s="171" t="s">
        <v>461</v>
      </c>
      <c r="F205" s="172" t="s">
        <v>462</v>
      </c>
      <c r="G205" s="173" t="s">
        <v>173</v>
      </c>
      <c r="H205" s="174">
        <v>20</v>
      </c>
      <c r="I205" s="175"/>
      <c r="J205" s="176">
        <f t="shared" si="20"/>
        <v>0</v>
      </c>
      <c r="K205" s="177"/>
      <c r="L205" s="178"/>
      <c r="M205" s="179" t="s">
        <v>1</v>
      </c>
      <c r="N205" s="180" t="s">
        <v>43</v>
      </c>
      <c r="O205" s="67"/>
      <c r="P205" s="181">
        <f t="shared" si="21"/>
        <v>0</v>
      </c>
      <c r="Q205" s="181">
        <v>0</v>
      </c>
      <c r="R205" s="181">
        <f t="shared" si="22"/>
        <v>0</v>
      </c>
      <c r="S205" s="181">
        <v>0</v>
      </c>
      <c r="T205" s="182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83" t="s">
        <v>110</v>
      </c>
      <c r="AT205" s="183" t="s">
        <v>106</v>
      </c>
      <c r="AU205" s="183" t="s">
        <v>83</v>
      </c>
      <c r="AY205" s="13" t="s">
        <v>105</v>
      </c>
      <c r="BE205" s="184">
        <f t="shared" si="24"/>
        <v>0</v>
      </c>
      <c r="BF205" s="184">
        <f t="shared" si="25"/>
        <v>0</v>
      </c>
      <c r="BG205" s="184">
        <f t="shared" si="26"/>
        <v>0</v>
      </c>
      <c r="BH205" s="184">
        <f t="shared" si="27"/>
        <v>0</v>
      </c>
      <c r="BI205" s="184">
        <f t="shared" si="28"/>
        <v>0</v>
      </c>
      <c r="BJ205" s="13" t="s">
        <v>83</v>
      </c>
      <c r="BK205" s="184">
        <f t="shared" si="29"/>
        <v>0</v>
      </c>
      <c r="BL205" s="13" t="s">
        <v>111</v>
      </c>
      <c r="BM205" s="183" t="s">
        <v>463</v>
      </c>
    </row>
    <row r="206" spans="1:65" s="2" customFormat="1" ht="16.5" customHeight="1">
      <c r="A206" s="30"/>
      <c r="B206" s="31"/>
      <c r="C206" s="170" t="s">
        <v>464</v>
      </c>
      <c r="D206" s="170" t="s">
        <v>106</v>
      </c>
      <c r="E206" s="171" t="s">
        <v>465</v>
      </c>
      <c r="F206" s="172" t="s">
        <v>466</v>
      </c>
      <c r="G206" s="173" t="s">
        <v>173</v>
      </c>
      <c r="H206" s="174">
        <v>20</v>
      </c>
      <c r="I206" s="175"/>
      <c r="J206" s="176">
        <f t="shared" si="20"/>
        <v>0</v>
      </c>
      <c r="K206" s="177"/>
      <c r="L206" s="178"/>
      <c r="M206" s="179" t="s">
        <v>1</v>
      </c>
      <c r="N206" s="180" t="s">
        <v>43</v>
      </c>
      <c r="O206" s="67"/>
      <c r="P206" s="181">
        <f t="shared" si="21"/>
        <v>0</v>
      </c>
      <c r="Q206" s="181">
        <v>0</v>
      </c>
      <c r="R206" s="181">
        <f t="shared" si="22"/>
        <v>0</v>
      </c>
      <c r="S206" s="181">
        <v>0</v>
      </c>
      <c r="T206" s="182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83" t="s">
        <v>110</v>
      </c>
      <c r="AT206" s="183" t="s">
        <v>106</v>
      </c>
      <c r="AU206" s="183" t="s">
        <v>83</v>
      </c>
      <c r="AY206" s="13" t="s">
        <v>105</v>
      </c>
      <c r="BE206" s="184">
        <f t="shared" si="24"/>
        <v>0</v>
      </c>
      <c r="BF206" s="184">
        <f t="shared" si="25"/>
        <v>0</v>
      </c>
      <c r="BG206" s="184">
        <f t="shared" si="26"/>
        <v>0</v>
      </c>
      <c r="BH206" s="184">
        <f t="shared" si="27"/>
        <v>0</v>
      </c>
      <c r="BI206" s="184">
        <f t="shared" si="28"/>
        <v>0</v>
      </c>
      <c r="BJ206" s="13" t="s">
        <v>83</v>
      </c>
      <c r="BK206" s="184">
        <f t="shared" si="29"/>
        <v>0</v>
      </c>
      <c r="BL206" s="13" t="s">
        <v>111</v>
      </c>
      <c r="BM206" s="183" t="s">
        <v>467</v>
      </c>
    </row>
    <row r="207" spans="1:65" s="2" customFormat="1" ht="16.5" customHeight="1">
      <c r="A207" s="30"/>
      <c r="B207" s="31"/>
      <c r="C207" s="170" t="s">
        <v>468</v>
      </c>
      <c r="D207" s="170" t="s">
        <v>106</v>
      </c>
      <c r="E207" s="171" t="s">
        <v>469</v>
      </c>
      <c r="F207" s="172" t="s">
        <v>470</v>
      </c>
      <c r="G207" s="173" t="s">
        <v>109</v>
      </c>
      <c r="H207" s="174">
        <v>2</v>
      </c>
      <c r="I207" s="175"/>
      <c r="J207" s="176">
        <f t="shared" si="20"/>
        <v>0</v>
      </c>
      <c r="K207" s="177"/>
      <c r="L207" s="178"/>
      <c r="M207" s="179" t="s">
        <v>1</v>
      </c>
      <c r="N207" s="180" t="s">
        <v>43</v>
      </c>
      <c r="O207" s="67"/>
      <c r="P207" s="181">
        <f t="shared" si="21"/>
        <v>0</v>
      </c>
      <c r="Q207" s="181">
        <v>0</v>
      </c>
      <c r="R207" s="181">
        <f t="shared" si="22"/>
        <v>0</v>
      </c>
      <c r="S207" s="181">
        <v>0</v>
      </c>
      <c r="T207" s="182">
        <f t="shared" si="2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83" t="s">
        <v>110</v>
      </c>
      <c r="AT207" s="183" t="s">
        <v>106</v>
      </c>
      <c r="AU207" s="183" t="s">
        <v>83</v>
      </c>
      <c r="AY207" s="13" t="s">
        <v>105</v>
      </c>
      <c r="BE207" s="184">
        <f t="shared" si="24"/>
        <v>0</v>
      </c>
      <c r="BF207" s="184">
        <f t="shared" si="25"/>
        <v>0</v>
      </c>
      <c r="BG207" s="184">
        <f t="shared" si="26"/>
        <v>0</v>
      </c>
      <c r="BH207" s="184">
        <f t="shared" si="27"/>
        <v>0</v>
      </c>
      <c r="BI207" s="184">
        <f t="shared" si="28"/>
        <v>0</v>
      </c>
      <c r="BJ207" s="13" t="s">
        <v>83</v>
      </c>
      <c r="BK207" s="184">
        <f t="shared" si="29"/>
        <v>0</v>
      </c>
      <c r="BL207" s="13" t="s">
        <v>111</v>
      </c>
      <c r="BM207" s="183" t="s">
        <v>471</v>
      </c>
    </row>
    <row r="208" spans="1:65" s="2" customFormat="1" ht="16.5" customHeight="1">
      <c r="A208" s="30"/>
      <c r="B208" s="31"/>
      <c r="C208" s="170" t="s">
        <v>472</v>
      </c>
      <c r="D208" s="170" t="s">
        <v>106</v>
      </c>
      <c r="E208" s="171" t="s">
        <v>473</v>
      </c>
      <c r="F208" s="172" t="s">
        <v>474</v>
      </c>
      <c r="G208" s="173" t="s">
        <v>109</v>
      </c>
      <c r="H208" s="174">
        <v>2</v>
      </c>
      <c r="I208" s="175"/>
      <c r="J208" s="176">
        <f t="shared" si="20"/>
        <v>0</v>
      </c>
      <c r="K208" s="177"/>
      <c r="L208" s="178"/>
      <c r="M208" s="179" t="s">
        <v>1</v>
      </c>
      <c r="N208" s="180" t="s">
        <v>43</v>
      </c>
      <c r="O208" s="67"/>
      <c r="P208" s="181">
        <f t="shared" si="21"/>
        <v>0</v>
      </c>
      <c r="Q208" s="181">
        <v>0</v>
      </c>
      <c r="R208" s="181">
        <f t="shared" si="22"/>
        <v>0</v>
      </c>
      <c r="S208" s="181">
        <v>0</v>
      </c>
      <c r="T208" s="182">
        <f t="shared" si="2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83" t="s">
        <v>110</v>
      </c>
      <c r="AT208" s="183" t="s">
        <v>106</v>
      </c>
      <c r="AU208" s="183" t="s">
        <v>83</v>
      </c>
      <c r="AY208" s="13" t="s">
        <v>105</v>
      </c>
      <c r="BE208" s="184">
        <f t="shared" si="24"/>
        <v>0</v>
      </c>
      <c r="BF208" s="184">
        <f t="shared" si="25"/>
        <v>0</v>
      </c>
      <c r="BG208" s="184">
        <f t="shared" si="26"/>
        <v>0</v>
      </c>
      <c r="BH208" s="184">
        <f t="shared" si="27"/>
        <v>0</v>
      </c>
      <c r="BI208" s="184">
        <f t="shared" si="28"/>
        <v>0</v>
      </c>
      <c r="BJ208" s="13" t="s">
        <v>83</v>
      </c>
      <c r="BK208" s="184">
        <f t="shared" si="29"/>
        <v>0</v>
      </c>
      <c r="BL208" s="13" t="s">
        <v>111</v>
      </c>
      <c r="BM208" s="183" t="s">
        <v>475</v>
      </c>
    </row>
    <row r="209" spans="1:65" s="2" customFormat="1" ht="16.5" customHeight="1">
      <c r="A209" s="30"/>
      <c r="B209" s="31"/>
      <c r="C209" s="170" t="s">
        <v>476</v>
      </c>
      <c r="D209" s="170" t="s">
        <v>106</v>
      </c>
      <c r="E209" s="171" t="s">
        <v>477</v>
      </c>
      <c r="F209" s="172" t="s">
        <v>478</v>
      </c>
      <c r="G209" s="173" t="s">
        <v>109</v>
      </c>
      <c r="H209" s="174">
        <v>10</v>
      </c>
      <c r="I209" s="175"/>
      <c r="J209" s="176">
        <f t="shared" si="20"/>
        <v>0</v>
      </c>
      <c r="K209" s="177"/>
      <c r="L209" s="178"/>
      <c r="M209" s="179" t="s">
        <v>1</v>
      </c>
      <c r="N209" s="180" t="s">
        <v>43</v>
      </c>
      <c r="O209" s="67"/>
      <c r="P209" s="181">
        <f t="shared" si="21"/>
        <v>0</v>
      </c>
      <c r="Q209" s="181">
        <v>0</v>
      </c>
      <c r="R209" s="181">
        <f t="shared" si="22"/>
        <v>0</v>
      </c>
      <c r="S209" s="181">
        <v>0</v>
      </c>
      <c r="T209" s="182">
        <f t="shared" si="2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83" t="s">
        <v>110</v>
      </c>
      <c r="AT209" s="183" t="s">
        <v>106</v>
      </c>
      <c r="AU209" s="183" t="s">
        <v>83</v>
      </c>
      <c r="AY209" s="13" t="s">
        <v>105</v>
      </c>
      <c r="BE209" s="184">
        <f t="shared" si="24"/>
        <v>0</v>
      </c>
      <c r="BF209" s="184">
        <f t="shared" si="25"/>
        <v>0</v>
      </c>
      <c r="BG209" s="184">
        <f t="shared" si="26"/>
        <v>0</v>
      </c>
      <c r="BH209" s="184">
        <f t="shared" si="27"/>
        <v>0</v>
      </c>
      <c r="BI209" s="184">
        <f t="shared" si="28"/>
        <v>0</v>
      </c>
      <c r="BJ209" s="13" t="s">
        <v>83</v>
      </c>
      <c r="BK209" s="184">
        <f t="shared" si="29"/>
        <v>0</v>
      </c>
      <c r="BL209" s="13" t="s">
        <v>111</v>
      </c>
      <c r="BM209" s="183" t="s">
        <v>479</v>
      </c>
    </row>
    <row r="210" spans="1:65" s="2" customFormat="1" ht="16.5" customHeight="1">
      <c r="A210" s="30"/>
      <c r="B210" s="31"/>
      <c r="C210" s="170" t="s">
        <v>480</v>
      </c>
      <c r="D210" s="170" t="s">
        <v>106</v>
      </c>
      <c r="E210" s="171" t="s">
        <v>481</v>
      </c>
      <c r="F210" s="172" t="s">
        <v>482</v>
      </c>
      <c r="G210" s="173" t="s">
        <v>109</v>
      </c>
      <c r="H210" s="174">
        <v>10</v>
      </c>
      <c r="I210" s="175"/>
      <c r="J210" s="176">
        <f t="shared" si="20"/>
        <v>0</v>
      </c>
      <c r="K210" s="177"/>
      <c r="L210" s="178"/>
      <c r="M210" s="179" t="s">
        <v>1</v>
      </c>
      <c r="N210" s="180" t="s">
        <v>43</v>
      </c>
      <c r="O210" s="67"/>
      <c r="P210" s="181">
        <f t="shared" si="21"/>
        <v>0</v>
      </c>
      <c r="Q210" s="181">
        <v>0</v>
      </c>
      <c r="R210" s="181">
        <f t="shared" si="22"/>
        <v>0</v>
      </c>
      <c r="S210" s="181">
        <v>0</v>
      </c>
      <c r="T210" s="182">
        <f t="shared" si="2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83" t="s">
        <v>110</v>
      </c>
      <c r="AT210" s="183" t="s">
        <v>106</v>
      </c>
      <c r="AU210" s="183" t="s">
        <v>83</v>
      </c>
      <c r="AY210" s="13" t="s">
        <v>105</v>
      </c>
      <c r="BE210" s="184">
        <f t="shared" si="24"/>
        <v>0</v>
      </c>
      <c r="BF210" s="184">
        <f t="shared" si="25"/>
        <v>0</v>
      </c>
      <c r="BG210" s="184">
        <f t="shared" si="26"/>
        <v>0</v>
      </c>
      <c r="BH210" s="184">
        <f t="shared" si="27"/>
        <v>0</v>
      </c>
      <c r="BI210" s="184">
        <f t="shared" si="28"/>
        <v>0</v>
      </c>
      <c r="BJ210" s="13" t="s">
        <v>83</v>
      </c>
      <c r="BK210" s="184">
        <f t="shared" si="29"/>
        <v>0</v>
      </c>
      <c r="BL210" s="13" t="s">
        <v>111</v>
      </c>
      <c r="BM210" s="183" t="s">
        <v>483</v>
      </c>
    </row>
    <row r="211" spans="1:65" s="2" customFormat="1" ht="16.5" customHeight="1">
      <c r="A211" s="30"/>
      <c r="B211" s="31"/>
      <c r="C211" s="170" t="s">
        <v>484</v>
      </c>
      <c r="D211" s="170" t="s">
        <v>106</v>
      </c>
      <c r="E211" s="171" t="s">
        <v>485</v>
      </c>
      <c r="F211" s="172" t="s">
        <v>486</v>
      </c>
      <c r="G211" s="173" t="s">
        <v>109</v>
      </c>
      <c r="H211" s="174">
        <v>2</v>
      </c>
      <c r="I211" s="175"/>
      <c r="J211" s="176">
        <f t="shared" si="20"/>
        <v>0</v>
      </c>
      <c r="K211" s="177"/>
      <c r="L211" s="178"/>
      <c r="M211" s="179" t="s">
        <v>1</v>
      </c>
      <c r="N211" s="180" t="s">
        <v>43</v>
      </c>
      <c r="O211" s="67"/>
      <c r="P211" s="181">
        <f t="shared" si="21"/>
        <v>0</v>
      </c>
      <c r="Q211" s="181">
        <v>0</v>
      </c>
      <c r="R211" s="181">
        <f t="shared" si="22"/>
        <v>0</v>
      </c>
      <c r="S211" s="181">
        <v>0</v>
      </c>
      <c r="T211" s="182">
        <f t="shared" si="2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83" t="s">
        <v>110</v>
      </c>
      <c r="AT211" s="183" t="s">
        <v>106</v>
      </c>
      <c r="AU211" s="183" t="s">
        <v>83</v>
      </c>
      <c r="AY211" s="13" t="s">
        <v>105</v>
      </c>
      <c r="BE211" s="184">
        <f t="shared" si="24"/>
        <v>0</v>
      </c>
      <c r="BF211" s="184">
        <f t="shared" si="25"/>
        <v>0</v>
      </c>
      <c r="BG211" s="184">
        <f t="shared" si="26"/>
        <v>0</v>
      </c>
      <c r="BH211" s="184">
        <f t="shared" si="27"/>
        <v>0</v>
      </c>
      <c r="BI211" s="184">
        <f t="shared" si="28"/>
        <v>0</v>
      </c>
      <c r="BJ211" s="13" t="s">
        <v>83</v>
      </c>
      <c r="BK211" s="184">
        <f t="shared" si="29"/>
        <v>0</v>
      </c>
      <c r="BL211" s="13" t="s">
        <v>111</v>
      </c>
      <c r="BM211" s="183" t="s">
        <v>487</v>
      </c>
    </row>
    <row r="212" spans="1:65" s="2" customFormat="1" ht="16.5" customHeight="1">
      <c r="A212" s="30"/>
      <c r="B212" s="31"/>
      <c r="C212" s="170" t="s">
        <v>488</v>
      </c>
      <c r="D212" s="170" t="s">
        <v>106</v>
      </c>
      <c r="E212" s="171" t="s">
        <v>489</v>
      </c>
      <c r="F212" s="172" t="s">
        <v>490</v>
      </c>
      <c r="G212" s="173" t="s">
        <v>109</v>
      </c>
      <c r="H212" s="174">
        <v>2</v>
      </c>
      <c r="I212" s="175"/>
      <c r="J212" s="176">
        <f t="shared" si="20"/>
        <v>0</v>
      </c>
      <c r="K212" s="177"/>
      <c r="L212" s="178"/>
      <c r="M212" s="179" t="s">
        <v>1</v>
      </c>
      <c r="N212" s="180" t="s">
        <v>43</v>
      </c>
      <c r="O212" s="67"/>
      <c r="P212" s="181">
        <f t="shared" si="21"/>
        <v>0</v>
      </c>
      <c r="Q212" s="181">
        <v>0</v>
      </c>
      <c r="R212" s="181">
        <f t="shared" si="22"/>
        <v>0</v>
      </c>
      <c r="S212" s="181">
        <v>0</v>
      </c>
      <c r="T212" s="182">
        <f t="shared" si="2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83" t="s">
        <v>110</v>
      </c>
      <c r="AT212" s="183" t="s">
        <v>106</v>
      </c>
      <c r="AU212" s="183" t="s">
        <v>83</v>
      </c>
      <c r="AY212" s="13" t="s">
        <v>105</v>
      </c>
      <c r="BE212" s="184">
        <f t="shared" si="24"/>
        <v>0</v>
      </c>
      <c r="BF212" s="184">
        <f t="shared" si="25"/>
        <v>0</v>
      </c>
      <c r="BG212" s="184">
        <f t="shared" si="26"/>
        <v>0</v>
      </c>
      <c r="BH212" s="184">
        <f t="shared" si="27"/>
        <v>0</v>
      </c>
      <c r="BI212" s="184">
        <f t="shared" si="28"/>
        <v>0</v>
      </c>
      <c r="BJ212" s="13" t="s">
        <v>83</v>
      </c>
      <c r="BK212" s="184">
        <f t="shared" si="29"/>
        <v>0</v>
      </c>
      <c r="BL212" s="13" t="s">
        <v>111</v>
      </c>
      <c r="BM212" s="183" t="s">
        <v>491</v>
      </c>
    </row>
    <row r="213" spans="1:65" s="2" customFormat="1" ht="16.5" customHeight="1">
      <c r="A213" s="30"/>
      <c r="B213" s="31"/>
      <c r="C213" s="170" t="s">
        <v>492</v>
      </c>
      <c r="D213" s="170" t="s">
        <v>106</v>
      </c>
      <c r="E213" s="171" t="s">
        <v>493</v>
      </c>
      <c r="F213" s="172" t="s">
        <v>494</v>
      </c>
      <c r="G213" s="173" t="s">
        <v>109</v>
      </c>
      <c r="H213" s="174">
        <v>10</v>
      </c>
      <c r="I213" s="175"/>
      <c r="J213" s="176">
        <f t="shared" ref="J213:J222" si="30">ROUND(I213*H213,2)</f>
        <v>0</v>
      </c>
      <c r="K213" s="177"/>
      <c r="L213" s="178"/>
      <c r="M213" s="179" t="s">
        <v>1</v>
      </c>
      <c r="N213" s="180" t="s">
        <v>43</v>
      </c>
      <c r="O213" s="67"/>
      <c r="P213" s="181">
        <f t="shared" ref="P213:P222" si="31">O213*H213</f>
        <v>0</v>
      </c>
      <c r="Q213" s="181">
        <v>0</v>
      </c>
      <c r="R213" s="181">
        <f t="shared" ref="R213:R222" si="32">Q213*H213</f>
        <v>0</v>
      </c>
      <c r="S213" s="181">
        <v>0</v>
      </c>
      <c r="T213" s="182">
        <f t="shared" ref="T213:T222" si="33"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83" t="s">
        <v>110</v>
      </c>
      <c r="AT213" s="183" t="s">
        <v>106</v>
      </c>
      <c r="AU213" s="183" t="s">
        <v>83</v>
      </c>
      <c r="AY213" s="13" t="s">
        <v>105</v>
      </c>
      <c r="BE213" s="184">
        <f t="shared" ref="BE213:BE222" si="34">IF(N213="základní",J213,0)</f>
        <v>0</v>
      </c>
      <c r="BF213" s="184">
        <f t="shared" ref="BF213:BF222" si="35">IF(N213="snížená",J213,0)</f>
        <v>0</v>
      </c>
      <c r="BG213" s="184">
        <f t="shared" ref="BG213:BG222" si="36">IF(N213="zákl. přenesená",J213,0)</f>
        <v>0</v>
      </c>
      <c r="BH213" s="184">
        <f t="shared" ref="BH213:BH222" si="37">IF(N213="sníž. přenesená",J213,0)</f>
        <v>0</v>
      </c>
      <c r="BI213" s="184">
        <f t="shared" ref="BI213:BI222" si="38">IF(N213="nulová",J213,0)</f>
        <v>0</v>
      </c>
      <c r="BJ213" s="13" t="s">
        <v>83</v>
      </c>
      <c r="BK213" s="184">
        <f t="shared" ref="BK213:BK222" si="39">ROUND(I213*H213,2)</f>
        <v>0</v>
      </c>
      <c r="BL213" s="13" t="s">
        <v>111</v>
      </c>
      <c r="BM213" s="183" t="s">
        <v>495</v>
      </c>
    </row>
    <row r="214" spans="1:65" s="2" customFormat="1" ht="16.5" customHeight="1">
      <c r="A214" s="30"/>
      <c r="B214" s="31"/>
      <c r="C214" s="170" t="s">
        <v>496</v>
      </c>
      <c r="D214" s="170" t="s">
        <v>106</v>
      </c>
      <c r="E214" s="171" t="s">
        <v>497</v>
      </c>
      <c r="F214" s="172" t="s">
        <v>498</v>
      </c>
      <c r="G214" s="173" t="s">
        <v>173</v>
      </c>
      <c r="H214" s="174">
        <v>10</v>
      </c>
      <c r="I214" s="175"/>
      <c r="J214" s="176">
        <f t="shared" si="30"/>
        <v>0</v>
      </c>
      <c r="K214" s="177"/>
      <c r="L214" s="178"/>
      <c r="M214" s="179" t="s">
        <v>1</v>
      </c>
      <c r="N214" s="180" t="s">
        <v>43</v>
      </c>
      <c r="O214" s="67"/>
      <c r="P214" s="181">
        <f t="shared" si="31"/>
        <v>0</v>
      </c>
      <c r="Q214" s="181">
        <v>0</v>
      </c>
      <c r="R214" s="181">
        <f t="shared" si="32"/>
        <v>0</v>
      </c>
      <c r="S214" s="181">
        <v>0</v>
      </c>
      <c r="T214" s="182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83" t="s">
        <v>110</v>
      </c>
      <c r="AT214" s="183" t="s">
        <v>106</v>
      </c>
      <c r="AU214" s="183" t="s">
        <v>83</v>
      </c>
      <c r="AY214" s="13" t="s">
        <v>105</v>
      </c>
      <c r="BE214" s="184">
        <f t="shared" si="34"/>
        <v>0</v>
      </c>
      <c r="BF214" s="184">
        <f t="shared" si="35"/>
        <v>0</v>
      </c>
      <c r="BG214" s="184">
        <f t="shared" si="36"/>
        <v>0</v>
      </c>
      <c r="BH214" s="184">
        <f t="shared" si="37"/>
        <v>0</v>
      </c>
      <c r="BI214" s="184">
        <f t="shared" si="38"/>
        <v>0</v>
      </c>
      <c r="BJ214" s="13" t="s">
        <v>83</v>
      </c>
      <c r="BK214" s="184">
        <f t="shared" si="39"/>
        <v>0</v>
      </c>
      <c r="BL214" s="13" t="s">
        <v>111</v>
      </c>
      <c r="BM214" s="183" t="s">
        <v>499</v>
      </c>
    </row>
    <row r="215" spans="1:65" s="2" customFormat="1" ht="21.75" customHeight="1">
      <c r="A215" s="30"/>
      <c r="B215" s="31"/>
      <c r="C215" s="170" t="s">
        <v>500</v>
      </c>
      <c r="D215" s="170" t="s">
        <v>106</v>
      </c>
      <c r="E215" s="171" t="s">
        <v>501</v>
      </c>
      <c r="F215" s="172" t="s">
        <v>502</v>
      </c>
      <c r="G215" s="173" t="s">
        <v>109</v>
      </c>
      <c r="H215" s="174">
        <v>7</v>
      </c>
      <c r="I215" s="175"/>
      <c r="J215" s="176">
        <f t="shared" si="30"/>
        <v>0</v>
      </c>
      <c r="K215" s="177"/>
      <c r="L215" s="178"/>
      <c r="M215" s="179" t="s">
        <v>1</v>
      </c>
      <c r="N215" s="180" t="s">
        <v>43</v>
      </c>
      <c r="O215" s="67"/>
      <c r="P215" s="181">
        <f t="shared" si="31"/>
        <v>0</v>
      </c>
      <c r="Q215" s="181">
        <v>0</v>
      </c>
      <c r="R215" s="181">
        <f t="shared" si="32"/>
        <v>0</v>
      </c>
      <c r="S215" s="181">
        <v>0</v>
      </c>
      <c r="T215" s="182">
        <f t="shared" si="3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83" t="s">
        <v>110</v>
      </c>
      <c r="AT215" s="183" t="s">
        <v>106</v>
      </c>
      <c r="AU215" s="183" t="s">
        <v>83</v>
      </c>
      <c r="AY215" s="13" t="s">
        <v>105</v>
      </c>
      <c r="BE215" s="184">
        <f t="shared" si="34"/>
        <v>0</v>
      </c>
      <c r="BF215" s="184">
        <f t="shared" si="35"/>
        <v>0</v>
      </c>
      <c r="BG215" s="184">
        <f t="shared" si="36"/>
        <v>0</v>
      </c>
      <c r="BH215" s="184">
        <f t="shared" si="37"/>
        <v>0</v>
      </c>
      <c r="BI215" s="184">
        <f t="shared" si="38"/>
        <v>0</v>
      </c>
      <c r="BJ215" s="13" t="s">
        <v>83</v>
      </c>
      <c r="BK215" s="184">
        <f t="shared" si="39"/>
        <v>0</v>
      </c>
      <c r="BL215" s="13" t="s">
        <v>111</v>
      </c>
      <c r="BM215" s="183" t="s">
        <v>503</v>
      </c>
    </row>
    <row r="216" spans="1:65" s="2" customFormat="1" ht="21.75" customHeight="1">
      <c r="A216" s="30"/>
      <c r="B216" s="31"/>
      <c r="C216" s="170" t="s">
        <v>504</v>
      </c>
      <c r="D216" s="170" t="s">
        <v>106</v>
      </c>
      <c r="E216" s="171" t="s">
        <v>505</v>
      </c>
      <c r="F216" s="172" t="s">
        <v>506</v>
      </c>
      <c r="G216" s="173" t="s">
        <v>109</v>
      </c>
      <c r="H216" s="174">
        <v>7</v>
      </c>
      <c r="I216" s="175"/>
      <c r="J216" s="176">
        <f t="shared" si="30"/>
        <v>0</v>
      </c>
      <c r="K216" s="177"/>
      <c r="L216" s="178"/>
      <c r="M216" s="179" t="s">
        <v>1</v>
      </c>
      <c r="N216" s="180" t="s">
        <v>43</v>
      </c>
      <c r="O216" s="67"/>
      <c r="P216" s="181">
        <f t="shared" si="31"/>
        <v>0</v>
      </c>
      <c r="Q216" s="181">
        <v>0</v>
      </c>
      <c r="R216" s="181">
        <f t="shared" si="32"/>
        <v>0</v>
      </c>
      <c r="S216" s="181">
        <v>0</v>
      </c>
      <c r="T216" s="182">
        <f t="shared" si="3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83" t="s">
        <v>110</v>
      </c>
      <c r="AT216" s="183" t="s">
        <v>106</v>
      </c>
      <c r="AU216" s="183" t="s">
        <v>83</v>
      </c>
      <c r="AY216" s="13" t="s">
        <v>105</v>
      </c>
      <c r="BE216" s="184">
        <f t="shared" si="34"/>
        <v>0</v>
      </c>
      <c r="BF216" s="184">
        <f t="shared" si="35"/>
        <v>0</v>
      </c>
      <c r="BG216" s="184">
        <f t="shared" si="36"/>
        <v>0</v>
      </c>
      <c r="BH216" s="184">
        <f t="shared" si="37"/>
        <v>0</v>
      </c>
      <c r="BI216" s="184">
        <f t="shared" si="38"/>
        <v>0</v>
      </c>
      <c r="BJ216" s="13" t="s">
        <v>83</v>
      </c>
      <c r="BK216" s="184">
        <f t="shared" si="39"/>
        <v>0</v>
      </c>
      <c r="BL216" s="13" t="s">
        <v>111</v>
      </c>
      <c r="BM216" s="183" t="s">
        <v>507</v>
      </c>
    </row>
    <row r="217" spans="1:65" s="2" customFormat="1" ht="16.5" customHeight="1">
      <c r="A217" s="30"/>
      <c r="B217" s="31"/>
      <c r="C217" s="170" t="s">
        <v>508</v>
      </c>
      <c r="D217" s="170" t="s">
        <v>106</v>
      </c>
      <c r="E217" s="171" t="s">
        <v>509</v>
      </c>
      <c r="F217" s="172" t="s">
        <v>510</v>
      </c>
      <c r="G217" s="173" t="s">
        <v>109</v>
      </c>
      <c r="H217" s="174">
        <v>7</v>
      </c>
      <c r="I217" s="175"/>
      <c r="J217" s="176">
        <f t="shared" si="30"/>
        <v>0</v>
      </c>
      <c r="K217" s="177"/>
      <c r="L217" s="178"/>
      <c r="M217" s="179" t="s">
        <v>1</v>
      </c>
      <c r="N217" s="180" t="s">
        <v>43</v>
      </c>
      <c r="O217" s="67"/>
      <c r="P217" s="181">
        <f t="shared" si="31"/>
        <v>0</v>
      </c>
      <c r="Q217" s="181">
        <v>0</v>
      </c>
      <c r="R217" s="181">
        <f t="shared" si="32"/>
        <v>0</v>
      </c>
      <c r="S217" s="181">
        <v>0</v>
      </c>
      <c r="T217" s="182">
        <f t="shared" si="3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83" t="s">
        <v>110</v>
      </c>
      <c r="AT217" s="183" t="s">
        <v>106</v>
      </c>
      <c r="AU217" s="183" t="s">
        <v>83</v>
      </c>
      <c r="AY217" s="13" t="s">
        <v>105</v>
      </c>
      <c r="BE217" s="184">
        <f t="shared" si="34"/>
        <v>0</v>
      </c>
      <c r="BF217" s="184">
        <f t="shared" si="35"/>
        <v>0</v>
      </c>
      <c r="BG217" s="184">
        <f t="shared" si="36"/>
        <v>0</v>
      </c>
      <c r="BH217" s="184">
        <f t="shared" si="37"/>
        <v>0</v>
      </c>
      <c r="BI217" s="184">
        <f t="shared" si="38"/>
        <v>0</v>
      </c>
      <c r="BJ217" s="13" t="s">
        <v>83</v>
      </c>
      <c r="BK217" s="184">
        <f t="shared" si="39"/>
        <v>0</v>
      </c>
      <c r="BL217" s="13" t="s">
        <v>111</v>
      </c>
      <c r="BM217" s="183" t="s">
        <v>511</v>
      </c>
    </row>
    <row r="218" spans="1:65" s="2" customFormat="1" ht="16.5" customHeight="1">
      <c r="A218" s="30"/>
      <c r="B218" s="31"/>
      <c r="C218" s="170" t="s">
        <v>512</v>
      </c>
      <c r="D218" s="170" t="s">
        <v>106</v>
      </c>
      <c r="E218" s="171" t="s">
        <v>513</v>
      </c>
      <c r="F218" s="172" t="s">
        <v>514</v>
      </c>
      <c r="G218" s="173" t="s">
        <v>109</v>
      </c>
      <c r="H218" s="174">
        <v>2</v>
      </c>
      <c r="I218" s="175"/>
      <c r="J218" s="176">
        <f t="shared" si="30"/>
        <v>0</v>
      </c>
      <c r="K218" s="177"/>
      <c r="L218" s="178"/>
      <c r="M218" s="179" t="s">
        <v>1</v>
      </c>
      <c r="N218" s="180" t="s">
        <v>43</v>
      </c>
      <c r="O218" s="67"/>
      <c r="P218" s="181">
        <f t="shared" si="31"/>
        <v>0</v>
      </c>
      <c r="Q218" s="181">
        <v>0</v>
      </c>
      <c r="R218" s="181">
        <f t="shared" si="32"/>
        <v>0</v>
      </c>
      <c r="S218" s="181">
        <v>0</v>
      </c>
      <c r="T218" s="182">
        <f t="shared" si="3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83" t="s">
        <v>110</v>
      </c>
      <c r="AT218" s="183" t="s">
        <v>106</v>
      </c>
      <c r="AU218" s="183" t="s">
        <v>83</v>
      </c>
      <c r="AY218" s="13" t="s">
        <v>105</v>
      </c>
      <c r="BE218" s="184">
        <f t="shared" si="34"/>
        <v>0</v>
      </c>
      <c r="BF218" s="184">
        <f t="shared" si="35"/>
        <v>0</v>
      </c>
      <c r="BG218" s="184">
        <f t="shared" si="36"/>
        <v>0</v>
      </c>
      <c r="BH218" s="184">
        <f t="shared" si="37"/>
        <v>0</v>
      </c>
      <c r="BI218" s="184">
        <f t="shared" si="38"/>
        <v>0</v>
      </c>
      <c r="BJ218" s="13" t="s">
        <v>83</v>
      </c>
      <c r="BK218" s="184">
        <f t="shared" si="39"/>
        <v>0</v>
      </c>
      <c r="BL218" s="13" t="s">
        <v>111</v>
      </c>
      <c r="BM218" s="183" t="s">
        <v>515</v>
      </c>
    </row>
    <row r="219" spans="1:65" s="2" customFormat="1" ht="16.5" customHeight="1">
      <c r="A219" s="30"/>
      <c r="B219" s="31"/>
      <c r="C219" s="170" t="s">
        <v>516</v>
      </c>
      <c r="D219" s="170" t="s">
        <v>106</v>
      </c>
      <c r="E219" s="171" t="s">
        <v>517</v>
      </c>
      <c r="F219" s="172" t="s">
        <v>518</v>
      </c>
      <c r="G219" s="173" t="s">
        <v>109</v>
      </c>
      <c r="H219" s="174">
        <v>2</v>
      </c>
      <c r="I219" s="175"/>
      <c r="J219" s="176">
        <f t="shared" si="30"/>
        <v>0</v>
      </c>
      <c r="K219" s="177"/>
      <c r="L219" s="178"/>
      <c r="M219" s="179" t="s">
        <v>1</v>
      </c>
      <c r="N219" s="180" t="s">
        <v>43</v>
      </c>
      <c r="O219" s="67"/>
      <c r="P219" s="181">
        <f t="shared" si="31"/>
        <v>0</v>
      </c>
      <c r="Q219" s="181">
        <v>0</v>
      </c>
      <c r="R219" s="181">
        <f t="shared" si="32"/>
        <v>0</v>
      </c>
      <c r="S219" s="181">
        <v>0</v>
      </c>
      <c r="T219" s="182">
        <f t="shared" si="3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83" t="s">
        <v>110</v>
      </c>
      <c r="AT219" s="183" t="s">
        <v>106</v>
      </c>
      <c r="AU219" s="183" t="s">
        <v>83</v>
      </c>
      <c r="AY219" s="13" t="s">
        <v>105</v>
      </c>
      <c r="BE219" s="184">
        <f t="shared" si="34"/>
        <v>0</v>
      </c>
      <c r="BF219" s="184">
        <f t="shared" si="35"/>
        <v>0</v>
      </c>
      <c r="BG219" s="184">
        <f t="shared" si="36"/>
        <v>0</v>
      </c>
      <c r="BH219" s="184">
        <f t="shared" si="37"/>
        <v>0</v>
      </c>
      <c r="BI219" s="184">
        <f t="shared" si="38"/>
        <v>0</v>
      </c>
      <c r="BJ219" s="13" t="s">
        <v>83</v>
      </c>
      <c r="BK219" s="184">
        <f t="shared" si="39"/>
        <v>0</v>
      </c>
      <c r="BL219" s="13" t="s">
        <v>111</v>
      </c>
      <c r="BM219" s="183" t="s">
        <v>519</v>
      </c>
    </row>
    <row r="220" spans="1:65" s="2" customFormat="1" ht="16.5" customHeight="1">
      <c r="A220" s="30"/>
      <c r="B220" s="31"/>
      <c r="C220" s="170" t="s">
        <v>520</v>
      </c>
      <c r="D220" s="170" t="s">
        <v>106</v>
      </c>
      <c r="E220" s="171" t="s">
        <v>521</v>
      </c>
      <c r="F220" s="172" t="s">
        <v>522</v>
      </c>
      <c r="G220" s="173" t="s">
        <v>173</v>
      </c>
      <c r="H220" s="174">
        <v>2</v>
      </c>
      <c r="I220" s="175"/>
      <c r="J220" s="176">
        <f t="shared" si="30"/>
        <v>0</v>
      </c>
      <c r="K220" s="177"/>
      <c r="L220" s="178"/>
      <c r="M220" s="179" t="s">
        <v>1</v>
      </c>
      <c r="N220" s="180" t="s">
        <v>43</v>
      </c>
      <c r="O220" s="67"/>
      <c r="P220" s="181">
        <f t="shared" si="31"/>
        <v>0</v>
      </c>
      <c r="Q220" s="181">
        <v>0</v>
      </c>
      <c r="R220" s="181">
        <f t="shared" si="32"/>
        <v>0</v>
      </c>
      <c r="S220" s="181">
        <v>0</v>
      </c>
      <c r="T220" s="182">
        <f t="shared" si="3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83" t="s">
        <v>110</v>
      </c>
      <c r="AT220" s="183" t="s">
        <v>106</v>
      </c>
      <c r="AU220" s="183" t="s">
        <v>83</v>
      </c>
      <c r="AY220" s="13" t="s">
        <v>105</v>
      </c>
      <c r="BE220" s="184">
        <f t="shared" si="34"/>
        <v>0</v>
      </c>
      <c r="BF220" s="184">
        <f t="shared" si="35"/>
        <v>0</v>
      </c>
      <c r="BG220" s="184">
        <f t="shared" si="36"/>
        <v>0</v>
      </c>
      <c r="BH220" s="184">
        <f t="shared" si="37"/>
        <v>0</v>
      </c>
      <c r="BI220" s="184">
        <f t="shared" si="38"/>
        <v>0</v>
      </c>
      <c r="BJ220" s="13" t="s">
        <v>83</v>
      </c>
      <c r="BK220" s="184">
        <f t="shared" si="39"/>
        <v>0</v>
      </c>
      <c r="BL220" s="13" t="s">
        <v>111</v>
      </c>
      <c r="BM220" s="183" t="s">
        <v>523</v>
      </c>
    </row>
    <row r="221" spans="1:65" s="2" customFormat="1" ht="16.5" customHeight="1">
      <c r="A221" s="30"/>
      <c r="B221" s="31"/>
      <c r="C221" s="170" t="s">
        <v>524</v>
      </c>
      <c r="D221" s="170" t="s">
        <v>106</v>
      </c>
      <c r="E221" s="171" t="s">
        <v>525</v>
      </c>
      <c r="F221" s="172" t="s">
        <v>526</v>
      </c>
      <c r="G221" s="173" t="s">
        <v>173</v>
      </c>
      <c r="H221" s="174">
        <v>2</v>
      </c>
      <c r="I221" s="175"/>
      <c r="J221" s="176">
        <f t="shared" si="30"/>
        <v>0</v>
      </c>
      <c r="K221" s="177"/>
      <c r="L221" s="178"/>
      <c r="M221" s="179" t="s">
        <v>1</v>
      </c>
      <c r="N221" s="180" t="s">
        <v>43</v>
      </c>
      <c r="O221" s="67"/>
      <c r="P221" s="181">
        <f t="shared" si="31"/>
        <v>0</v>
      </c>
      <c r="Q221" s="181">
        <v>0</v>
      </c>
      <c r="R221" s="181">
        <f t="shared" si="32"/>
        <v>0</v>
      </c>
      <c r="S221" s="181">
        <v>0</v>
      </c>
      <c r="T221" s="182">
        <f t="shared" si="3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83" t="s">
        <v>110</v>
      </c>
      <c r="AT221" s="183" t="s">
        <v>106</v>
      </c>
      <c r="AU221" s="183" t="s">
        <v>83</v>
      </c>
      <c r="AY221" s="13" t="s">
        <v>105</v>
      </c>
      <c r="BE221" s="184">
        <f t="shared" si="34"/>
        <v>0</v>
      </c>
      <c r="BF221" s="184">
        <f t="shared" si="35"/>
        <v>0</v>
      </c>
      <c r="BG221" s="184">
        <f t="shared" si="36"/>
        <v>0</v>
      </c>
      <c r="BH221" s="184">
        <f t="shared" si="37"/>
        <v>0</v>
      </c>
      <c r="BI221" s="184">
        <f t="shared" si="38"/>
        <v>0</v>
      </c>
      <c r="BJ221" s="13" t="s">
        <v>83</v>
      </c>
      <c r="BK221" s="184">
        <f t="shared" si="39"/>
        <v>0</v>
      </c>
      <c r="BL221" s="13" t="s">
        <v>111</v>
      </c>
      <c r="BM221" s="183" t="s">
        <v>527</v>
      </c>
    </row>
    <row r="222" spans="1:65" s="2" customFormat="1" ht="16.5" customHeight="1">
      <c r="A222" s="30"/>
      <c r="B222" s="31"/>
      <c r="C222" s="170" t="s">
        <v>528</v>
      </c>
      <c r="D222" s="170" t="s">
        <v>106</v>
      </c>
      <c r="E222" s="171" t="s">
        <v>529</v>
      </c>
      <c r="F222" s="172" t="s">
        <v>530</v>
      </c>
      <c r="G222" s="173" t="s">
        <v>109</v>
      </c>
      <c r="H222" s="174">
        <v>1</v>
      </c>
      <c r="I222" s="175"/>
      <c r="J222" s="176">
        <f t="shared" si="30"/>
        <v>0</v>
      </c>
      <c r="K222" s="177"/>
      <c r="L222" s="178"/>
      <c r="M222" s="179" t="s">
        <v>1</v>
      </c>
      <c r="N222" s="180" t="s">
        <v>43</v>
      </c>
      <c r="O222" s="67"/>
      <c r="P222" s="181">
        <f t="shared" si="31"/>
        <v>0</v>
      </c>
      <c r="Q222" s="181">
        <v>0</v>
      </c>
      <c r="R222" s="181">
        <f t="shared" si="32"/>
        <v>0</v>
      </c>
      <c r="S222" s="181">
        <v>0</v>
      </c>
      <c r="T222" s="182">
        <f t="shared" si="3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83" t="s">
        <v>110</v>
      </c>
      <c r="AT222" s="183" t="s">
        <v>106</v>
      </c>
      <c r="AU222" s="183" t="s">
        <v>83</v>
      </c>
      <c r="AY222" s="13" t="s">
        <v>105</v>
      </c>
      <c r="BE222" s="184">
        <f t="shared" si="34"/>
        <v>0</v>
      </c>
      <c r="BF222" s="184">
        <f t="shared" si="35"/>
        <v>0</v>
      </c>
      <c r="BG222" s="184">
        <f t="shared" si="36"/>
        <v>0</v>
      </c>
      <c r="BH222" s="184">
        <f t="shared" si="37"/>
        <v>0</v>
      </c>
      <c r="BI222" s="184">
        <f t="shared" si="38"/>
        <v>0</v>
      </c>
      <c r="BJ222" s="13" t="s">
        <v>83</v>
      </c>
      <c r="BK222" s="184">
        <f t="shared" si="39"/>
        <v>0</v>
      </c>
      <c r="BL222" s="13" t="s">
        <v>111</v>
      </c>
      <c r="BM222" s="183" t="s">
        <v>531</v>
      </c>
    </row>
    <row r="223" spans="1:65" s="11" customFormat="1" ht="25.9" customHeight="1">
      <c r="B223" s="156"/>
      <c r="C223" s="157"/>
      <c r="D223" s="158" t="s">
        <v>77</v>
      </c>
      <c r="E223" s="159" t="s">
        <v>532</v>
      </c>
      <c r="F223" s="159" t="s">
        <v>533</v>
      </c>
      <c r="G223" s="157"/>
      <c r="H223" s="157"/>
      <c r="I223" s="160"/>
      <c r="J223" s="161">
        <f>BK223</f>
        <v>0</v>
      </c>
      <c r="K223" s="157"/>
      <c r="L223" s="162"/>
      <c r="M223" s="163"/>
      <c r="N223" s="164"/>
      <c r="O223" s="164"/>
      <c r="P223" s="165">
        <f>SUM(P224:P231)</f>
        <v>0</v>
      </c>
      <c r="Q223" s="164"/>
      <c r="R223" s="165">
        <f>SUM(R224:R231)</f>
        <v>0</v>
      </c>
      <c r="S223" s="164"/>
      <c r="T223" s="166">
        <f>SUM(T224:T231)</f>
        <v>0</v>
      </c>
      <c r="AR223" s="167" t="s">
        <v>83</v>
      </c>
      <c r="AT223" s="168" t="s">
        <v>77</v>
      </c>
      <c r="AU223" s="168" t="s">
        <v>78</v>
      </c>
      <c r="AY223" s="167" t="s">
        <v>105</v>
      </c>
      <c r="BK223" s="169">
        <f>SUM(BK224:BK231)</f>
        <v>0</v>
      </c>
    </row>
    <row r="224" spans="1:65" s="2" customFormat="1" ht="33" customHeight="1">
      <c r="A224" s="30"/>
      <c r="B224" s="31"/>
      <c r="C224" s="185" t="s">
        <v>534</v>
      </c>
      <c r="D224" s="185" t="s">
        <v>535</v>
      </c>
      <c r="E224" s="186" t="s">
        <v>536</v>
      </c>
      <c r="F224" s="187" t="s">
        <v>537</v>
      </c>
      <c r="G224" s="188" t="s">
        <v>538</v>
      </c>
      <c r="H224" s="189">
        <v>2500</v>
      </c>
      <c r="I224" s="190"/>
      <c r="J224" s="191">
        <f>ROUND(I224*H224,2)</f>
        <v>0</v>
      </c>
      <c r="K224" s="192"/>
      <c r="L224" s="35"/>
      <c r="M224" s="193" t="s">
        <v>1</v>
      </c>
      <c r="N224" s="194" t="s">
        <v>43</v>
      </c>
      <c r="O224" s="67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83" t="s">
        <v>111</v>
      </c>
      <c r="AT224" s="183" t="s">
        <v>535</v>
      </c>
      <c r="AU224" s="183" t="s">
        <v>83</v>
      </c>
      <c r="AY224" s="13" t="s">
        <v>105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3" t="s">
        <v>83</v>
      </c>
      <c r="BK224" s="184">
        <f>ROUND(I224*H224,2)</f>
        <v>0</v>
      </c>
      <c r="BL224" s="13" t="s">
        <v>111</v>
      </c>
      <c r="BM224" s="183" t="s">
        <v>539</v>
      </c>
    </row>
    <row r="225" spans="1:65" s="2" customFormat="1" ht="117">
      <c r="A225" s="30"/>
      <c r="B225" s="31"/>
      <c r="C225" s="32"/>
      <c r="D225" s="195" t="s">
        <v>540</v>
      </c>
      <c r="E225" s="32"/>
      <c r="F225" s="196" t="s">
        <v>541</v>
      </c>
      <c r="G225" s="32"/>
      <c r="H225" s="32"/>
      <c r="I225" s="197"/>
      <c r="J225" s="32"/>
      <c r="K225" s="32"/>
      <c r="L225" s="35"/>
      <c r="M225" s="198"/>
      <c r="N225" s="199"/>
      <c r="O225" s="67"/>
      <c r="P225" s="67"/>
      <c r="Q225" s="67"/>
      <c r="R225" s="67"/>
      <c r="S225" s="67"/>
      <c r="T225" s="68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3" t="s">
        <v>540</v>
      </c>
      <c r="AU225" s="13" t="s">
        <v>83</v>
      </c>
    </row>
    <row r="226" spans="1:65" s="2" customFormat="1" ht="37.9" customHeight="1">
      <c r="A226" s="30"/>
      <c r="B226" s="31"/>
      <c r="C226" s="185" t="s">
        <v>542</v>
      </c>
      <c r="D226" s="185" t="s">
        <v>535</v>
      </c>
      <c r="E226" s="186" t="s">
        <v>543</v>
      </c>
      <c r="F226" s="187" t="s">
        <v>544</v>
      </c>
      <c r="G226" s="188" t="s">
        <v>545</v>
      </c>
      <c r="H226" s="189">
        <v>10</v>
      </c>
      <c r="I226" s="190"/>
      <c r="J226" s="191">
        <f>ROUND(I226*H226,2)</f>
        <v>0</v>
      </c>
      <c r="K226" s="192"/>
      <c r="L226" s="35"/>
      <c r="M226" s="193" t="s">
        <v>1</v>
      </c>
      <c r="N226" s="194" t="s">
        <v>43</v>
      </c>
      <c r="O226" s="67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83" t="s">
        <v>111</v>
      </c>
      <c r="AT226" s="183" t="s">
        <v>535</v>
      </c>
      <c r="AU226" s="183" t="s">
        <v>83</v>
      </c>
      <c r="AY226" s="13" t="s">
        <v>105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3" t="s">
        <v>83</v>
      </c>
      <c r="BK226" s="184">
        <f>ROUND(I226*H226,2)</f>
        <v>0</v>
      </c>
      <c r="BL226" s="13" t="s">
        <v>111</v>
      </c>
      <c r="BM226" s="183" t="s">
        <v>546</v>
      </c>
    </row>
    <row r="227" spans="1:65" s="2" customFormat="1" ht="39">
      <c r="A227" s="30"/>
      <c r="B227" s="31"/>
      <c r="C227" s="32"/>
      <c r="D227" s="195" t="s">
        <v>540</v>
      </c>
      <c r="E227" s="32"/>
      <c r="F227" s="196" t="s">
        <v>547</v>
      </c>
      <c r="G227" s="32"/>
      <c r="H227" s="32"/>
      <c r="I227" s="197"/>
      <c r="J227" s="32"/>
      <c r="K227" s="32"/>
      <c r="L227" s="35"/>
      <c r="M227" s="198"/>
      <c r="N227" s="199"/>
      <c r="O227" s="67"/>
      <c r="P227" s="67"/>
      <c r="Q227" s="67"/>
      <c r="R227" s="67"/>
      <c r="S227" s="67"/>
      <c r="T227" s="68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3" t="s">
        <v>540</v>
      </c>
      <c r="AU227" s="13" t="s">
        <v>83</v>
      </c>
    </row>
    <row r="228" spans="1:65" s="2" customFormat="1" ht="37.9" customHeight="1">
      <c r="A228" s="30"/>
      <c r="B228" s="31"/>
      <c r="C228" s="185" t="s">
        <v>548</v>
      </c>
      <c r="D228" s="185" t="s">
        <v>535</v>
      </c>
      <c r="E228" s="186" t="s">
        <v>549</v>
      </c>
      <c r="F228" s="187" t="s">
        <v>550</v>
      </c>
      <c r="G228" s="188" t="s">
        <v>545</v>
      </c>
      <c r="H228" s="189">
        <v>10</v>
      </c>
      <c r="I228" s="190"/>
      <c r="J228" s="191">
        <f>ROUND(I228*H228,2)</f>
        <v>0</v>
      </c>
      <c r="K228" s="192"/>
      <c r="L228" s="35"/>
      <c r="M228" s="193" t="s">
        <v>1</v>
      </c>
      <c r="N228" s="194" t="s">
        <v>43</v>
      </c>
      <c r="O228" s="67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83" t="s">
        <v>111</v>
      </c>
      <c r="AT228" s="183" t="s">
        <v>535</v>
      </c>
      <c r="AU228" s="183" t="s">
        <v>83</v>
      </c>
      <c r="AY228" s="13" t="s">
        <v>105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3" t="s">
        <v>83</v>
      </c>
      <c r="BK228" s="184">
        <f>ROUND(I228*H228,2)</f>
        <v>0</v>
      </c>
      <c r="BL228" s="13" t="s">
        <v>111</v>
      </c>
      <c r="BM228" s="183" t="s">
        <v>551</v>
      </c>
    </row>
    <row r="229" spans="1:65" s="2" customFormat="1" ht="39">
      <c r="A229" s="30"/>
      <c r="B229" s="31"/>
      <c r="C229" s="32"/>
      <c r="D229" s="195" t="s">
        <v>540</v>
      </c>
      <c r="E229" s="32"/>
      <c r="F229" s="196" t="s">
        <v>547</v>
      </c>
      <c r="G229" s="32"/>
      <c r="H229" s="32"/>
      <c r="I229" s="197"/>
      <c r="J229" s="32"/>
      <c r="K229" s="32"/>
      <c r="L229" s="35"/>
      <c r="M229" s="198"/>
      <c r="N229" s="199"/>
      <c r="O229" s="67"/>
      <c r="P229" s="67"/>
      <c r="Q229" s="67"/>
      <c r="R229" s="67"/>
      <c r="S229" s="67"/>
      <c r="T229" s="68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3" t="s">
        <v>540</v>
      </c>
      <c r="AU229" s="13" t="s">
        <v>83</v>
      </c>
    </row>
    <row r="230" spans="1:65" s="2" customFormat="1" ht="21.75" customHeight="1">
      <c r="A230" s="30"/>
      <c r="B230" s="31"/>
      <c r="C230" s="185" t="s">
        <v>552</v>
      </c>
      <c r="D230" s="185" t="s">
        <v>535</v>
      </c>
      <c r="E230" s="186" t="s">
        <v>553</v>
      </c>
      <c r="F230" s="187" t="s">
        <v>554</v>
      </c>
      <c r="G230" s="188" t="s">
        <v>545</v>
      </c>
      <c r="H230" s="189">
        <v>4</v>
      </c>
      <c r="I230" s="190"/>
      <c r="J230" s="191">
        <f>ROUND(I230*H230,2)</f>
        <v>0</v>
      </c>
      <c r="K230" s="192"/>
      <c r="L230" s="35"/>
      <c r="M230" s="193" t="s">
        <v>1</v>
      </c>
      <c r="N230" s="194" t="s">
        <v>43</v>
      </c>
      <c r="O230" s="67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83" t="s">
        <v>111</v>
      </c>
      <c r="AT230" s="183" t="s">
        <v>535</v>
      </c>
      <c r="AU230" s="183" t="s">
        <v>83</v>
      </c>
      <c r="AY230" s="13" t="s">
        <v>105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3" t="s">
        <v>83</v>
      </c>
      <c r="BK230" s="184">
        <f>ROUND(I230*H230,2)</f>
        <v>0</v>
      </c>
      <c r="BL230" s="13" t="s">
        <v>111</v>
      </c>
      <c r="BM230" s="183" t="s">
        <v>555</v>
      </c>
    </row>
    <row r="231" spans="1:65" s="2" customFormat="1" ht="24.2" customHeight="1">
      <c r="A231" s="30"/>
      <c r="B231" s="31"/>
      <c r="C231" s="185" t="s">
        <v>556</v>
      </c>
      <c r="D231" s="185" t="s">
        <v>535</v>
      </c>
      <c r="E231" s="186" t="s">
        <v>557</v>
      </c>
      <c r="F231" s="187" t="s">
        <v>558</v>
      </c>
      <c r="G231" s="188" t="s">
        <v>109</v>
      </c>
      <c r="H231" s="189">
        <v>100</v>
      </c>
      <c r="I231" s="190"/>
      <c r="J231" s="191">
        <f>ROUND(I231*H231,2)</f>
        <v>0</v>
      </c>
      <c r="K231" s="192"/>
      <c r="L231" s="35"/>
      <c r="M231" s="193" t="s">
        <v>1</v>
      </c>
      <c r="N231" s="194" t="s">
        <v>43</v>
      </c>
      <c r="O231" s="67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83" t="s">
        <v>111</v>
      </c>
      <c r="AT231" s="183" t="s">
        <v>535</v>
      </c>
      <c r="AU231" s="183" t="s">
        <v>83</v>
      </c>
      <c r="AY231" s="13" t="s">
        <v>105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3" t="s">
        <v>83</v>
      </c>
      <c r="BK231" s="184">
        <f>ROUND(I231*H231,2)</f>
        <v>0</v>
      </c>
      <c r="BL231" s="13" t="s">
        <v>111</v>
      </c>
      <c r="BM231" s="183" t="s">
        <v>559</v>
      </c>
    </row>
    <row r="232" spans="1:65" s="11" customFormat="1" ht="25.9" customHeight="1">
      <c r="B232" s="156"/>
      <c r="C232" s="157"/>
      <c r="D232" s="158" t="s">
        <v>77</v>
      </c>
      <c r="E232" s="159" t="s">
        <v>560</v>
      </c>
      <c r="F232" s="159" t="s">
        <v>561</v>
      </c>
      <c r="G232" s="157"/>
      <c r="H232" s="157"/>
      <c r="I232" s="160"/>
      <c r="J232" s="161">
        <f>BK232</f>
        <v>0</v>
      </c>
      <c r="K232" s="157"/>
      <c r="L232" s="162"/>
      <c r="M232" s="163"/>
      <c r="N232" s="164"/>
      <c r="O232" s="164"/>
      <c r="P232" s="165">
        <f>SUM(P233:P235)</f>
        <v>0</v>
      </c>
      <c r="Q232" s="164"/>
      <c r="R232" s="165">
        <f>SUM(R233:R235)</f>
        <v>0</v>
      </c>
      <c r="S232" s="164"/>
      <c r="T232" s="166">
        <f>SUM(T233:T235)</f>
        <v>0</v>
      </c>
      <c r="AR232" s="167" t="s">
        <v>83</v>
      </c>
      <c r="AT232" s="168" t="s">
        <v>77</v>
      </c>
      <c r="AU232" s="168" t="s">
        <v>78</v>
      </c>
      <c r="AY232" s="167" t="s">
        <v>105</v>
      </c>
      <c r="BK232" s="169">
        <f>SUM(BK233:BK235)</f>
        <v>0</v>
      </c>
    </row>
    <row r="233" spans="1:65" s="2" customFormat="1" ht="16.5" customHeight="1">
      <c r="A233" s="30"/>
      <c r="B233" s="31"/>
      <c r="C233" s="185" t="s">
        <v>562</v>
      </c>
      <c r="D233" s="185" t="s">
        <v>535</v>
      </c>
      <c r="E233" s="186" t="s">
        <v>563</v>
      </c>
      <c r="F233" s="187" t="s">
        <v>561</v>
      </c>
      <c r="G233" s="188" t="s">
        <v>564</v>
      </c>
      <c r="H233" s="189">
        <v>10</v>
      </c>
      <c r="I233" s="190"/>
      <c r="J233" s="191">
        <f>ROUND(I233*H233,2)</f>
        <v>0</v>
      </c>
      <c r="K233" s="192"/>
      <c r="L233" s="35"/>
      <c r="M233" s="193" t="s">
        <v>1</v>
      </c>
      <c r="N233" s="194" t="s">
        <v>43</v>
      </c>
      <c r="O233" s="67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83" t="s">
        <v>111</v>
      </c>
      <c r="AT233" s="183" t="s">
        <v>535</v>
      </c>
      <c r="AU233" s="183" t="s">
        <v>83</v>
      </c>
      <c r="AY233" s="13" t="s">
        <v>105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3" t="s">
        <v>83</v>
      </c>
      <c r="BK233" s="184">
        <f>ROUND(I233*H233,2)</f>
        <v>0</v>
      </c>
      <c r="BL233" s="13" t="s">
        <v>111</v>
      </c>
      <c r="BM233" s="183" t="s">
        <v>565</v>
      </c>
    </row>
    <row r="234" spans="1:65" s="2" customFormat="1" ht="24.2" customHeight="1">
      <c r="A234" s="30"/>
      <c r="B234" s="31"/>
      <c r="C234" s="185" t="s">
        <v>566</v>
      </c>
      <c r="D234" s="185" t="s">
        <v>535</v>
      </c>
      <c r="E234" s="186" t="s">
        <v>567</v>
      </c>
      <c r="F234" s="187" t="s">
        <v>568</v>
      </c>
      <c r="G234" s="188" t="s">
        <v>564</v>
      </c>
      <c r="H234" s="189">
        <v>5</v>
      </c>
      <c r="I234" s="190"/>
      <c r="J234" s="191">
        <f>ROUND(I234*H234,2)</f>
        <v>0</v>
      </c>
      <c r="K234" s="192"/>
      <c r="L234" s="35"/>
      <c r="M234" s="193" t="s">
        <v>1</v>
      </c>
      <c r="N234" s="194" t="s">
        <v>43</v>
      </c>
      <c r="O234" s="67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83" t="s">
        <v>111</v>
      </c>
      <c r="AT234" s="183" t="s">
        <v>535</v>
      </c>
      <c r="AU234" s="183" t="s">
        <v>83</v>
      </c>
      <c r="AY234" s="13" t="s">
        <v>105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3" t="s">
        <v>83</v>
      </c>
      <c r="BK234" s="184">
        <f>ROUND(I234*H234,2)</f>
        <v>0</v>
      </c>
      <c r="BL234" s="13" t="s">
        <v>111</v>
      </c>
      <c r="BM234" s="183" t="s">
        <v>569</v>
      </c>
    </row>
    <row r="235" spans="1:65" s="2" customFormat="1" ht="78">
      <c r="A235" s="30"/>
      <c r="B235" s="31"/>
      <c r="C235" s="32"/>
      <c r="D235" s="195" t="s">
        <v>540</v>
      </c>
      <c r="E235" s="32"/>
      <c r="F235" s="196" t="s">
        <v>570</v>
      </c>
      <c r="G235" s="32"/>
      <c r="H235" s="32"/>
      <c r="I235" s="197"/>
      <c r="J235" s="32"/>
      <c r="K235" s="32"/>
      <c r="L235" s="35"/>
      <c r="M235" s="200"/>
      <c r="N235" s="201"/>
      <c r="O235" s="202"/>
      <c r="P235" s="202"/>
      <c r="Q235" s="202"/>
      <c r="R235" s="202"/>
      <c r="S235" s="202"/>
      <c r="T235" s="203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3" t="s">
        <v>540</v>
      </c>
      <c r="AU235" s="13" t="s">
        <v>83</v>
      </c>
    </row>
    <row r="236" spans="1:65" s="2" customFormat="1" ht="6.95" customHeight="1">
      <c r="A236" s="30"/>
      <c r="B236" s="50"/>
      <c r="C236" s="51"/>
      <c r="D236" s="51"/>
      <c r="E236" s="51"/>
      <c r="F236" s="51"/>
      <c r="G236" s="51"/>
      <c r="H236" s="51"/>
      <c r="I236" s="51"/>
      <c r="J236" s="51"/>
      <c r="K236" s="51"/>
      <c r="L236" s="35"/>
      <c r="M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</row>
  </sheetData>
  <sheetProtection password="C1E4" sheet="1" objects="1" scenarios="1" formatColumns="0" formatRows="0" autoFilter="0"/>
  <autoFilter ref="C114:K235"/>
  <mergeCells count="6">
    <mergeCell ref="E107:H107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Opravy eskalátor...</vt:lpstr>
      <vt:lpstr>'OR_PHA - Opravy eskalátor...'!Názvy_tisku</vt:lpstr>
      <vt:lpstr>'Rekapitulace stavby'!Názvy_tisku</vt:lpstr>
      <vt:lpstr>'OR_PHA - Opravy eskalátor...'!Oblast_tisku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2023-10-09T12:10:59Z</dcterms:created>
  <dcterms:modified xsi:type="dcterms:W3CDTF">2023-10-10T05:30:03Z</dcterms:modified>
</cp:coreProperties>
</file>