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11-23-01" sheetId="2" r:id="rId2"/>
    <sheet name="SO 90-90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<sst xmlns="http://schemas.openxmlformats.org/spreadsheetml/2006/main" count="1065" uniqueCount="341">
  <si>
    <t>Aspe</t>
  </si>
  <si>
    <t>Rekapitulace ceny</t>
  </si>
  <si>
    <t>5113520034</t>
  </si>
  <si>
    <t>Komplex. rek.zastropení nové odbav. haly ŽST Praha hl.n.,0.etapa-Zpřístupnění stanice z ul. Legerova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</si>
  <si>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</si>
  <si>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</si>
  <si>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</si>
  <si>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</si>
  <si>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</si>
  <si>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</si>
  <si>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</si>
  <si>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</si>
  <si>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</si>
  <si>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</si>
  <si>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D.2.1.4</t>
  </si>
  <si>
    <t>Mosty, propustky a zdi</t>
  </si>
  <si>
    <t xml:space="preserve">  SO 11-23-01</t>
  </si>
  <si>
    <t>Zpřístupnění stanice z ulice Legerova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</si>
  <si>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</si>
  <si>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</si>
  <si>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</si>
  <si>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</si>
  <si>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</si>
  <si>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</si>
  <si>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</si>
  <si>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</si>
  <si>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</si>
  <si>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</si>
  <si>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</si>
  <si>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</si>
  <si>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</si>
  <si>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</si>
  <si>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</si>
  <si>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</si>
  <si>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</si>
  <si>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</si>
  <si>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</si>
  <si>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</si>
  <si>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</si>
  <si>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</si>
  <si>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</si>
  <si>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</si>
  <si>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</si>
  <si>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</si>
  <si>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</si>
  <si>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11-23-01</t>
  </si>
  <si>
    <t>SD</t>
  </si>
  <si>
    <t>0</t>
  </si>
  <si>
    <t>Všeobecné konstrukce a práce</t>
  </si>
  <si>
    <t>P</t>
  </si>
  <si>
    <t>1</t>
  </si>
  <si>
    <t>03100</t>
  </si>
  <si>
    <t>ZAŘÍZENÍ STAVENIŠTĚ - ZŘÍZENÍ, PROVOZ, DEMONTÁŽ</t>
  </si>
  <si>
    <t>KPL</t>
  </si>
  <si>
    <t>2023_OTSKP</t>
  </si>
  <si>
    <t>PP</t>
  </si>
  <si>
    <t>VV</t>
  </si>
  <si>
    <t>TS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</si>
  <si>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</si>
  <si>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</si>
  <si>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</si>
  <si>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zahrnuje objednatelem povolené náklady na požadovaná zařízení zhotovitele</t>
  </si>
  <si>
    <t>44</t>
  </si>
  <si>
    <t>R015111</t>
  </si>
  <si>
    <t>901</t>
  </si>
  <si>
    <t>NEOCEŇOVAT - POPLATKY ZA LIKVIDACI ODPADŮ NEKONTAMINOVANÝCH - 17 05 04  VYTĚŽENÉ ZEMINY A HORNINY -  I. TŘÍDA TĚŽITELNOSTI VČETNĚ DOPRAVY</t>
  </si>
  <si>
    <t>T</t>
  </si>
  <si>
    <t>[bez vazby na CS]</t>
  </si>
  <si>
    <t>Oceňuje se v SO 90-90</t>
  </si>
  <si>
    <t>skládkovné - zemina z výkopů - pol. 13173 
(0,22*14+0,31*57,6+0,51*1,9)*1,8=39.429 [A]</t>
  </si>
  <si>
    <t>Poplatek za skládku včetně dopravy</t>
  </si>
  <si>
    <t>45</t>
  </si>
  <si>
    <t>R015120</t>
  </si>
  <si>
    <t>902</t>
  </si>
  <si>
    <t>NEOCEŇOVAT - POPLATKY ZA LIKVIDACI ODPADŮ NEKONTAMINOVANÝCH - 17 01 02  STAVEBNÍ A DEMOLIČNÍ SUŤ (CIHLY) VČETNĚ DOPRAVY</t>
  </si>
  <si>
    <t>skládkovné - kámen - pol. č. 96713, 11317 
(4,44+1,95)*2,5=15.975 [A]</t>
  </si>
  <si>
    <t>Poplatek za skládku četně dopravy</t>
  </si>
  <si>
    <t>46</t>
  </si>
  <si>
    <t>R015130</t>
  </si>
  <si>
    <t>903</t>
  </si>
  <si>
    <t>NEOCEŇOVAT - POPLATKY ZA LIKVIDACI ODPADŮ NEKONTAMINOVANÝCH - 17 03 02  VYBOURANÝ ASFALTOVÝ BETON BEZ DEHTU VČETNĚ DOPRAVY</t>
  </si>
  <si>
    <t>Ocení se v SO 90-90</t>
  </si>
  <si>
    <t>skládkovné - asfaltový beton - položka č. 11372 
14,4*2,3=33.120 [A]</t>
  </si>
  <si>
    <t>47</t>
  </si>
  <si>
    <t>R015140</t>
  </si>
  <si>
    <t>904</t>
  </si>
  <si>
    <t>NEOCEŇOVAT - POPLATKY ZA LIKVIDACI ODPADŮ NEKONTAMINOVANÝCH - 17 01 01  BETON Z DEMOLIC OBJEKTŮ, ZÁKLADŮ TV VČETNĚ DOPRAVY</t>
  </si>
  <si>
    <t>skládkovné - suť z bouraných betonových konstrukcí - pol, 96716, 11318 
(5,14+0,147)*2,5=13.218 [A]</t>
  </si>
  <si>
    <t>48</t>
  </si>
  <si>
    <t>R015150</t>
  </si>
  <si>
    <t>905</t>
  </si>
  <si>
    <t>NEOCEŇOVAT - POPLATKY ZA LIKVIDACI ODPADŮ NEKONTAMINOVANÝCH - 17 05 08  ŠTĚRK Z KOLEJIŠTĚ (ODPAD PO RECYKLACI) VČETNĚ DOPRAVY</t>
  </si>
  <si>
    <t>štěrk z kolejového lože 
(0,47*14+1,04*57,6+1,61*1,9)*1,808=125.734 [A]</t>
  </si>
  <si>
    <t>49</t>
  </si>
  <si>
    <t>R03630</t>
  </si>
  <si>
    <t>DOPRAVNÍ ZAŘÍZENÍ - AUTOJEŘÁBY</t>
  </si>
  <si>
    <t>HOD</t>
  </si>
  <si>
    <t>jeřáb pro montáž přechodových můstků a prefabrikátů zdi, 3 dny</t>
  </si>
  <si>
    <t>zahrnuje objednatelem povolené náklady na dopravní zařízení zhotovitele</t>
  </si>
  <si>
    <t>50</t>
  </si>
  <si>
    <t>R03740</t>
  </si>
  <si>
    <t>POMOC PRÁCE ZAJIŠŤ NEBO ZŘÍZ PROVIZORNÍ MOSTY</t>
  </si>
  <si>
    <t>2x ocelový můstek o rozpětí cca 7 m  pro zajištění přejezdu dvou šachet kabelovodu staveništní dopravou (autojeřáb, čerpadlo na beton, domíchávač) 
nájem, doprava, montáž, demontáž, pomocný materiál, podysp nebo vypodložení</t>
  </si>
  <si>
    <t>Zemní práce</t>
  </si>
  <si>
    <t>11317</t>
  </si>
  <si>
    <t>ODSTRAN KRYTU ZPEVNĚNÝCH PLOCH Z DLAŽEB KOSTEK</t>
  </si>
  <si>
    <t>M3</t>
  </si>
  <si>
    <t>rozebrání krytu z dlažebních kostek v místě nového chodníku 
(4,3*2,0+2,0*2,2)*0,15=1.950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</si>
  <si>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</si>
  <si>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</t>
  </si>
  <si>
    <t>11318</t>
  </si>
  <si>
    <t>ODSTRANĚNÍ KRYTU ZPEVNĚNÝCH PLOCH Z DLAŽDIC</t>
  </si>
  <si>
    <t>odstranění části vodicí linie na nástupišti 1A 
2,94*0,05=0.147 [A]</t>
  </si>
  <si>
    <t>5</t>
  </si>
  <si>
    <t>11372</t>
  </si>
  <si>
    <t>FRÉZOVÁNÍ ZPEVNĚNÝCH PLOCH ASFALTOVÝCH</t>
  </si>
  <si>
    <t>obnovená původní asfaltová plocha viz příloha 2.10.0 
216*0,05=10.800 [A] 
odstranění vozovky v místě výkopů 
12,0*2,0*0,15=3.600 [B] 
Celkem: A+B=14.400 [C]</t>
  </si>
  <si>
    <t>6</t>
  </si>
  <si>
    <t>13173</t>
  </si>
  <si>
    <t>HLOUBENÍ JAM ZAPAŽ I NEPAŽ TŘ. I</t>
  </si>
  <si>
    <t>viz příloha č. 2.08.0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</si>
  <si>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</si>
  <si>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</si>
  <si>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17481</t>
  </si>
  <si>
    <t>ZÁSYP JAM A RÝH Z NAKUPOVANÝCH MATERIÁLŮ</t>
  </si>
  <si>
    <t>zásyp hutněnou štěrkodrtí před lícem zdi 
73,0*0,5*0,5=18.250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</si>
  <si>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</si>
  <si>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</si>
  <si>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zásyp zeminou vhodnou za rubem zdi hutněný po vrstvách na ID=min.0,9 
plocha př. řezu odměřená z přílohy č. 2.02.0 
58,0*1,32=76.560 [A]</t>
  </si>
  <si>
    <t>Základy</t>
  </si>
  <si>
    <t>9</t>
  </si>
  <si>
    <t>261913</t>
  </si>
  <si>
    <t>VRTY PRO KOTVENÍ A INJEKTÁŽ TŘ V A VI NA POVRCHU D DO 25MM</t>
  </si>
  <si>
    <t>M</t>
  </si>
  <si>
    <t>vrty pro kotvy výplňového betonu 
0,15*28=4.200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</si>
  <si>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</si>
  <si>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Svislé konstrukce</t>
  </si>
  <si>
    <t>10</t>
  </si>
  <si>
    <t>327325</t>
  </si>
  <si>
    <t>ZDI OPĚRNÉ, ZÁRUBNÍ, NÁBŘEŽNÍ ZE ŽELEZOVÉHO BETONU DO C30/37</t>
  </si>
  <si>
    <t>monolitická dobetonávka z C30/37 - XF4, XD3, XC4 viz příloha č. 2.04.0 
1,3*0,6*2,46-0,49*2,28*0,3=1.584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</si>
  <si>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</si>
  <si>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11</t>
  </si>
  <si>
    <t>32736</t>
  </si>
  <si>
    <t>VÝZTUŽ ZDÍ OPĚR, ZÁRUB, NÁBŘEŽ Z OCELI</t>
  </si>
  <si>
    <t>viz příloha č. 2.04.0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</si>
  <si>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</si>
  <si>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12</t>
  </si>
  <si>
    <t>327366</t>
  </si>
  <si>
    <t>VÝZTUŽ ZDÍ OPĚRNÝCH, ZÁRUBNÍCH, NÁBŘEŽNÍCH Z KARI SÍTÍ</t>
  </si>
  <si>
    <t>13</t>
  </si>
  <si>
    <t>34894A</t>
  </si>
  <si>
    <t>ZÁBRADLÍ A ZÁBRADEL ZÍDKY Z OCELI S 235</t>
  </si>
  <si>
    <t>zábradlí se svislou výplní, včetně kotvení, vrtání pro kotvení, PKO (žárové zinkování ponorem + trojvrstvý nátěr) viz pžíloha č. 2.05,0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</si>
  <si>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</si>
  <si>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51</t>
  </si>
  <si>
    <t>R31894</t>
  </si>
  <si>
    <t>ocelová svařovaná posuvná brána včetně pojezdu</t>
  </si>
  <si>
    <t>KUS</t>
  </si>
  <si>
    <t>kompletní dodávka včetně PKO, montáže, kotvení, specifikace viz TZ</t>
  </si>
  <si>
    <t>52</t>
  </si>
  <si>
    <t>R327125</t>
  </si>
  <si>
    <t>ZDI OPĚR, ZÁRUB, NÁBŘEŽ Z DÍLCŮ ŽELEZOBETON DO C30/37</t>
  </si>
  <si>
    <t>betonové prefabrikáty nástupištních zídek tvaru L, viz příloha č. 2.03.0 
36*0,55=19.800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</si>
  <si>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</si>
  <si>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53</t>
  </si>
  <si>
    <t>R32736</t>
  </si>
  <si>
    <t>kotvy pro dobetonávku vč. tmele pro vlepení a PKO - žárové zinkování ponorem, viz příloha č. 2.02.0</t>
  </si>
  <si>
    <t>Vodorovné konstrukce</t>
  </si>
  <si>
    <t>14</t>
  </si>
  <si>
    <t>451314</t>
  </si>
  <si>
    <t>PODKLADNÍ A VÝPLŇOVÉ VRSTVY Z PROSTÉHO BETONU C25/30</t>
  </si>
  <si>
    <t>podkladní a výplňový beton C20/25 - X0 
výplň za zúženými prefabrikáty 
0,35*0,65*14,5=3.299 [A] 
pod odvodňovací žlaby 
0,2*0,35*72,0=5.040 [B] 
pod šachty na svodech odvodnění 
2*1,0*1,0*0,2=0.400 [C] 
pod prafabrikáty úhlové zdi 
(0,4*0,45+1,0*0,15)*72,0=23.760 [D] 
Celkem: A+B+C+D=32.499 [E]</t>
  </si>
  <si>
    <t>Komunikace</t>
  </si>
  <si>
    <t>15</t>
  </si>
  <si>
    <t>56212</t>
  </si>
  <si>
    <t>VOZOVKOVÉ VRSTVY Z MATERIÁLŮ STABIL CEMENTEM TL DO 100MM</t>
  </si>
  <si>
    <t>M2</t>
  </si>
  <si>
    <t>SC C3/4, viz příloha č. 2.10.0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</si>
  <si>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</si>
  <si>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16</t>
  </si>
  <si>
    <t>56334</t>
  </si>
  <si>
    <t>VOZOVKOVÉ VRSTVY ZE ŠTĚRKODRTI TL. DO 200MM</t>
  </si>
  <si>
    <t>viz příloha č. 2.10.0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</si>
  <si>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</si>
  <si>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17</t>
  </si>
  <si>
    <t>575B51</t>
  </si>
  <si>
    <t>LITÝ ASFALT MA II (KŘIŽ, PARKOVIŠTĚ, ZASTÁVKY) 8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</si>
  <si>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</si>
  <si>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18</t>
  </si>
  <si>
    <t>58242</t>
  </si>
  <si>
    <t>DLÁŽDĚNÉ KRYTY Z KAMEN DESEK DO LOŽE Z MC</t>
  </si>
  <si>
    <t>doplnění dlažby na nástupišti 1A v místě zrušené vodicí linie 
0,4*7,35=2.940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</si>
  <si>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</si>
  <si>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19</t>
  </si>
  <si>
    <t>587201</t>
  </si>
  <si>
    <t>PŘEDLÁŽDĚNÍ KRYTU Z VELKÝCH KOSTEK</t>
  </si>
  <si>
    <t>část chodníku podél Legerovy ulice v místě nových vrat, viz příloha č. 2.10.0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</si>
  <si>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</si>
  <si>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20</t>
  </si>
  <si>
    <t>587202</t>
  </si>
  <si>
    <t>PŘEDLÁŽDĚNÍ KRYTU Z DROBNÝCH KOSTEK</t>
  </si>
  <si>
    <t>podél nového obrubníku u výpravní budovy 
1,0*(4,1+4,4)=8.500 [A]</t>
  </si>
  <si>
    <t>Úpravy povrchů, podlahy, výplně otvorů</t>
  </si>
  <si>
    <t>21</t>
  </si>
  <si>
    <t>626122</t>
  </si>
  <si>
    <t>REPROFILACE PODHLEDŮ, SVISLÝCH PLOCH SANAČNÍ MALTOU DVOUVRST TL 50MM</t>
  </si>
  <si>
    <t>sanace ponechané části zdi v místě odbourání 
0,7*2,0=1.400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</si>
  <si>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</si>
  <si>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22</t>
  </si>
  <si>
    <t>62631</t>
  </si>
  <si>
    <t>SPOJOVACÍ MŮSTEK MEZI STARÝM A NOVÝM BETONEM</t>
  </si>
  <si>
    <t>23</t>
  </si>
  <si>
    <t>62641</t>
  </si>
  <si>
    <t>SJEDNOCUJÍCÍ STĚRKA JEMNOU MALTOU TL CCA 2MM</t>
  </si>
  <si>
    <t>Přidružená stavební výroba</t>
  </si>
  <si>
    <t>24</t>
  </si>
  <si>
    <t>711111</t>
  </si>
  <si>
    <t>IZOLACE BĚŽNÝCH KONSTRUKCÍ PROTI ZEMNÍ VLHKOSTI ASFALTOVÝMI NÁTĚRY</t>
  </si>
  <si>
    <t>nátěr prefabrikátů úhlové zdi a monolitické dobetonávky 
3,5*72+2,5*(1,3+1,3+0,3)=259.250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</si>
  <si>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</si>
  <si>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25</t>
  </si>
  <si>
    <t>711112</t>
  </si>
  <si>
    <t>IZOLACE BĚŽNÝCH KONSTRUKCÍ PROTI ZEMNÍ VLHKOSTI ASFALTOVÝMI PÁSY</t>
  </si>
  <si>
    <t>přelepení spár prefabrikátů 
73*1,0*0,5=36.500 [A]</t>
  </si>
  <si>
    <t>26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</si>
  <si>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</si>
  <si>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</si>
  <si>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</si>
  <si>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</si>
  <si>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27</t>
  </si>
  <si>
    <t>87433</t>
  </si>
  <si>
    <t>POTRUBÍ Z TRUB PLASTOVÝCH ODPADNÍCH DN DO 150MM</t>
  </si>
  <si>
    <t>1,0+18,1+7,6+1,0=27.700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</si>
  <si>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</si>
  <si>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28</t>
  </si>
  <si>
    <t>87434</t>
  </si>
  <si>
    <t>POTRUBÍ Z TRUB PLASTOVÝCH ODPADNÍCH DN DO 200MM</t>
  </si>
  <si>
    <t>29</t>
  </si>
  <si>
    <t>894158</t>
  </si>
  <si>
    <t>ŠACHTY KANALIZAČNÍ Z BETON DÍLCŮ NA POTRUBÍ DN DO 600MM</t>
  </si>
  <si>
    <t>Nastavení původní kanalizační šachty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</si>
  <si>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</si>
  <si>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30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</si>
  <si>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</si>
  <si>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</si>
  <si>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</si>
  <si>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31</t>
  </si>
  <si>
    <t>897541</t>
  </si>
  <si>
    <t>VPUSŤ ODVOD ŽLABŮ Z POLYMERBETONU SV. ŠÍŘKY DO 100MM</t>
  </si>
  <si>
    <t>položka zahrnuje dodávku a osazení předepsaného dílce včetně mříže  
nezahrnuje předepsané podkladní konstrukce</t>
  </si>
  <si>
    <t>32</t>
  </si>
  <si>
    <t>89944</t>
  </si>
  <si>
    <t>VÝŘEZ, VÝSEK, ÚTES NA POTRUBÍ DN DO 200MM</t>
  </si>
  <si>
    <t>zaústění ležatého svodu DN200 do původní betonové kanalizační šachty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</si>
  <si>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</si>
  <si>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Ostatní konstrukce a práce</t>
  </si>
  <si>
    <t>33</t>
  </si>
  <si>
    <t>911CA1</t>
  </si>
  <si>
    <t>SVODIDLO BETON, ÚROVEŇ ZADRŽ N2 VÝŠ 0,8M - DODÁVKA A MONTÁŽ</t>
  </si>
  <si>
    <t>svodidlo výšky 0,5 m s ocelovým trubkovým zábradlím výšky 0,5 m, 3 ks dl. 1,0 m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</si>
  <si>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</si>
  <si>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34</t>
  </si>
  <si>
    <t>915311R</t>
  </si>
  <si>
    <t>VODOR DOPRAV ZNAČ Z FÓLIE TRVALÉ - DOD A POKLÁDKA</t>
  </si>
  <si>
    <t>hmatové pásy elastomerové, nalepovací, viz příloha č. 2.10.0</t>
  </si>
  <si>
    <t>položka zahrnuje:  
- dodání a pokládku předepsané fólie  
- zahrnuje předznačení</t>
  </si>
  <si>
    <t>35</t>
  </si>
  <si>
    <t>91551</t>
  </si>
  <si>
    <t>VODOROVNÉ DOPRAVNÍ ZNAČENÍ - PŘEDEM PŘIPRAVENÉ SYMBOLY</t>
  </si>
  <si>
    <t>Symbol chodce v části plochy určené pro pohyb chodců, po 10 m bílou barvou, výška 1 m.</t>
  </si>
  <si>
    <t>položka zahrnuje:  
- dodání a pokládku předepsaného symbolu  
- zahrnuje předznačení a reflexní úpravu</t>
  </si>
  <si>
    <t>36</t>
  </si>
  <si>
    <t>917223</t>
  </si>
  <si>
    <t>SILNIČNÍ A CHODNÍKOVÉ OBRUBY Z BETONOVÝCH OBRUBNÍKŮ ŠÍŘ 100MM</t>
  </si>
  <si>
    <t>Položka zahrnuje:  
dodání a pokládku betonových obrubníků o rozměrech předepsaných zadávací dokumentací  
betonové lože i boční betonovou opěrku.</t>
  </si>
  <si>
    <t>37</t>
  </si>
  <si>
    <t>91782</t>
  </si>
  <si>
    <t>VÝŠKOVÁ ÚPRAVA OBRUBNÍKŮ KAMENNÝCH</t>
  </si>
  <si>
    <t>zrušení snížení obrubníku do Legerovy ulice</t>
  </si>
  <si>
    <t>Položka výšková úprava obrub zahrnuje jejich vytrhání, očištění, manipulaci, nové betonové lože a osazení. Případné nutné doplnění novými obrubami se uvede v položkách 9172 až 9177.</t>
  </si>
  <si>
    <t>38</t>
  </si>
  <si>
    <t>919146</t>
  </si>
  <si>
    <t>ŘEZÁNÍ ŽELEZOBETONOVÝCH KONSTRUKCÍ TL DO 300MM</t>
  </si>
  <si>
    <t>původní nástupištní zídka</t>
  </si>
  <si>
    <t>položka zahrnuje řezání železobetonových konstrukcí v předepsané tloušťce, včetně spotřeby vody</t>
  </si>
  <si>
    <t>39</t>
  </si>
  <si>
    <t>919148</t>
  </si>
  <si>
    <t>ŘEZÁNÍ ŽELEZOBETONOVÝCH KONSTRUKCÍ TL DO 500MM</t>
  </si>
  <si>
    <t>ŽB zeď</t>
  </si>
  <si>
    <t>40</t>
  </si>
  <si>
    <t>93541</t>
  </si>
  <si>
    <t>ŽLABY Z DÍLCŮ Z POLYMERBETONU SVĚTLÉ ŠÍŘKY DO 100MM VČETNĚ MŘÍŽÍ</t>
  </si>
  <si>
    <t>žlaby proměnné hloubky, na zatížení D400 dle EN 124, viz příloha č. 2.06.0 
72-2*0,5=71.000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</si>
  <si>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</si>
  <si>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41</t>
  </si>
  <si>
    <t>938541</t>
  </si>
  <si>
    <t>OČIŠTĚNÍ BETON KONSTR OTRYSKÁNÍM TLAK VODOU DO 200 BARŮ</t>
  </si>
  <si>
    <t>položka zahrnuje očištění předepsaným způsobem včetně odklizení vzniklého odpadu</t>
  </si>
  <si>
    <t>42</t>
  </si>
  <si>
    <t>96713</t>
  </si>
  <si>
    <t>VYBOURÁNÍ ČÁSTÍ KONSTRUKCÍ KAMENNÝCH NA MC</t>
  </si>
  <si>
    <t>vybourání krajníků bývalé nástupištní hrany, viz příloha č. 2.07.0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</si>
  <si>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</si>
  <si>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43</t>
  </si>
  <si>
    <t>96716</t>
  </si>
  <si>
    <t>VYBOURÁNÍ ČÁSTÍ KONSTRUKCÍ ŽELEZOBET</t>
  </si>
  <si>
    <t>viz příloha č. 2.07.0 
3,53+1,61=5.140 [A]</t>
  </si>
  <si>
    <t>D.4</t>
  </si>
  <si>
    <t>Ostatní zařízení</t>
  </si>
  <si>
    <t xml:space="preserve">  SO 90-90</t>
  </si>
  <si>
    <t>Likvidace odpadů</t>
  </si>
  <si>
    <t>SO 90-90</t>
  </si>
  <si>
    <t>POPLATKY ZA LIKVIDACI ODPADŮ NEKONTAMINOVANÝCH - 17 05 04  VYTĚŽENÉ ZEMINY A HORNINY -  I. TŘÍDA TĚŽITELNOSTI VČETNĚ DOPRAVY</t>
  </si>
  <si>
    <t>POPLATKY ZA LIKVIDACI ODPADŮ NEKONTAMINOVANÝCH - 17 01 02  STAVEBNÍ A DEMOLIČNÍ SUŤ (CIHLY) VČETNĚ DOPRAVY</t>
  </si>
  <si>
    <t>POPLATKY ZA LIKVIDACI ODPADŮ NEKONTAMINOVANÝCH - 17 03 02  VYBOURANÝ ASFALTOVÝ BETON BEZ DEHTU VČETNĚ DOPRAVY</t>
  </si>
  <si>
    <t>POPLATKY ZA LIKVIDACI ODPADŮ NEKONTAMINOVANÝCH - 17 01 01  BETON Z DEMOLIC OBJEKTŮ, ZÁKLADŮ TV VČETNĚ DOPRAVY</t>
  </si>
  <si>
    <t>POPLATKY ZA LIKVIDACI ODPADŮ NEKONTAMINOVANÝCH - 17 05 08  ŠTĚRK Z KOLEJIŠTĚ (ODPAD PO RECYKLACI) VČETNĚ DOPRAVY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</si>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</sst>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11-23-01'!K8+'SO 11-23-01'!M8</f>
      </c>
      <c s="14">
        <f>C11*0.21</f>
      </c>
      <c s="14">
        <f>C11+D11</f>
      </c>
      <c s="13">
        <f>'SO 11-23-01'!T7</f>
      </c>
    </row>
    <row r="12" spans="1:6" ht="12.75">
      <c r="A12" s="11" t="s">
        <v>308</v>
      </c>
      <c s="12" t="s">
        <v>309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310</v>
      </c>
      <c s="12" t="s">
        <v>311</v>
      </c>
      <c s="14">
        <f>'SO 90-90'!K8+'SO 90-90'!M8</f>
      </c>
      <c s="14">
        <f>C13*0.21</f>
      </c>
      <c s="14">
        <f>C13+D13</f>
      </c>
      <c s="13">
        <f>'SO 90-90'!T7</f>
      </c>
    </row>
    <row r="14" spans="1:6" ht="12.75">
      <c r="A14" s="11" t="s">
        <v>318</v>
      </c>
      <c s="12" t="s">
        <v>319</v>
      </c>
      <c s="14">
        <f>'SO 98-98'!K8+'SO 98-98'!M8</f>
      </c>
      <c s="14">
        <f>C14*0.21</f>
      </c>
      <c s="14">
        <f>C14+D14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0+J9+J46+J71+J76+J105+J110+J135+J148+J161+J186</f>
      </c>
      <c s="29">
        <f>0+K9+K46+K71+K76+K105+K110+K135+K148+K161+K186</f>
      </c>
      <c s="29">
        <f>0+L9+L46+L71+L76+L105+L110+L135+L148+L161+L186</f>
      </c>
      <c s="29">
        <f>0+M9+M46+M71+M76+M105+M110+M135+M148+M161+M186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50</v>
      </c>
      <c s="6" t="s">
        <v>60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61</v>
      </c>
    </row>
    <row r="18" spans="1:16" ht="38.25">
      <c r="A18" t="s">
        <v>49</v>
      </c>
      <c s="34" t="s">
        <v>62</v>
      </c>
      <c s="34" t="s">
        <v>63</v>
      </c>
      <c s="35" t="s">
        <v>64</v>
      </c>
      <c s="6" t="s">
        <v>65</v>
      </c>
      <c s="36" t="s">
        <v>66</v>
      </c>
      <c s="37">
        <v>39.429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55</v>
      </c>
      <c r="E19" s="39" t="s">
        <v>68</v>
      </c>
    </row>
    <row r="20" spans="1:5" ht="25.5">
      <c r="A20" s="35" t="s">
        <v>56</v>
      </c>
      <c r="E20" s="40" t="s">
        <v>69</v>
      </c>
    </row>
    <row r="21" spans="1:5" ht="12.75">
      <c r="A21" t="s">
        <v>57</v>
      </c>
      <c r="E21" s="39" t="s">
        <v>70</v>
      </c>
    </row>
    <row r="22" spans="1:16" ht="25.5">
      <c r="A22" t="s">
        <v>49</v>
      </c>
      <c s="34" t="s">
        <v>71</v>
      </c>
      <c s="34" t="s">
        <v>72</v>
      </c>
      <c s="35" t="s">
        <v>73</v>
      </c>
      <c s="6" t="s">
        <v>74</v>
      </c>
      <c s="36" t="s">
        <v>66</v>
      </c>
      <c s="37">
        <v>15.975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55</v>
      </c>
      <c r="E23" s="39" t="s">
        <v>68</v>
      </c>
    </row>
    <row r="24" spans="1:5" ht="25.5">
      <c r="A24" s="35" t="s">
        <v>56</v>
      </c>
      <c r="E24" s="40" t="s">
        <v>75</v>
      </c>
    </row>
    <row r="25" spans="1:5" ht="12.75">
      <c r="A25" t="s">
        <v>57</v>
      </c>
      <c r="E25" s="39" t="s">
        <v>76</v>
      </c>
    </row>
    <row r="26" spans="1:16" ht="25.5">
      <c r="A26" t="s">
        <v>49</v>
      </c>
      <c s="34" t="s">
        <v>77</v>
      </c>
      <c s="34" t="s">
        <v>78</v>
      </c>
      <c s="35" t="s">
        <v>79</v>
      </c>
      <c s="6" t="s">
        <v>80</v>
      </c>
      <c s="36" t="s">
        <v>66</v>
      </c>
      <c s="37">
        <v>33.12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55</v>
      </c>
      <c r="E27" s="39" t="s">
        <v>81</v>
      </c>
    </row>
    <row r="28" spans="1:5" ht="25.5">
      <c r="A28" s="35" t="s">
        <v>56</v>
      </c>
      <c r="E28" s="40" t="s">
        <v>82</v>
      </c>
    </row>
    <row r="29" spans="1:5" ht="12.75">
      <c r="A29" t="s">
        <v>57</v>
      </c>
      <c r="E29" s="39" t="s">
        <v>70</v>
      </c>
    </row>
    <row r="30" spans="1:16" ht="25.5">
      <c r="A30" t="s">
        <v>49</v>
      </c>
      <c s="34" t="s">
        <v>83</v>
      </c>
      <c s="34" t="s">
        <v>84</v>
      </c>
      <c s="35" t="s">
        <v>85</v>
      </c>
      <c s="6" t="s">
        <v>86</v>
      </c>
      <c s="36" t="s">
        <v>66</v>
      </c>
      <c s="37">
        <v>13.218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55</v>
      </c>
      <c r="E31" s="39" t="s">
        <v>81</v>
      </c>
    </row>
    <row r="32" spans="1:5" ht="25.5">
      <c r="A32" s="35" t="s">
        <v>56</v>
      </c>
      <c r="E32" s="40" t="s">
        <v>87</v>
      </c>
    </row>
    <row r="33" spans="1:5" ht="12.75">
      <c r="A33" t="s">
        <v>57</v>
      </c>
      <c r="E33" s="39" t="s">
        <v>70</v>
      </c>
    </row>
    <row r="34" spans="1:16" ht="25.5">
      <c r="A34" t="s">
        <v>49</v>
      </c>
      <c s="34" t="s">
        <v>88</v>
      </c>
      <c s="34" t="s">
        <v>89</v>
      </c>
      <c s="35" t="s">
        <v>90</v>
      </c>
      <c s="6" t="s">
        <v>91</v>
      </c>
      <c s="36" t="s">
        <v>66</v>
      </c>
      <c s="37">
        <v>125.734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55</v>
      </c>
      <c r="E35" s="39" t="s">
        <v>81</v>
      </c>
    </row>
    <row r="36" spans="1:5" ht="25.5">
      <c r="A36" s="35" t="s">
        <v>56</v>
      </c>
      <c r="E36" s="40" t="s">
        <v>92</v>
      </c>
    </row>
    <row r="37" spans="1:5" ht="12.75">
      <c r="A37" t="s">
        <v>57</v>
      </c>
      <c r="E37" s="39" t="s">
        <v>70</v>
      </c>
    </row>
    <row r="38" spans="1:16" ht="12.75">
      <c r="A38" t="s">
        <v>49</v>
      </c>
      <c s="34" t="s">
        <v>93</v>
      </c>
      <c s="34" t="s">
        <v>94</v>
      </c>
      <c s="35" t="s">
        <v>5</v>
      </c>
      <c s="6" t="s">
        <v>95</v>
      </c>
      <c s="36" t="s">
        <v>96</v>
      </c>
      <c s="37">
        <v>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97</v>
      </c>
    </row>
    <row r="41" spans="1:5" ht="12.75">
      <c r="A41" t="s">
        <v>57</v>
      </c>
      <c r="E41" s="39" t="s">
        <v>98</v>
      </c>
    </row>
    <row r="42" spans="1:16" ht="12.75">
      <c r="A42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38.25">
      <c r="A44" s="35" t="s">
        <v>56</v>
      </c>
      <c r="E44" s="40" t="s">
        <v>102</v>
      </c>
    </row>
    <row r="45" spans="1:5" ht="12.75">
      <c r="A45" t="s">
        <v>57</v>
      </c>
      <c r="E45" s="39" t="s">
        <v>61</v>
      </c>
    </row>
    <row r="46" spans="1:13" ht="12.75">
      <c r="A46" t="s">
        <v>46</v>
      </c>
      <c r="C46" s="31" t="s">
        <v>50</v>
      </c>
      <c r="E46" s="33" t="s">
        <v>103</v>
      </c>
      <c r="J46" s="32">
        <f>0</f>
      </c>
      <c s="32">
        <f>0</f>
      </c>
      <c s="32">
        <f>0+L47+L51+L55+L59+L63+L67</f>
      </c>
      <c s="32">
        <f>0+M47+M51+M55+M59+M63+M67</f>
      </c>
    </row>
    <row r="47" spans="1:16" ht="12.75">
      <c r="A47" t="s">
        <v>49</v>
      </c>
      <c s="34" t="s">
        <v>26</v>
      </c>
      <c s="34" t="s">
        <v>104</v>
      </c>
      <c s="35" t="s">
        <v>5</v>
      </c>
      <c s="6" t="s">
        <v>105</v>
      </c>
      <c s="36" t="s">
        <v>106</v>
      </c>
      <c s="37">
        <v>1.95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107</v>
      </c>
    </row>
    <row r="50" spans="1:5" ht="63.75">
      <c r="A50" t="s">
        <v>57</v>
      </c>
      <c r="E50" s="39" t="s">
        <v>108</v>
      </c>
    </row>
    <row r="51" spans="1:16" ht="12.75">
      <c r="A51" t="s">
        <v>49</v>
      </c>
      <c s="34" t="s">
        <v>109</v>
      </c>
      <c s="34" t="s">
        <v>110</v>
      </c>
      <c s="35" t="s">
        <v>5</v>
      </c>
      <c s="6" t="s">
        <v>111</v>
      </c>
      <c s="36" t="s">
        <v>106</v>
      </c>
      <c s="37">
        <v>0.147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112</v>
      </c>
    </row>
    <row r="54" spans="1:5" ht="63.75">
      <c r="A54" t="s">
        <v>57</v>
      </c>
      <c r="E54" s="39" t="s">
        <v>108</v>
      </c>
    </row>
    <row r="55" spans="1:16" ht="12.75">
      <c r="A55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106</v>
      </c>
      <c s="37">
        <v>14.4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63.75">
      <c r="A57" s="35" t="s">
        <v>56</v>
      </c>
      <c r="E57" s="40" t="s">
        <v>116</v>
      </c>
    </row>
    <row r="58" spans="1:5" ht="63.75">
      <c r="A58" t="s">
        <v>57</v>
      </c>
      <c r="E58" s="39" t="s">
        <v>108</v>
      </c>
    </row>
    <row r="59" spans="1:16" ht="12.75">
      <c r="A59" t="s">
        <v>49</v>
      </c>
      <c s="34" t="s">
        <v>117</v>
      </c>
      <c s="34" t="s">
        <v>118</v>
      </c>
      <c s="35" t="s">
        <v>5</v>
      </c>
      <c s="6" t="s">
        <v>119</v>
      </c>
      <c s="36" t="s">
        <v>106</v>
      </c>
      <c s="37">
        <v>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120</v>
      </c>
    </row>
    <row r="62" spans="1:5" ht="318.75">
      <c r="A62" t="s">
        <v>57</v>
      </c>
      <c r="E62" s="39" t="s">
        <v>121</v>
      </c>
    </row>
    <row r="63" spans="1:16" ht="12.75">
      <c r="A63" t="s">
        <v>49</v>
      </c>
      <c s="34" t="s">
        <v>122</v>
      </c>
      <c s="34" t="s">
        <v>123</v>
      </c>
      <c s="35" t="s">
        <v>50</v>
      </c>
      <c s="6" t="s">
        <v>124</v>
      </c>
      <c s="36" t="s">
        <v>106</v>
      </c>
      <c s="37">
        <v>18.25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125</v>
      </c>
    </row>
    <row r="66" spans="1:5" ht="229.5">
      <c r="A66" t="s">
        <v>57</v>
      </c>
      <c r="E66" s="39" t="s">
        <v>126</v>
      </c>
    </row>
    <row r="67" spans="1:16" ht="12.75">
      <c r="A67" t="s">
        <v>49</v>
      </c>
      <c s="34" t="s">
        <v>127</v>
      </c>
      <c s="34" t="s">
        <v>123</v>
      </c>
      <c s="35" t="s">
        <v>27</v>
      </c>
      <c s="6" t="s">
        <v>124</v>
      </c>
      <c s="36" t="s">
        <v>106</v>
      </c>
      <c s="37">
        <v>76.56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128</v>
      </c>
    </row>
    <row r="70" spans="1:5" ht="229.5">
      <c r="A70" t="s">
        <v>57</v>
      </c>
      <c r="E70" s="39" t="s">
        <v>126</v>
      </c>
    </row>
    <row r="71" spans="1:13" ht="12.75">
      <c r="A71" t="s">
        <v>46</v>
      </c>
      <c r="C71" s="31" t="s">
        <v>27</v>
      </c>
      <c r="E71" s="33" t="s">
        <v>129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133</v>
      </c>
      <c s="37">
        <v>4.2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134</v>
      </c>
    </row>
    <row r="75" spans="1:5" ht="63.75">
      <c r="A75" t="s">
        <v>57</v>
      </c>
      <c r="E75" s="39" t="s">
        <v>135</v>
      </c>
    </row>
    <row r="76" spans="1:13" ht="12.75">
      <c r="A76" t="s">
        <v>46</v>
      </c>
      <c r="C76" s="31" t="s">
        <v>26</v>
      </c>
      <c r="E76" s="33" t="s">
        <v>136</v>
      </c>
      <c r="J76" s="32">
        <f>0</f>
      </c>
      <c s="32">
        <f>0</f>
      </c>
      <c s="32">
        <f>0+L77+L81+L85+L89+L93+L97+L101</f>
      </c>
      <c s="32">
        <f>0+M77+M81+M85+M89+M93+M97+M101</f>
      </c>
    </row>
    <row r="77" spans="1:16" ht="12.75">
      <c r="A77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106</v>
      </c>
      <c s="37">
        <v>1.584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140</v>
      </c>
    </row>
    <row r="80" spans="1:5" ht="369.75">
      <c r="A80" t="s">
        <v>57</v>
      </c>
      <c r="E80" s="39" t="s">
        <v>141</v>
      </c>
    </row>
    <row r="81" spans="1:16" ht="12.75">
      <c r="A81" t="s">
        <v>49</v>
      </c>
      <c s="34" t="s">
        <v>142</v>
      </c>
      <c s="34" t="s">
        <v>143</v>
      </c>
      <c s="35" t="s">
        <v>5</v>
      </c>
      <c s="6" t="s">
        <v>144</v>
      </c>
      <c s="36" t="s">
        <v>66</v>
      </c>
      <c s="37">
        <v>0.059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145</v>
      </c>
    </row>
    <row r="84" spans="1:5" ht="267.75">
      <c r="A84" t="s">
        <v>57</v>
      </c>
      <c r="E84" s="39" t="s">
        <v>146</v>
      </c>
    </row>
    <row r="85" spans="1:16" ht="12.75">
      <c r="A85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66</v>
      </c>
      <c s="37">
        <v>0.06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145</v>
      </c>
    </row>
    <row r="88" spans="1:5" ht="267.75">
      <c r="A88" t="s">
        <v>57</v>
      </c>
      <c r="E88" s="39" t="s">
        <v>146</v>
      </c>
    </row>
    <row r="89" spans="1:16" ht="12.75">
      <c r="A89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66</v>
      </c>
      <c s="37">
        <v>3.912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153</v>
      </c>
    </row>
    <row r="92" spans="1:5" ht="293.25">
      <c r="A92" t="s">
        <v>57</v>
      </c>
      <c r="E92" s="39" t="s">
        <v>154</v>
      </c>
    </row>
    <row r="93" spans="1:16" ht="12.75">
      <c r="A93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158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159</v>
      </c>
    </row>
    <row r="96" spans="1:5" ht="293.25">
      <c r="A96" t="s">
        <v>57</v>
      </c>
      <c r="E96" s="39" t="s">
        <v>154</v>
      </c>
    </row>
    <row r="97" spans="1:16" ht="12.75">
      <c r="A97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106</v>
      </c>
      <c s="37">
        <v>19.8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163</v>
      </c>
    </row>
    <row r="100" spans="1:5" ht="229.5">
      <c r="A100" t="s">
        <v>57</v>
      </c>
      <c r="E100" s="39" t="s">
        <v>164</v>
      </c>
    </row>
    <row r="101" spans="1:16" ht="12.75">
      <c r="A101" t="s">
        <v>49</v>
      </c>
      <c s="34" t="s">
        <v>165</v>
      </c>
      <c s="34" t="s">
        <v>166</v>
      </c>
      <c s="35" t="s">
        <v>5</v>
      </c>
      <c s="6" t="s">
        <v>144</v>
      </c>
      <c s="36" t="s">
        <v>66</v>
      </c>
      <c s="37">
        <v>0.052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25.5">
      <c r="A103" s="35" t="s">
        <v>56</v>
      </c>
      <c r="E103" s="40" t="s">
        <v>167</v>
      </c>
    </row>
    <row r="104" spans="1:5" ht="267.75">
      <c r="A104" t="s">
        <v>57</v>
      </c>
      <c r="E104" s="39" t="s">
        <v>146</v>
      </c>
    </row>
    <row r="105" spans="1:13" ht="12.75">
      <c r="A105" t="s">
        <v>46</v>
      </c>
      <c r="C105" s="31" t="s">
        <v>109</v>
      </c>
      <c r="E105" s="33" t="s">
        <v>168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169</v>
      </c>
      <c s="34" t="s">
        <v>170</v>
      </c>
      <c s="35" t="s">
        <v>5</v>
      </c>
      <c s="6" t="s">
        <v>171</v>
      </c>
      <c s="36" t="s">
        <v>106</v>
      </c>
      <c s="37">
        <v>32.499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7.5">
      <c r="A108" s="35" t="s">
        <v>56</v>
      </c>
      <c r="E108" s="40" t="s">
        <v>172</v>
      </c>
    </row>
    <row r="109" spans="1:5" ht="369.75">
      <c r="A109" t="s">
        <v>57</v>
      </c>
      <c r="E109" s="39" t="s">
        <v>141</v>
      </c>
    </row>
    <row r="110" spans="1:13" ht="12.75">
      <c r="A110" t="s">
        <v>46</v>
      </c>
      <c r="C110" s="31" t="s">
        <v>113</v>
      </c>
      <c r="E110" s="33" t="s">
        <v>173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12.75">
      <c r="A111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177</v>
      </c>
      <c s="37">
        <v>163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178</v>
      </c>
    </row>
    <row r="114" spans="1:5" ht="127.5">
      <c r="A114" t="s">
        <v>57</v>
      </c>
      <c r="E114" s="39" t="s">
        <v>179</v>
      </c>
    </row>
    <row r="115" spans="1:16" ht="12.75">
      <c r="A115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177</v>
      </c>
      <c s="37">
        <v>163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183</v>
      </c>
    </row>
    <row r="118" spans="1:5" ht="51">
      <c r="A118" t="s">
        <v>57</v>
      </c>
      <c r="E118" s="39" t="s">
        <v>184</v>
      </c>
    </row>
    <row r="119" spans="1:16" ht="12.75">
      <c r="A119" t="s">
        <v>49</v>
      </c>
      <c s="34" t="s">
        <v>185</v>
      </c>
      <c s="34" t="s">
        <v>186</v>
      </c>
      <c s="35" t="s">
        <v>5</v>
      </c>
      <c s="6" t="s">
        <v>187</v>
      </c>
      <c s="36" t="s">
        <v>177</v>
      </c>
      <c s="37">
        <v>379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183</v>
      </c>
    </row>
    <row r="122" spans="1:5" ht="140.25">
      <c r="A122" t="s">
        <v>57</v>
      </c>
      <c r="E122" s="39" t="s">
        <v>188</v>
      </c>
    </row>
    <row r="123" spans="1:16" ht="12.75">
      <c r="A123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177</v>
      </c>
      <c s="37">
        <v>2.94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192</v>
      </c>
    </row>
    <row r="126" spans="1:5" ht="153">
      <c r="A126" t="s">
        <v>57</v>
      </c>
      <c r="E126" s="39" t="s">
        <v>193</v>
      </c>
    </row>
    <row r="127" spans="1:16" ht="12.75">
      <c r="A127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177</v>
      </c>
      <c s="37">
        <v>15.52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197</v>
      </c>
    </row>
    <row r="130" spans="1:5" ht="89.25">
      <c r="A130" t="s">
        <v>57</v>
      </c>
      <c r="E130" s="39" t="s">
        <v>198</v>
      </c>
    </row>
    <row r="131" spans="1:16" ht="12.75">
      <c r="A131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177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202</v>
      </c>
    </row>
    <row r="134" spans="1:5" ht="89.25">
      <c r="A134" t="s">
        <v>57</v>
      </c>
      <c r="E134" s="39" t="s">
        <v>198</v>
      </c>
    </row>
    <row r="135" spans="1:13" ht="12.75">
      <c r="A135" t="s">
        <v>46</v>
      </c>
      <c r="C135" s="31" t="s">
        <v>117</v>
      </c>
      <c r="E135" s="33" t="s">
        <v>203</v>
      </c>
      <c r="J135" s="32">
        <f>0</f>
      </c>
      <c s="32">
        <f>0</f>
      </c>
      <c s="32">
        <f>0+L136+L140+L144</f>
      </c>
      <c s="32">
        <f>0+M136+M140+M144</f>
      </c>
    </row>
    <row r="136" spans="1:16" ht="25.5">
      <c r="A136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177</v>
      </c>
      <c s="37">
        <v>1.4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56</v>
      </c>
      <c r="E138" s="40" t="s">
        <v>207</v>
      </c>
    </row>
    <row r="139" spans="1:5" ht="76.5">
      <c r="A139" t="s">
        <v>57</v>
      </c>
      <c r="E139" s="39" t="s">
        <v>208</v>
      </c>
    </row>
    <row r="140" spans="1:16" ht="12.75">
      <c r="A140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177</v>
      </c>
      <c s="37">
        <v>1.4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207</v>
      </c>
    </row>
    <row r="143" spans="1:5" ht="76.5">
      <c r="A143" t="s">
        <v>57</v>
      </c>
      <c r="E143" s="39" t="s">
        <v>208</v>
      </c>
    </row>
    <row r="144" spans="1:16" ht="12.75">
      <c r="A144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177</v>
      </c>
      <c s="37">
        <v>1.4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207</v>
      </c>
    </row>
    <row r="147" spans="1:5" ht="76.5">
      <c r="A147" t="s">
        <v>57</v>
      </c>
      <c r="E147" s="39" t="s">
        <v>208</v>
      </c>
    </row>
    <row r="148" spans="1:13" ht="12.75">
      <c r="A148" t="s">
        <v>46</v>
      </c>
      <c r="C148" s="31" t="s">
        <v>122</v>
      </c>
      <c r="E148" s="33" t="s">
        <v>215</v>
      </c>
      <c r="J148" s="32">
        <f>0</f>
      </c>
      <c s="32">
        <f>0</f>
      </c>
      <c s="32">
        <f>0+L149+L153+L157</f>
      </c>
      <c s="32">
        <f>0+M149+M153+M157</f>
      </c>
    </row>
    <row r="149" spans="1:16" ht="25.5">
      <c r="A149" t="s">
        <v>49</v>
      </c>
      <c s="34" t="s">
        <v>216</v>
      </c>
      <c s="34" t="s">
        <v>217</v>
      </c>
      <c s="35" t="s">
        <v>5</v>
      </c>
      <c s="6" t="s">
        <v>218</v>
      </c>
      <c s="36" t="s">
        <v>177</v>
      </c>
      <c s="37">
        <v>259.25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25.5">
      <c r="A151" s="35" t="s">
        <v>56</v>
      </c>
      <c r="E151" s="40" t="s">
        <v>219</v>
      </c>
    </row>
    <row r="152" spans="1:5" ht="191.25">
      <c r="A152" t="s">
        <v>57</v>
      </c>
      <c r="E152" s="39" t="s">
        <v>220</v>
      </c>
    </row>
    <row r="153" spans="1:16" ht="25.5">
      <c r="A153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177</v>
      </c>
      <c s="37">
        <v>36.5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224</v>
      </c>
    </row>
    <row r="156" spans="1:5" ht="191.25">
      <c r="A156" t="s">
        <v>57</v>
      </c>
      <c r="E156" s="39" t="s">
        <v>220</v>
      </c>
    </row>
    <row r="157" spans="1:16" ht="12.75">
      <c r="A157" t="s">
        <v>49</v>
      </c>
      <c s="34" t="s">
        <v>225</v>
      </c>
      <c s="34" t="s">
        <v>226</v>
      </c>
      <c s="35" t="s">
        <v>5</v>
      </c>
      <c s="6" t="s">
        <v>227</v>
      </c>
      <c s="36" t="s">
        <v>177</v>
      </c>
      <c s="37">
        <v>1.4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25.5">
      <c r="A159" s="35" t="s">
        <v>56</v>
      </c>
      <c r="E159" s="40" t="s">
        <v>207</v>
      </c>
    </row>
    <row r="160" spans="1:5" ht="51">
      <c r="A160" t="s">
        <v>57</v>
      </c>
      <c r="E160" s="39" t="s">
        <v>228</v>
      </c>
    </row>
    <row r="161" spans="1:13" ht="12.75">
      <c r="A161" t="s">
        <v>46</v>
      </c>
      <c r="C161" s="31" t="s">
        <v>127</v>
      </c>
      <c r="E161" s="33" t="s">
        <v>229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133</v>
      </c>
      <c s="37">
        <v>27.7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233</v>
      </c>
    </row>
    <row r="165" spans="1:5" ht="255">
      <c r="A165" t="s">
        <v>57</v>
      </c>
      <c r="E165" s="39" t="s">
        <v>234</v>
      </c>
    </row>
    <row r="166" spans="1:16" ht="12.75">
      <c r="A166" t="s">
        <v>49</v>
      </c>
      <c s="34" t="s">
        <v>235</v>
      </c>
      <c s="34" t="s">
        <v>236</v>
      </c>
      <c s="35" t="s">
        <v>5</v>
      </c>
      <c s="6" t="s">
        <v>237</v>
      </c>
      <c s="36" t="s">
        <v>133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255">
      <c r="A169" t="s">
        <v>57</v>
      </c>
      <c r="E169" s="39" t="s">
        <v>234</v>
      </c>
    </row>
    <row r="170" spans="1:16" ht="12.75">
      <c r="A170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158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241</v>
      </c>
    </row>
    <row r="173" spans="1:5" ht="242.25">
      <c r="A173" t="s">
        <v>57</v>
      </c>
      <c r="E173" s="39" t="s">
        <v>242</v>
      </c>
    </row>
    <row r="174" spans="1:16" ht="12.75">
      <c r="A174" t="s">
        <v>49</v>
      </c>
      <c s="34" t="s">
        <v>243</v>
      </c>
      <c s="34" t="s">
        <v>244</v>
      </c>
      <c s="35" t="s">
        <v>5</v>
      </c>
      <c s="6" t="s">
        <v>245</v>
      </c>
      <c s="36" t="s">
        <v>158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246</v>
      </c>
    </row>
    <row r="178" spans="1:16" ht="12.75">
      <c r="A178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158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25.5">
      <c r="A181" t="s">
        <v>57</v>
      </c>
      <c r="E181" s="39" t="s">
        <v>250</v>
      </c>
    </row>
    <row r="182" spans="1:16" ht="12.75">
      <c r="A182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158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254</v>
      </c>
    </row>
    <row r="185" spans="1:5" ht="51">
      <c r="A185" t="s">
        <v>57</v>
      </c>
      <c r="E185" s="39" t="s">
        <v>255</v>
      </c>
    </row>
    <row r="186" spans="1:13" ht="12.75">
      <c r="A186" t="s">
        <v>46</v>
      </c>
      <c r="C186" s="31" t="s">
        <v>130</v>
      </c>
      <c r="E186" s="33" t="s">
        <v>256</v>
      </c>
      <c r="J186" s="32">
        <f>0</f>
      </c>
      <c s="32">
        <f>0</f>
      </c>
      <c s="32">
        <f>0+L187+L191+L195+L199+L203+L207+L211+L215+L219+L223+L227</f>
      </c>
      <c s="32">
        <f>0+M187+M191+M195+M199+M203+M207+M211+M215+M219+M223+M227</f>
      </c>
    </row>
    <row r="187" spans="1:16" ht="12.75">
      <c r="A187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133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260</v>
      </c>
    </row>
    <row r="190" spans="1:5" ht="76.5">
      <c r="A190" t="s">
        <v>57</v>
      </c>
      <c r="E190" s="39" t="s">
        <v>261</v>
      </c>
    </row>
    <row r="191" spans="1:16" ht="12.75">
      <c r="A191" t="s">
        <v>49</v>
      </c>
      <c s="34" t="s">
        <v>262</v>
      </c>
      <c s="34" t="s">
        <v>263</v>
      </c>
      <c s="35" t="s">
        <v>5</v>
      </c>
      <c s="6" t="s">
        <v>264</v>
      </c>
      <c s="36" t="s">
        <v>177</v>
      </c>
      <c s="37">
        <v>38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67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265</v>
      </c>
    </row>
    <row r="194" spans="1:5" ht="38.25">
      <c r="A194" t="s">
        <v>57</v>
      </c>
      <c r="E194" s="39" t="s">
        <v>266</v>
      </c>
    </row>
    <row r="195" spans="1:16" ht="12.75">
      <c r="A195" t="s">
        <v>49</v>
      </c>
      <c s="34" t="s">
        <v>267</v>
      </c>
      <c s="34" t="s">
        <v>268</v>
      </c>
      <c s="35" t="s">
        <v>5</v>
      </c>
      <c s="6" t="s">
        <v>269</v>
      </c>
      <c s="36" t="s">
        <v>158</v>
      </c>
      <c s="37">
        <v>7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25.5">
      <c r="A197" s="35" t="s">
        <v>56</v>
      </c>
      <c r="E197" s="40" t="s">
        <v>270</v>
      </c>
    </row>
    <row r="198" spans="1:5" ht="38.25">
      <c r="A198" t="s">
        <v>57</v>
      </c>
      <c r="E198" s="39" t="s">
        <v>271</v>
      </c>
    </row>
    <row r="199" spans="1:16" ht="12.75">
      <c r="A199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133</v>
      </c>
      <c s="37">
        <v>80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51">
      <c r="A202" t="s">
        <v>57</v>
      </c>
      <c r="E202" s="39" t="s">
        <v>275</v>
      </c>
    </row>
    <row r="203" spans="1:16" ht="12.75">
      <c r="A203" t="s">
        <v>49</v>
      </c>
      <c s="34" t="s">
        <v>276</v>
      </c>
      <c s="34" t="s">
        <v>277</v>
      </c>
      <c s="35" t="s">
        <v>5</v>
      </c>
      <c s="6" t="s">
        <v>278</v>
      </c>
      <c s="36" t="s">
        <v>133</v>
      </c>
      <c s="37">
        <v>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279</v>
      </c>
    </row>
    <row r="206" spans="1:5" ht="38.25">
      <c r="A206" t="s">
        <v>57</v>
      </c>
      <c r="E206" s="39" t="s">
        <v>280</v>
      </c>
    </row>
    <row r="207" spans="1:16" ht="12.75">
      <c r="A207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133</v>
      </c>
      <c s="37">
        <v>14.5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284</v>
      </c>
    </row>
    <row r="210" spans="1:5" ht="25.5">
      <c r="A210" t="s">
        <v>57</v>
      </c>
      <c r="E210" s="39" t="s">
        <v>285</v>
      </c>
    </row>
    <row r="211" spans="1:16" ht="12.75">
      <c r="A211" t="s">
        <v>49</v>
      </c>
      <c s="34" t="s">
        <v>286</v>
      </c>
      <c s="34" t="s">
        <v>287</v>
      </c>
      <c s="35" t="s">
        <v>5</v>
      </c>
      <c s="6" t="s">
        <v>288</v>
      </c>
      <c s="36" t="s">
        <v>133</v>
      </c>
      <c s="37">
        <v>2.5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289</v>
      </c>
    </row>
    <row r="214" spans="1:5" ht="25.5">
      <c r="A214" t="s">
        <v>57</v>
      </c>
      <c r="E214" s="39" t="s">
        <v>285</v>
      </c>
    </row>
    <row r="215" spans="1:16" ht="12.75">
      <c r="A215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133</v>
      </c>
      <c s="37">
        <v>71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25.5">
      <c r="A217" s="35" t="s">
        <v>56</v>
      </c>
      <c r="E217" s="40" t="s">
        <v>293</v>
      </c>
    </row>
    <row r="218" spans="1:5" ht="76.5">
      <c r="A218" t="s">
        <v>57</v>
      </c>
      <c r="E218" s="39" t="s">
        <v>294</v>
      </c>
    </row>
    <row r="219" spans="1:16" ht="12.75">
      <c r="A219" t="s">
        <v>49</v>
      </c>
      <c s="34" t="s">
        <v>295</v>
      </c>
      <c s="34" t="s">
        <v>296</v>
      </c>
      <c s="35" t="s">
        <v>5</v>
      </c>
      <c s="6" t="s">
        <v>297</v>
      </c>
      <c s="36" t="s">
        <v>177</v>
      </c>
      <c s="37">
        <v>1.4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25.5">
      <c r="A221" s="35" t="s">
        <v>56</v>
      </c>
      <c r="E221" s="40" t="s">
        <v>207</v>
      </c>
    </row>
    <row r="222" spans="1:5" ht="25.5">
      <c r="A222" t="s">
        <v>57</v>
      </c>
      <c r="E222" s="39" t="s">
        <v>298</v>
      </c>
    </row>
    <row r="223" spans="1:16" ht="12.75">
      <c r="A223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106</v>
      </c>
      <c s="37">
        <v>4.44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302</v>
      </c>
    </row>
    <row r="226" spans="1:5" ht="76.5">
      <c r="A226" t="s">
        <v>57</v>
      </c>
      <c r="E226" s="39" t="s">
        <v>303</v>
      </c>
    </row>
    <row r="227" spans="1:16" ht="12.75">
      <c r="A227" t="s">
        <v>49</v>
      </c>
      <c s="34" t="s">
        <v>304</v>
      </c>
      <c s="34" t="s">
        <v>305</v>
      </c>
      <c s="35" t="s">
        <v>5</v>
      </c>
      <c s="6" t="s">
        <v>306</v>
      </c>
      <c s="36" t="s">
        <v>106</v>
      </c>
      <c s="37">
        <v>5.14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25.5">
      <c r="A229" s="35" t="s">
        <v>56</v>
      </c>
      <c r="E229" s="40" t="s">
        <v>307</v>
      </c>
    </row>
    <row r="230" spans="1:5" ht="76.5">
      <c r="A230" t="s">
        <v>57</v>
      </c>
      <c r="E230" s="39" t="s">
        <v>303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308</v>
      </c>
      <c r="E4" s="26" t="s">
        <v>309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312</v>
      </c>
      <c r="E8" s="30" t="s">
        <v>311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63</v>
      </c>
      <c s="35" t="s">
        <v>64</v>
      </c>
      <c s="6" t="s">
        <v>313</v>
      </c>
      <c s="36" t="s">
        <v>66</v>
      </c>
      <c s="37">
        <v>39.429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69</v>
      </c>
    </row>
    <row r="13" spans="1:5" ht="12.75">
      <c r="A13" t="s">
        <v>57</v>
      </c>
      <c r="E13" s="39" t="s">
        <v>70</v>
      </c>
    </row>
    <row r="14" spans="1:16" ht="25.5">
      <c r="A14" t="s">
        <v>49</v>
      </c>
      <c s="34" t="s">
        <v>27</v>
      </c>
      <c s="34" t="s">
        <v>72</v>
      </c>
      <c s="35" t="s">
        <v>73</v>
      </c>
      <c s="6" t="s">
        <v>314</v>
      </c>
      <c s="36" t="s">
        <v>66</v>
      </c>
      <c s="37">
        <v>15.975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75</v>
      </c>
    </row>
    <row r="17" spans="1:5" ht="12.75">
      <c r="A17" t="s">
        <v>57</v>
      </c>
      <c r="E17" s="39" t="s">
        <v>76</v>
      </c>
    </row>
    <row r="18" spans="1:16" ht="25.5">
      <c r="A18" t="s">
        <v>49</v>
      </c>
      <c s="34" t="s">
        <v>26</v>
      </c>
      <c s="34" t="s">
        <v>78</v>
      </c>
      <c s="35" t="s">
        <v>79</v>
      </c>
      <c s="6" t="s">
        <v>315</v>
      </c>
      <c s="36" t="s">
        <v>66</v>
      </c>
      <c s="37">
        <v>33.12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82</v>
      </c>
    </row>
    <row r="21" spans="1:5" ht="12.75">
      <c r="A21" t="s">
        <v>57</v>
      </c>
      <c r="E21" s="39" t="s">
        <v>70</v>
      </c>
    </row>
    <row r="22" spans="1:16" ht="25.5">
      <c r="A22" t="s">
        <v>49</v>
      </c>
      <c s="34" t="s">
        <v>109</v>
      </c>
      <c s="34" t="s">
        <v>84</v>
      </c>
      <c s="35" t="s">
        <v>85</v>
      </c>
      <c s="6" t="s">
        <v>316</v>
      </c>
      <c s="36" t="s">
        <v>66</v>
      </c>
      <c s="37">
        <v>13.218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87</v>
      </c>
    </row>
    <row r="25" spans="1:5" ht="12.75">
      <c r="A25" t="s">
        <v>57</v>
      </c>
      <c r="E25" s="39" t="s">
        <v>70</v>
      </c>
    </row>
    <row r="26" spans="1:16" ht="25.5">
      <c r="A26" t="s">
        <v>49</v>
      </c>
      <c s="34" t="s">
        <v>113</v>
      </c>
      <c s="34" t="s">
        <v>89</v>
      </c>
      <c s="35" t="s">
        <v>90</v>
      </c>
      <c s="6" t="s">
        <v>317</v>
      </c>
      <c s="36" t="s">
        <v>66</v>
      </c>
      <c s="37">
        <v>125.734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92</v>
      </c>
    </row>
    <row r="29" spans="1:5" ht="12.75">
      <c r="A29" t="s">
        <v>57</v>
      </c>
      <c r="E29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308</v>
      </c>
      <c r="E4" s="26" t="s">
        <v>309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320</v>
      </c>
      <c r="E8" s="30" t="s">
        <v>319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321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322</v>
      </c>
      <c s="35" t="s">
        <v>5</v>
      </c>
      <c s="6" t="s">
        <v>323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55</v>
      </c>
      <c r="E11" s="39" t="s">
        <v>324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325</v>
      </c>
    </row>
    <row r="14" spans="1:16" ht="12.75">
      <c r="A14" t="s">
        <v>49</v>
      </c>
      <c s="34" t="s">
        <v>27</v>
      </c>
      <c s="34" t="s">
        <v>326</v>
      </c>
      <c s="35" t="s">
        <v>5</v>
      </c>
      <c s="6" t="s">
        <v>327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55</v>
      </c>
      <c r="E15" s="39" t="s">
        <v>328</v>
      </c>
    </row>
    <row r="16" spans="1:5" ht="12.75">
      <c r="A16" s="35" t="s">
        <v>56</v>
      </c>
      <c r="E16" s="40" t="s">
        <v>5</v>
      </c>
    </row>
    <row r="17" spans="1:5" ht="51">
      <c r="A17" t="s">
        <v>57</v>
      </c>
      <c r="E17" s="39" t="s">
        <v>329</v>
      </c>
    </row>
    <row r="18" spans="1:16" ht="12.75">
      <c r="A18" t="s">
        <v>49</v>
      </c>
      <c s="34" t="s">
        <v>26</v>
      </c>
      <c s="34" t="s">
        <v>330</v>
      </c>
      <c s="35" t="s">
        <v>5</v>
      </c>
      <c s="6" t="s">
        <v>331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55</v>
      </c>
      <c r="E19" s="39" t="s">
        <v>332</v>
      </c>
    </row>
    <row r="20" spans="1:5" ht="12.75">
      <c r="A20" s="35" t="s">
        <v>56</v>
      </c>
      <c r="E20" s="40" t="s">
        <v>5</v>
      </c>
    </row>
    <row r="21" spans="1:5" ht="51">
      <c r="A21" t="s">
        <v>57</v>
      </c>
      <c r="E21" s="39" t="s">
        <v>333</v>
      </c>
    </row>
    <row r="22" spans="1:13" ht="12.75">
      <c r="A22" t="s">
        <v>46</v>
      </c>
      <c r="C22" s="31" t="s">
        <v>27</v>
      </c>
      <c r="E22" s="33" t="s">
        <v>334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109</v>
      </c>
      <c s="34" t="s">
        <v>335</v>
      </c>
      <c s="35" t="s">
        <v>5</v>
      </c>
      <c s="6" t="s">
        <v>336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55</v>
      </c>
      <c r="E24" s="39" t="s">
        <v>324</v>
      </c>
    </row>
    <row r="25" spans="1:5" ht="12.75">
      <c r="A25" s="35" t="s">
        <v>56</v>
      </c>
      <c r="E25" s="40" t="s">
        <v>5</v>
      </c>
    </row>
    <row r="26" spans="1:5" ht="114.75">
      <c r="A26" t="s">
        <v>57</v>
      </c>
      <c r="E26" s="39" t="s">
        <v>337</v>
      </c>
    </row>
    <row r="27" spans="1:16" ht="12.75">
      <c r="A27" t="s">
        <v>49</v>
      </c>
      <c s="34" t="s">
        <v>113</v>
      </c>
      <c s="34" t="s">
        <v>338</v>
      </c>
      <c s="35" t="s">
        <v>5</v>
      </c>
      <c s="6" t="s">
        <v>339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55</v>
      </c>
      <c r="E28" s="39" t="s">
        <v>324</v>
      </c>
    </row>
    <row r="29" spans="1:5" ht="12.75">
      <c r="A29" s="35" t="s">
        <v>56</v>
      </c>
      <c r="E29" s="40" t="s">
        <v>5</v>
      </c>
    </row>
    <row r="30" spans="1:5" ht="102">
      <c r="A30" t="s">
        <v>57</v>
      </c>
      <c r="E30" s="39" t="s">
        <v>340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