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.a" sheetId="3" r:id="rId3"/>
    <sheet name="SO 101.b" sheetId="4" r:id="rId4"/>
    <sheet name="SO 101.c" sheetId="5" r:id="rId5"/>
    <sheet name="SO 301.a" sheetId="6" r:id="rId6"/>
    <sheet name="SO 401" sheetId="7" r:id="rId7"/>
    <sheet name="SO 701" sheetId="8" r:id="rId8"/>
    <sheet name="SO 801" sheetId="9" r:id="rId9"/>
    <sheet name="SO 98-98" sheetId="10" r:id="rId10"/>
    <sheet name="SO 90-90" sheetId="11" r:id="rId11"/>
  </sheets>
  <definedNames/>
  <calcPr/>
  <webPublishing/>
</workbook>
</file>

<file path=xl/sharedStrings.xml><?xml version="1.0" encoding="utf-8"?>
<sst xmlns="http://schemas.openxmlformats.org/spreadsheetml/2006/main" count="3034" uniqueCount="606">
  <si>
    <t>Aspe</t>
  </si>
  <si>
    <t>Rekapitulace ceny</t>
  </si>
  <si>
    <t>5113720006</t>
  </si>
  <si>
    <t>PROSTUP STAVENIŠTĚM ŽST PRAHA-BUBNY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</si>
  <si>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</si>
  <si>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</si>
  <si>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</si>
  <si>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</si>
  <si>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</si>
  <si>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</si>
  <si>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</si>
  <si>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</si>
  <si>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</si>
  <si>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</si>
  <si>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D.2.1.5</t>
  </si>
  <si>
    <t>Ostatní inženýrské obejkty</t>
  </si>
  <si>
    <t xml:space="preserve">  SO 001</t>
  </si>
  <si>
    <t>Demolice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</si>
  <si>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</si>
  <si>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</si>
  <si>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</si>
  <si>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</si>
  <si>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</si>
  <si>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</si>
  <si>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</si>
  <si>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</si>
  <si>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</si>
  <si>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</si>
  <si>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</si>
  <si>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</si>
  <si>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</si>
  <si>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</si>
  <si>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</si>
  <si>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</si>
  <si>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</si>
  <si>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</si>
  <si>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</si>
  <si>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</si>
  <si>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</si>
  <si>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</si>
  <si>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</si>
  <si>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</si>
  <si>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</si>
  <si>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</si>
  <si>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</si>
  <si>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001</t>
  </si>
  <si>
    <t>SD</t>
  </si>
  <si>
    <t>0</t>
  </si>
  <si>
    <t>Všeobecné konstrukce a práce</t>
  </si>
  <si>
    <t>P</t>
  </si>
  <si>
    <t>1</t>
  </si>
  <si>
    <t>R015120</t>
  </si>
  <si>
    <t>904</t>
  </si>
  <si>
    <t>POPLATKY ZA LIKVIDACI ODPADŮ NEKONTAMINOVANÝCH - 17 01 02 STAVEBNÍ A DEMOLIČNÍ SUŤ (CIHLY) VČETNĚ DOPRAVY</t>
  </si>
  <si>
    <t>T</t>
  </si>
  <si>
    <t>bez vazby na cenovou</t>
  </si>
  <si>
    <t>PP</t>
  </si>
  <si>
    <t>Evidenční položka. Neoceňovat v objektu SO/PS, položka se oceňuje pouze v objektu SO 90-90.</t>
  </si>
  <si>
    <t>VV</t>
  </si>
  <si>
    <t>dle bourání cihel * 2,2 t/m3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</si>
  <si>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</si>
  <si>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 Zajišťuje SŽ.</t>
  </si>
  <si>
    <t>R015140</t>
  </si>
  <si>
    <t>906</t>
  </si>
  <si>
    <t>POPLATKY ZA LIKVIDACI ODPADŮ NEKONTAMINOVANÝCH - 17 01 01 BETON Z DEMOLIC OBJEKTŮ, ZÁKLADŮ TV VČETNĚ DOPRAVY</t>
  </si>
  <si>
    <t>dle bourání betonu * 2,4 t/m3</t>
  </si>
  <si>
    <t>9</t>
  </si>
  <si>
    <t>Ostatní konstrukce a práce, bourání</t>
  </si>
  <si>
    <t>96614A</t>
  </si>
  <si>
    <t>BOURÁNÍ KONSTRUKCÍ Z CIHEL A TVÁRNIC - BEZ DOPRAVY</t>
  </si>
  <si>
    <t>M3</t>
  </si>
  <si>
    <t>OTSKP-2022</t>
  </si>
  <si>
    <t>zeď: 0,6*6,0*4,0</t>
  </si>
  <si>
    <t>Technická specifikace položky odpovídá příslušné cenové soustavě. Zajišťuje SŽ.</t>
  </si>
  <si>
    <t>4</t>
  </si>
  <si>
    <t>96615A</t>
  </si>
  <si>
    <t>BOURÁNÍ KONSTRUKCÍ Z PROSTÉHO BETONU - BEZ DOPRAVY</t>
  </si>
  <si>
    <t>základ: (4,0*6,0*(0,2+0,8)) + základ zdi: (0,6*6,0*0,8)</t>
  </si>
  <si>
    <t>5</t>
  </si>
  <si>
    <t>967188</t>
  </si>
  <si>
    <t>A</t>
  </si>
  <si>
    <t>VYBOURÁNÍ ČÁSTÍ KONSTRUKCÍ KOVOVÝCH S ODVOZEM DO 20KM</t>
  </si>
  <si>
    <t>odvoz do kovošrotu</t>
  </si>
  <si>
    <t>odstranění 1 ks transformátoru</t>
  </si>
  <si>
    <t>6</t>
  </si>
  <si>
    <t>B</t>
  </si>
  <si>
    <t>odstranění střechy transformovny: 2,40*4,35*0,40 = 4,2 m3 OP … 0,20 t + odstranění skříně transformovny: 2,05*3,95*2,40 = 19,5 m3 OP … 2,05 t + snesení plechové krytiny: 3,24 m2 * 5 kg/m2 …0,016 t</t>
  </si>
  <si>
    <t xml:space="preserve">  SO 101.a</t>
  </si>
  <si>
    <t>Chodník pro pěší</t>
  </si>
  <si>
    <t>SO 101.a</t>
  </si>
  <si>
    <t>R015112</t>
  </si>
  <si>
    <t>902</t>
  </si>
  <si>
    <t>POPLATKY ZA LIKVIDACI ODPADŮ NEKONTAMINOVANÝCH - 17 05 04 VYTĚŽENÉ ZEMINY A HORNINY - II. TŘÍDA TĚŽITELNOSTI VČETNĚ DOPRAVY</t>
  </si>
  <si>
    <t>dle bourání podkladních vrstev nestmelených * 2,0 t/m3;   
přebytečná zemina na skládku * 2,0 t/m3;   
odpad z demolice kamenných zdí * 2,2 t/m3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</si>
  <si>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- náklady spojené s naložením a manipulací s materiálem.   
3. Způsob měření: - měrná jednotka tuna určující množství odpadu vytříděného v souladu se zákonem č. 185/2001 Sb., o nakládání s odpady, v platném znění.</t>
  </si>
  <si>
    <t>dle bourání betonových vrstev * 2,4 t/m3;   
odstranění obrub * 0,1 t/m;   
lože z MC při předláždění lomového kamene 38 m2 * 0,1 m * 2,4 t/m3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</si>
  <si>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</t>
  </si>
  <si>
    <t>Zemní práce</t>
  </si>
  <si>
    <t>11345A</t>
  </si>
  <si>
    <t>ODSTRAN KRYTU ZPEVNĚNÝCH PLOCH Z BETONU VČET PODKLADU - BEZ DOPRAVY</t>
  </si>
  <si>
    <t>demolice zpevněných povrchů - beton v tl. 20 cm: 920,0 m2</t>
  </si>
  <si>
    <t>Technická specifikace položky odpovídá příslušné cenové soustavě.</t>
  </si>
  <si>
    <t>8</t>
  </si>
  <si>
    <t>12383</t>
  </si>
  <si>
    <t>ODKOP PRO SPOD STAVBU SILNIC A ŽELEZNIC TŘ. II</t>
  </si>
  <si>
    <t>odkop - mateiál určen do násypů s odvozem na mezideponii</t>
  </si>
  <si>
    <t>12383A</t>
  </si>
  <si>
    <t>ODKOP PRO SPOD STAVBU SILNIC A ŽELEZNIC TŘ. II - BEZ DOPRAVY</t>
  </si>
  <si>
    <t>odkop</t>
  </si>
  <si>
    <t>odkop - materiál určen k likvidaci</t>
  </si>
  <si>
    <t>10</t>
  </si>
  <si>
    <t>sanace</t>
  </si>
  <si>
    <t>sanace pláně v tl. 0,5 m: 200,0 m2 * 0,5 m</t>
  </si>
  <si>
    <t>11</t>
  </si>
  <si>
    <t>12583</t>
  </si>
  <si>
    <t>VYKOPÁVKY ZE ZEMNÍKŮ A SKLÁDEK TŘ. II</t>
  </si>
  <si>
    <t>násypový materiál z vykopané zeminy, naložení a dovoz z mezideponie</t>
  </si>
  <si>
    <t>12</t>
  </si>
  <si>
    <t>17120</t>
  </si>
  <si>
    <t>ULOŽENÍ SYPANINY DO NÁSYPŮ A NA SKLÁDKY BEZ ZHUTNĚNÍ</t>
  </si>
  <si>
    <t>násypový materiál z vykopané zeminy, uložení na mezideponii</t>
  </si>
  <si>
    <t>13</t>
  </si>
  <si>
    <t>17131</t>
  </si>
  <si>
    <t>ULOŽENÍ SYPANINY DO NÁSYPŮ V AKTIVNÍ ZÓNĚ SE ZHUT SE ZLEPŠENÍM ZEMINY</t>
  </si>
  <si>
    <t>násypy z vykopané zeminy</t>
  </si>
  <si>
    <t>Základy</t>
  </si>
  <si>
    <t>15</t>
  </si>
  <si>
    <t>212636</t>
  </si>
  <si>
    <t>TRATIVODY KOMPL Z TRUB Z PLAST HM DN DO 150MM, RÝHA TŘ II</t>
  </si>
  <si>
    <t>M</t>
  </si>
  <si>
    <t>Podélná drenáž (odkop 0,5x0,5m, drenážní trubka Ř 150 HDPE profilovaná, kruhová pevnost SN 8 perforovaná s plným dnem, uložena do štěrkopískového lože tl. 10 cm, obsyp HK 8/16, f2, zásyp HK 22/32, f2, ČSN EN 13285, zaústění do spodní části uliční vpusti. Filtrační geotextilie tl. při zatížení 2kPa...2.5 mm,  plošná hmotnost 190g/m2, odolnost proti proražení max 17 mm, pevnost v tahu podélná 12 kN/m)</t>
  </si>
  <si>
    <t>16</t>
  </si>
  <si>
    <t>21197</t>
  </si>
  <si>
    <t>OPLÁŠTĚNÍ ODVODŇOVACÍCH ŽEBER Z GEOTEXTILIE</t>
  </si>
  <si>
    <t>M2</t>
  </si>
  <si>
    <t>opláštění trativodů: 180,0 * 5*0,5</t>
  </si>
  <si>
    <t>17</t>
  </si>
  <si>
    <t>228172</t>
  </si>
  <si>
    <t>ODŘEZÁNÍ PILOT Z KOVOVÝCH DÍLCŮ</t>
  </si>
  <si>
    <t>KUS</t>
  </si>
  <si>
    <t>odříznutí HEB (pažení jímky estakády): 20 kusů</t>
  </si>
  <si>
    <t>Vodorovné konstrukce</t>
  </si>
  <si>
    <t>18</t>
  </si>
  <si>
    <t>45145</t>
  </si>
  <si>
    <t>PODKL A VÝPLŇ VRSTVY Z MALTY CEMENTOVÉ</t>
  </si>
  <si>
    <t>obnova dláždění z lomového kamene: 34 m2 * 0,10 m; lože z MC pro předláždění</t>
  </si>
  <si>
    <t>19</t>
  </si>
  <si>
    <t>465512</t>
  </si>
  <si>
    <t>DLAŽBY Z LOMOVÉHO KAMENE NA MC</t>
  </si>
  <si>
    <t>odláždění z lomového kamene do lože z malty: 58,0 m2 * 0,25 m</t>
  </si>
  <si>
    <t>Komunikace</t>
  </si>
  <si>
    <t>21</t>
  </si>
  <si>
    <t>56143</t>
  </si>
  <si>
    <t>KAMENIVO ZPEVNĚNÉ CEMENTEM TL. DO 150MM</t>
  </si>
  <si>
    <t>chodník se zpevněnou konstrukcí: 61 m2   
směs stmelená cementem SC 0/30, C 8/10 tl. 150 mm</t>
  </si>
  <si>
    <t>23</t>
  </si>
  <si>
    <t>56334</t>
  </si>
  <si>
    <t>VOZOVKOVÉ VRSTVY ZE ŠTĚRKODRTI TL. DO 200MM</t>
  </si>
  <si>
    <t>staveništní vozovka: 145,0 m2; štěrkodrť ŠDb, tl. 200 mm</t>
  </si>
  <si>
    <t>24</t>
  </si>
  <si>
    <t>C</t>
  </si>
  <si>
    <t>staveništní ze štěrkodrti 16/30 v tl. 20 cm: 250,0 m2</t>
  </si>
  <si>
    <t>25</t>
  </si>
  <si>
    <t>56335</t>
  </si>
  <si>
    <t>VOZOVKOVÉ VRSTVY ZE ŠTĚRKODRTI TL. DO 250MM</t>
  </si>
  <si>
    <t>sanace pláně v tl. 0,5 m - 2 vrstvy á 250 mm ŠD: 2 * 200,0 m2</t>
  </si>
  <si>
    <t>30</t>
  </si>
  <si>
    <t>581143</t>
  </si>
  <si>
    <t>CEMENTOBETONOVÝ KRYT JEDNOVRSTVÝ NEVYZTUŽENÝ TŘ.II TL. DO 200MM</t>
  </si>
  <si>
    <t>staveništní vozovka: 145,0;   
beton C25/30, (případně betonové panely), CB II tl. 180 mm</t>
  </si>
  <si>
    <t>Potrubí</t>
  </si>
  <si>
    <t>31</t>
  </si>
  <si>
    <t>89722</t>
  </si>
  <si>
    <t>VPUSŤ KANALIZAČNÍ HORSKÁ KOMPLETNÍ Z BETON DÍLCŮ</t>
  </si>
  <si>
    <t>32</t>
  </si>
  <si>
    <t>917223</t>
  </si>
  <si>
    <t>SILNIČNÍ A CHODNÍKOVÉ OBRUBY Z BETONOVÝCH OBRUBNÍKŮ ŠÍŘ 100MM</t>
  </si>
  <si>
    <t>nový betonový chodníkový obrubník 100x250x1000 do bet. lože</t>
  </si>
  <si>
    <t>34</t>
  </si>
  <si>
    <t>919111</t>
  </si>
  <si>
    <t>ŘEZÁNÍ ASFALTOVÉHO KRYTU VOZOVEK TL DO 50MM</t>
  </si>
  <si>
    <t>35</t>
  </si>
  <si>
    <t>931314</t>
  </si>
  <si>
    <t>TĚSNĚNÍ DILATAČ SPAR ASF ZÁLIVKOU PRŮŘ DO 400MM2</t>
  </si>
  <si>
    <t>36</t>
  </si>
  <si>
    <t>96613A</t>
  </si>
  <si>
    <t>BOURÁNÍ KONSTRUKCÍ Z KAMENE NA MC - BEZ DOPRAVY</t>
  </si>
  <si>
    <t>demolice kamenných zdí: 3*22*0,8+1*60*0,8</t>
  </si>
  <si>
    <t xml:space="preserve">  SO 101.b</t>
  </si>
  <si>
    <t>Chodník pro pěší - ochrana kabelizací SŽ</t>
  </si>
  <si>
    <t>SO 101.b</t>
  </si>
  <si>
    <t>13283</t>
  </si>
  <si>
    <t>HLOUBENÍ RÝH ŠÍŘ DO 2M PAŽ I NEPAŽ TŘ. II</t>
  </si>
  <si>
    <t>ruční výkop v místě vedení kabelových sítí, zpětné použití výkopku pro zásyp</t>
  </si>
  <si>
    <t>17411</t>
  </si>
  <si>
    <t>ZÁSYP JAM A RÝH ZEMINOU SE ZHUTNĚNÍM</t>
  </si>
  <si>
    <t>zpětný zásyp vykopanou zeminou</t>
  </si>
  <si>
    <t>7</t>
  </si>
  <si>
    <t>Přidružená stavební výroba</t>
  </si>
  <si>
    <t>R749010</t>
  </si>
  <si>
    <t>VÝŠKOVÁ REKTIFIKACE STÁVAJÍCÍHO KABELU</t>
  </si>
  <si>
    <t>Položka obsahuje veškeré náklady spojené s rektifikací stávajicích kabelových tras včetně dodávky potřebného materiálu.   
Měrná jednotka: 1 m = 1 m délky rektifikované kabelové trasy.</t>
  </si>
  <si>
    <t>87733</t>
  </si>
  <si>
    <t>CHRÁNIČKY PŮLENÉ Z TRUB PLAST DN DO 150MM</t>
  </si>
  <si>
    <t>chránička půlená pro ochranu stávajícího kabelu</t>
  </si>
  <si>
    <t xml:space="preserve">  SO 101.c</t>
  </si>
  <si>
    <t>Chodník pro pěší - úprava před žst. Bubny</t>
  </si>
  <si>
    <t>SO 101.c</t>
  </si>
  <si>
    <t>dle bourání podkladních vrstev nestmelených * 2,0 t/m3</t>
  </si>
  <si>
    <t>905</t>
  </si>
  <si>
    <t>POPLATKY ZA LIKVIDACI ODPADŮ NEKONTAMINOVANÝCH - 17 03 02 VYBOURANÝ ASFALTOVÝ BETON BEZ DEHTU VČETNĚ DOPRAVY</t>
  </si>
  <si>
    <t>dle bourání litého asfaltu * 2,6 t/m3</t>
  </si>
  <si>
    <t>dle bourání betonových vrstev * 2,4 t/m3</t>
  </si>
  <si>
    <t>11332A</t>
  </si>
  <si>
    <t>ODSTRANĚNÍ PODKLADŮ ZPEVNĚNÝCH PLOCH Z KAMENIVA NESTMELENÉHO - BEZ DOPRAVY</t>
  </si>
  <si>
    <t>obnova chodníku: 29,0 * tl. 0,150 m;   
obnova vozovky: 31,0 * tl. 0,230 m</t>
  </si>
  <si>
    <t>11335A</t>
  </si>
  <si>
    <t>ODSTRANĚNÍ PODKLADU ZPEVNĚNÝCH PLOCH Z BETONU - BEZ DOPRAVY</t>
  </si>
  <si>
    <t>oprava stávajících chodníků: 166,0 + obnova chodníku: 29,0; * tl. 0,100 m</t>
  </si>
  <si>
    <t>11343A</t>
  </si>
  <si>
    <t>ODSTRAN KRYTU ZPEVNĚNÝCH PLOCH S ASFALT POJIVEM VČET PODKLADU - BEZ DOPRAVY</t>
  </si>
  <si>
    <t>oprava stávajících chodníků: 166,0 + obnova chodníku: 29,0; * tl. 0,040 m</t>
  </si>
  <si>
    <t>obnova vozovky: 31,0 * tl. 0,150 m</t>
  </si>
  <si>
    <t>18120</t>
  </si>
  <si>
    <t>ÚPRAVA PLÁNĚ SE ZHUTNĚNÍM V HORNINĚ TŘ. II</t>
  </si>
  <si>
    <t>obnova chodníku (30 MPa): 29,0   
obnova betonové vozovky (45 MPa): 31,0</t>
  </si>
  <si>
    <t>56112</t>
  </si>
  <si>
    <t>PODKLADNÍ BETON TL. DO 100MM</t>
  </si>
  <si>
    <t>oprava stávajících chodníků: 166,0 m2   
obnova chodníku: 29,0 m2   
beton C20/25, tl. 100 mm</t>
  </si>
  <si>
    <t>56333</t>
  </si>
  <si>
    <t>VOZOVKOVÉ VRSTVY ZE ŠTĚRKODRTI TL. DO 150MM</t>
  </si>
  <si>
    <t>obnova chodníku: 29,0</t>
  </si>
  <si>
    <t>obnova betonové vozovky: 31,0</t>
  </si>
  <si>
    <t>R572001</t>
  </si>
  <si>
    <t>IMPREGNOVANÝ PAPÍR</t>
  </si>
  <si>
    <t>oprava stávajících chodníků: 166,0   
obnova chodníku: 29,0</t>
  </si>
  <si>
    <t>Položka obsahuje dodání předepsaného materiálu v předepsaném množství - provedení dle předepsaného technologického předpisu - zřízení vrstvy bez rozlišení šířky, pokládání vrstvy po etapách - úpravu napojení, ukončení.</t>
  </si>
  <si>
    <t>575B53</t>
  </si>
  <si>
    <t>LITÝ ASFALT MA II (KŘIŽ, PARKOVIŠTĚ, ZASTÁVKY) 11 TL. 40MM</t>
  </si>
  <si>
    <t>14</t>
  </si>
  <si>
    <t>57622</t>
  </si>
  <si>
    <t>POSYP KAMENIVEM DRCENÝM 10KG/M2</t>
  </si>
  <si>
    <t>obnova betonové vozovky z betonu C20/25, CB II, tl. 180 mm: 31,0 m2</t>
  </si>
  <si>
    <t>587201</t>
  </si>
  <si>
    <t>PŘEDLÁŽDĚNÍ KRYTU Z VELKÝCH KOSTEK</t>
  </si>
  <si>
    <t>oprava stávající dlážděné vozovky: 119,5 m2   
rozebrání stávající dlažby tl. 160 mm + doplnění lože fr. 0-8, tl. 40 mm + vydláždění původní dlažbou vč. vyplnění spár drobným kamenivem</t>
  </si>
  <si>
    <t>914121</t>
  </si>
  <si>
    <t>DOPRAVNÍ ZNAČKY ZÁKLADNÍ VELIKOSTI OCELOVÉ FÓLIE TŘ 1 - DODÁVKA A MONTÁŽ</t>
  </si>
  <si>
    <t>nové svislé dopravní značky: 2</t>
  </si>
  <si>
    <t>914122</t>
  </si>
  <si>
    <t>DOPRAVNÍ ZNAČKY ZÁKLADNÍ VELIKOSTI OCELOVÉ FÓLIE TŘ 1 - MONTÁŽ S PŘEMÍSTĚNÍM</t>
  </si>
  <si>
    <t>přesun stávajících svislých dopravních značek: 2</t>
  </si>
  <si>
    <t>914123</t>
  </si>
  <si>
    <t>DOPRAVNÍ ZNAČKY ZÁKLADNÍ VELIKOSTI OCELOVÉ FÓLIE TŘ 1 - DEMONTÁŽ</t>
  </si>
  <si>
    <t>20</t>
  </si>
  <si>
    <t>914921</t>
  </si>
  <si>
    <t>SLOUPKY A STOJKY DOPRAVNÍCH ZNAČEK Z OCEL TRUBEK DO PATKY - DODÁVKA A MONTÁŽ</t>
  </si>
  <si>
    <t>914922</t>
  </si>
  <si>
    <t>SLOUPKY A STOJKY DZ Z OCEL TRUBEK DO PATKY MONTÁŽ S PŘESUNEM</t>
  </si>
  <si>
    <t>22</t>
  </si>
  <si>
    <t>914923</t>
  </si>
  <si>
    <t>SLOUPKY A STOJKY DZ Z OCEL TRUBEK DO PATKY DEMONTÁŽ</t>
  </si>
  <si>
    <t>915111</t>
  </si>
  <si>
    <t>VODOROVNÉ DOPRAVNÍ ZNAČENÍ BARVOU HLADKÉ - DODÁVKA A POKLÁDKA</t>
  </si>
  <si>
    <t>1. vrstva včetně předznačení</t>
  </si>
  <si>
    <t>915211</t>
  </si>
  <si>
    <t>VODOROVNÉ DOPRAVNÍ ZNAČENÍ PLASTEM HLADKÉ - DODÁVKA A POKLÁDKA</t>
  </si>
  <si>
    <t>2. finální vrstva</t>
  </si>
  <si>
    <t>9166A1</t>
  </si>
  <si>
    <t>DOČASNÁ SVODIDLA, ÚROVEŇ ZADRŽENÍ T1 - DOD A MONTÁŽ</t>
  </si>
  <si>
    <t>nízké betonové svodidlo s integrovaným trubkovým zábradlím</t>
  </si>
  <si>
    <t>26</t>
  </si>
  <si>
    <t>27</t>
  </si>
  <si>
    <t>917224</t>
  </si>
  <si>
    <t>SILNIČNÍ A CHODNÍKOVÉ OBRUBY Z BETONOVÝCH OBRUBNÍKŮ ŠÍŘ 150MM</t>
  </si>
  <si>
    <t>nový betonový silniční obrubník 150x250x1000 do bet. lože</t>
  </si>
  <si>
    <t>28</t>
  </si>
  <si>
    <t>91782</t>
  </si>
  <si>
    <t>VÝŠKOVÁ ÚPRAVA OBRUBNÍKŮ KAMENNÝCH</t>
  </si>
  <si>
    <t>silničních vč. uložení do nového lože z betonu</t>
  </si>
  <si>
    <t>29</t>
  </si>
  <si>
    <t>chodníkových vč. uložení do nového lože z betonu</t>
  </si>
  <si>
    <t>R924001</t>
  </si>
  <si>
    <t>LEPENÉ HMATOVÉ PÁSY</t>
  </si>
  <si>
    <t>Položka obsahuje všechny práce pro zřízení plně funkčního lepeného bezpečnostního pásu s varovnými a vodicími prvky.   
Způsob měření: Měří se plocha v metrech čtverečných.</t>
  </si>
  <si>
    <t xml:space="preserve">  SO 301.a</t>
  </si>
  <si>
    <t>Odvodnění prostupu pro pěší - větev DN 400</t>
  </si>
  <si>
    <t>SO 301.a</t>
  </si>
  <si>
    <t>dle hloubení - materiál určen k likvidaci * 2,0 t/m3</t>
  </si>
  <si>
    <t>zásypový materiál z vykopané zeminy</t>
  </si>
  <si>
    <t>13283A</t>
  </si>
  <si>
    <t>HLOUBENÍ RÝH ŠÍŘ DO 2M PAŽ I NEPAŽ TŘ. II - BEZ DOPRAVY</t>
  </si>
  <si>
    <t>celkový objem výkopu 1257,441   
materiál je určen k likvidaci: celkový výkop - výkop pro zpětné použití: 1257,441-791,149</t>
  </si>
  <si>
    <t>materiál je určen ke zpětnému zásypu</t>
  </si>
  <si>
    <t>zásypový materiál z vykopané zeminy: celkový zásyp - zásyp z nakupované zeminy: 1050,200-259,051</t>
  </si>
  <si>
    <t>17481</t>
  </si>
  <si>
    <t>ZÁSYP JAM A RÝH Z NAKUPOVANÝCH MATERIÁLŮ</t>
  </si>
  <si>
    <t>celkový objem zásypu: hloubení - obsyp - bet.sedlo: 1257,441-180,937-26,304 = 1050,200  
z nakupované zeminy výšky 1,0 m nad potrubí: 199,27*1,3*1,0</t>
  </si>
  <si>
    <t>17581</t>
  </si>
  <si>
    <t>OBSYP POTRUBÍ A OBJEKTŮ Z NAKUPOVANÝCH MATERIÁLŮ</t>
  </si>
  <si>
    <t>obsyp potrubí: 199,27 * (0,80*1,30 - 0,22*0,60) (odpočet bet. sedlo)</t>
  </si>
  <si>
    <t>451312</t>
  </si>
  <si>
    <t>PODKLADNÍ A VÝPLŇOVÉ VRSTVY Z PROSTÉHO BETONU C12/15</t>
  </si>
  <si>
    <t>betonové sedlo pod potrubí: 199,27*0,22*0,60</t>
  </si>
  <si>
    <t>83446</t>
  </si>
  <si>
    <t>POTRUBÍ Z TRUB KAMENINOVÝCH DN DO 400MM</t>
  </si>
  <si>
    <t>dle podélného profilu: 38,10+38,48+37,47+17,32+28,28+39,62</t>
  </si>
  <si>
    <t>894146</t>
  </si>
  <si>
    <t>ŠACHTY KANALIZAČNÍ Z BETON DÍLCŮ NA POTRUBÍ DN DO 400MM</t>
  </si>
  <si>
    <t>dle tabulky šachet: 5 kusů</t>
  </si>
  <si>
    <t>899662</t>
  </si>
  <si>
    <t>ZKOUŠKA VODOTĚSNOSTI POTRUBÍ DN DO 400MM</t>
  </si>
  <si>
    <t>dle délky potrubí</t>
  </si>
  <si>
    <t>89980</t>
  </si>
  <si>
    <t>TELEVIZNÍ PROHLÍDKA POTRUBÍ</t>
  </si>
  <si>
    <t xml:space="preserve">  SO 401</t>
  </si>
  <si>
    <t>Veřejné osvětlení prostupu pro pěší</t>
  </si>
  <si>
    <t>SO 401</t>
  </si>
  <si>
    <t>211</t>
  </si>
  <si>
    <t>Elektromontáže</t>
  </si>
  <si>
    <t>210201031</t>
  </si>
  <si>
    <t>svítidlo LED příložné kompaktní</t>
  </si>
  <si>
    <t>CELEKTRO</t>
  </si>
  <si>
    <t>210202103</t>
  </si>
  <si>
    <t>svítidlo venkovní na výložník</t>
  </si>
  <si>
    <t>33</t>
  </si>
  <si>
    <t>210120121</t>
  </si>
  <si>
    <t>poj.skříň 3x100A do zdi bez zedn.prací a zapojení</t>
  </si>
  <si>
    <t>210204002</t>
  </si>
  <si>
    <t>stožár osvětlovací sadový ocelový</t>
  </si>
  <si>
    <t>210204201</t>
  </si>
  <si>
    <t>elektrovýzbroj stožárů pro 1 okruh</t>
  </si>
  <si>
    <t>210990076</t>
  </si>
  <si>
    <t>označení stožáru štítkem</t>
  </si>
  <si>
    <t>37</t>
  </si>
  <si>
    <t>210990091</t>
  </si>
  <si>
    <t>příplatek za RAL 7021 pro stožáry</t>
  </si>
  <si>
    <t>38</t>
  </si>
  <si>
    <t>210990115</t>
  </si>
  <si>
    <t>příplatek za RAL 7021 pro svítidla</t>
  </si>
  <si>
    <t>39</t>
  </si>
  <si>
    <t>210810008</t>
  </si>
  <si>
    <t>kabel(-CYKY) volně uložený do 3x6/4x4/7x2,5</t>
  </si>
  <si>
    <t>40</t>
  </si>
  <si>
    <t>210810048</t>
  </si>
  <si>
    <t>kabel(-CYKY) pevně uložený do 3x6/4x4/7x2,5</t>
  </si>
  <si>
    <t>41</t>
  </si>
  <si>
    <t>210010412</t>
  </si>
  <si>
    <t>krabice protahovací pro P rozvod bez zapojení 9216</t>
  </si>
  <si>
    <t>42</t>
  </si>
  <si>
    <t>210010402</t>
  </si>
  <si>
    <t>krabice protahovací pro P rozvod bez zapojení 9016</t>
  </si>
  <si>
    <t>43</t>
  </si>
  <si>
    <t>210990122</t>
  </si>
  <si>
    <t>dozbrojení stáv. ZM o další vývod 16A/B, vč.materiálu</t>
  </si>
  <si>
    <t>44</t>
  </si>
  <si>
    <t>210010062</t>
  </si>
  <si>
    <t>trubka ocel pancéř pevně uložená typ 6016/pr.16</t>
  </si>
  <si>
    <t>45</t>
  </si>
  <si>
    <t>210220022</t>
  </si>
  <si>
    <t>uzemňov.vedení v zemi úplná mtž FeZn pr.8-10mm</t>
  </si>
  <si>
    <t>46</t>
  </si>
  <si>
    <t>210220441</t>
  </si>
  <si>
    <t>ochrana zemní svorky asfaltovým nátěrem</t>
  </si>
  <si>
    <t>47</t>
  </si>
  <si>
    <t>210810013</t>
  </si>
  <si>
    <t>kabel(-CYKY) volně ulož.do 5x10/12x4/19x2,5/24x1,5</t>
  </si>
  <si>
    <t>48</t>
  </si>
  <si>
    <t>210950101</t>
  </si>
  <si>
    <t>označovací štítek na kabel</t>
  </si>
  <si>
    <t>49</t>
  </si>
  <si>
    <t>210100101</t>
  </si>
  <si>
    <t>ukončení na svorkovnici vodič do 16mm2</t>
  </si>
  <si>
    <t>50</t>
  </si>
  <si>
    <t>210100641</t>
  </si>
  <si>
    <t>koncovka 1kV staniční plast do 4x35</t>
  </si>
  <si>
    <t>51</t>
  </si>
  <si>
    <t>210191526</t>
  </si>
  <si>
    <t>koncovkový díl pro kabel.skříň (stáv. ZM)</t>
  </si>
  <si>
    <t>212</t>
  </si>
  <si>
    <t>Demontáže</t>
  </si>
  <si>
    <t>52</t>
  </si>
  <si>
    <t>koncovkový díl pro kabel. skříň (stáv. ZM) /dmtž</t>
  </si>
  <si>
    <t>219</t>
  </si>
  <si>
    <t>Ostatní náklady, revize</t>
  </si>
  <si>
    <t>75</t>
  </si>
  <si>
    <t>218009001</t>
  </si>
  <si>
    <t>poplatek za recyklaci svítidla přes 50cm</t>
  </si>
  <si>
    <t>76</t>
  </si>
  <si>
    <t>219990088</t>
  </si>
  <si>
    <t>zkoušky hutnění zásypu</t>
  </si>
  <si>
    <t>77</t>
  </si>
  <si>
    <t>219990063</t>
  </si>
  <si>
    <t>dozory správců inženýrských sítí</t>
  </si>
  <si>
    <t>HOD</t>
  </si>
  <si>
    <t>78</t>
  </si>
  <si>
    <t>219990065</t>
  </si>
  <si>
    <t>součinnost správce sítě</t>
  </si>
  <si>
    <t>79</t>
  </si>
  <si>
    <t>217309013</t>
  </si>
  <si>
    <t>vypracování zprávy VR/cena akce do 1.000.000 kč</t>
  </si>
  <si>
    <t>460</t>
  </si>
  <si>
    <t>54</t>
  </si>
  <si>
    <t>460100001</t>
  </si>
  <si>
    <t>pouzdrový základ VO mimo trasu kabelu pr.0,2/0,8m</t>
  </si>
  <si>
    <t>55</t>
  </si>
  <si>
    <t>460050703</t>
  </si>
  <si>
    <t>výkop jámy do 2m3 pro stožár VO ruční tz.3/ko1.0</t>
  </si>
  <si>
    <t>56</t>
  </si>
  <si>
    <t>460600001</t>
  </si>
  <si>
    <t>odvoz zeminy do 10km vč.poplatku za skládku</t>
  </si>
  <si>
    <t>57</t>
  </si>
  <si>
    <t>460100002</t>
  </si>
  <si>
    <t>pouzdrový základ VO mimo trasu kabelu pr.0,25/1,5m</t>
  </si>
  <si>
    <t>58</t>
  </si>
  <si>
    <t>460010024</t>
  </si>
  <si>
    <t>vytyčení trasy kabelu v zastavěném prostoru vč.mat</t>
  </si>
  <si>
    <t>KM</t>
  </si>
  <si>
    <t>59</t>
  </si>
  <si>
    <t>460710003</t>
  </si>
  <si>
    <t>geodetické zaměření skutečné polohy-členitá trasa</t>
  </si>
  <si>
    <t>60</t>
  </si>
  <si>
    <t>460270042</t>
  </si>
  <si>
    <t>vysekání niky a zazdění skříně SP3,SPP3</t>
  </si>
  <si>
    <t>61</t>
  </si>
  <si>
    <t>460200143</t>
  </si>
  <si>
    <t>výkop kabel.rýhy šířka 35/hloubka 60cm tz.3/ko1.0</t>
  </si>
  <si>
    <t>62</t>
  </si>
  <si>
    <t>460490011</t>
  </si>
  <si>
    <t>výstražná fólie šířka do 30cm</t>
  </si>
  <si>
    <t>63</t>
  </si>
  <si>
    <t>460510031</t>
  </si>
  <si>
    <t>kabelový prostup z ohebné roury plast pr.110mm</t>
  </si>
  <si>
    <t>64</t>
  </si>
  <si>
    <t>460560143</t>
  </si>
  <si>
    <t>zához kabelové rýhy šířka 35/hloubka 60cm tz.3</t>
  </si>
  <si>
    <t>65</t>
  </si>
  <si>
    <t>460620013</t>
  </si>
  <si>
    <t>provizorní úprava terénu třída zeminy 3</t>
  </si>
  <si>
    <t>66</t>
  </si>
  <si>
    <t>460200163</t>
  </si>
  <si>
    <t>výkop kabel.rýhy šířka 35/hloubka 80cm tz.3/ko1.0</t>
  </si>
  <si>
    <t>67</t>
  </si>
  <si>
    <t>460560163</t>
  </si>
  <si>
    <t>zához kabelové rýhy šířka 35/hloubka 80cm tz.3</t>
  </si>
  <si>
    <t>68</t>
  </si>
  <si>
    <t>460030071</t>
  </si>
  <si>
    <t>bourání živičných povrchů 3-5cm</t>
  </si>
  <si>
    <t>69</t>
  </si>
  <si>
    <t>460030082</t>
  </si>
  <si>
    <t>řezání spáry v betonu do 10cm</t>
  </si>
  <si>
    <t>70</t>
  </si>
  <si>
    <t>460080103</t>
  </si>
  <si>
    <t>bourání betonu tl.10cm</t>
  </si>
  <si>
    <t>71</t>
  </si>
  <si>
    <t>460650015</t>
  </si>
  <si>
    <t>podklad nebo zához štěrkopískem</t>
  </si>
  <si>
    <t>72</t>
  </si>
  <si>
    <t>460650022</t>
  </si>
  <si>
    <t>betonová vozovka vrstva 10cm vč.materiálu</t>
  </si>
  <si>
    <t>73</t>
  </si>
  <si>
    <t>460650046</t>
  </si>
  <si>
    <t>litý asfalt tl.4cm vč.materiálu</t>
  </si>
  <si>
    <t>74</t>
  </si>
  <si>
    <t>460620006</t>
  </si>
  <si>
    <t>osetí povrchu travou</t>
  </si>
  <si>
    <t>MAT-1</t>
  </si>
  <si>
    <t>Dodávky zařízení</t>
  </si>
  <si>
    <t>990153</t>
  </si>
  <si>
    <t>svítidlo LED [např. AMPERA EVO/5302/10LED/11W/300mA/WW nebo rovnocenné]</t>
  </si>
  <si>
    <t>990079</t>
  </si>
  <si>
    <t>univerzální skříň [např. ARIA 43 nebo rovnocenná] IP66, IK10, neprůhl. přívod jistič 10A, vývod chránič s nadproudovou ochranou</t>
  </si>
  <si>
    <t>560005</t>
  </si>
  <si>
    <t>stožár osvětlov bezpatic K5-133/89/60Z žárZn</t>
  </si>
  <si>
    <t>569404</t>
  </si>
  <si>
    <t>ochranná manžeta OM133 pro K,KL,UZ,UZL/M/N,KN,KD</t>
  </si>
  <si>
    <t>990141</t>
  </si>
  <si>
    <t>konektor pro LED svítídla [např. ZHAGA Socket nebo rovnocenný]</t>
  </si>
  <si>
    <t>560001</t>
  </si>
  <si>
    <t>stožár osvětlov bezpatic K3,5-133/89/60Z žárZn</t>
  </si>
  <si>
    <t>MAT-2</t>
  </si>
  <si>
    <t>Materiál elektromontážní</t>
  </si>
  <si>
    <t>990036</t>
  </si>
  <si>
    <t>svítidlo LED [např. RAMBO nebo rovnocenné] 3500/4K/2112 lm/24W antivandal IK10 tř.II</t>
  </si>
  <si>
    <t>990069</t>
  </si>
  <si>
    <t>stož. výzbroj SCHM 9.16.4 odbočná/TNC 1xRSP4</t>
  </si>
  <si>
    <t>990067</t>
  </si>
  <si>
    <t>stož. výzbroj SCHM 6.16.4 průchozí/TNC 1xRSP4</t>
  </si>
  <si>
    <t>990012</t>
  </si>
  <si>
    <t>štítek pro označení stožáru VO</t>
  </si>
  <si>
    <t>101105</t>
  </si>
  <si>
    <t>kabel CYKY 3x1,5</t>
  </si>
  <si>
    <t>+10 % (prořez + podružný materiál)</t>
  </si>
  <si>
    <t>101106</t>
  </si>
  <si>
    <t>kabel CYKY 3x2,5</t>
  </si>
  <si>
    <t>317122</t>
  </si>
  <si>
    <t>krabice pancéř protahovací T 9216</t>
  </si>
  <si>
    <t>317112</t>
  </si>
  <si>
    <t>krabice pancéř protahovací přímá 9016</t>
  </si>
  <si>
    <t>324162</t>
  </si>
  <si>
    <t>koleno ocel pancéř pozink 6116ZNM</t>
  </si>
  <si>
    <t>324142</t>
  </si>
  <si>
    <t>trubka ocel pancéř závit žárZn 6016ZN</t>
  </si>
  <si>
    <t>295011</t>
  </si>
  <si>
    <t>vedení FeZn pr.10mm(0,63kg/m)</t>
  </si>
  <si>
    <t>295075</t>
  </si>
  <si>
    <t>svorka pásku drátu zemnící SR3b 4šrouby FeZn</t>
  </si>
  <si>
    <t>101209</t>
  </si>
  <si>
    <t>kabel CYKY 4x10</t>
  </si>
  <si>
    <t>199513</t>
  </si>
  <si>
    <t>štítek kabelový 60x24mm velký</t>
  </si>
  <si>
    <t>192309</t>
  </si>
  <si>
    <t>koncovka 1kV plast KSCZ4X/6-25(4x10)</t>
  </si>
  <si>
    <t>MAT-4</t>
  </si>
  <si>
    <t>Materiál zemní + stavební</t>
  </si>
  <si>
    <t>46221</t>
  </si>
  <si>
    <t>asfalt 80</t>
  </si>
  <si>
    <t>KG</t>
  </si>
  <si>
    <t>46134</t>
  </si>
  <si>
    <t>beton B13,5</t>
  </si>
  <si>
    <t>46451</t>
  </si>
  <si>
    <t>stožárové pouzdro plast SP200/1000</t>
  </si>
  <si>
    <t>46452</t>
  </si>
  <si>
    <t>stožárové pouzdro plast SP250/1000</t>
  </si>
  <si>
    <t>46381</t>
  </si>
  <si>
    <t>výstražná fólie šířka 0,2m</t>
  </si>
  <si>
    <t>46515</t>
  </si>
  <si>
    <t>roura korugovaná [např. KOPODUR KD09110 nebo rovnocenná] pr.110/94mm</t>
  </si>
  <si>
    <t>46525</t>
  </si>
  <si>
    <t>roura korugovaná spojka 02110</t>
  </si>
  <si>
    <t>KS</t>
  </si>
  <si>
    <t>46112</t>
  </si>
  <si>
    <t>štěrkopísek 0-16mm</t>
  </si>
  <si>
    <t>46249</t>
  </si>
  <si>
    <t>travní semeno</t>
  </si>
  <si>
    <t xml:space="preserve">  SO 701</t>
  </si>
  <si>
    <t>Oplocení</t>
  </si>
  <si>
    <t>SO 701</t>
  </si>
  <si>
    <t>Svislé konstrukce (a kompletní)</t>
  </si>
  <si>
    <t>33894A</t>
  </si>
  <si>
    <t>SLOUPKY OHRADNÍ A PLOTOVÉ KOVOVÉ KOTVENÉ DO PATEK NEBO BERANĚNÉ</t>
  </si>
  <si>
    <t>sloupky a vzpěry včetně patek a výkopů pro patky</t>
  </si>
  <si>
    <t>sloupky a vzpěry ocelové výšky 2,0 m pro osazení drátěné výplně se zabetonováním včetně patek a výkopů pro patky: 320 ks * 3,2 kg/ks</t>
  </si>
  <si>
    <t>doplnění oplocení po odstranění mostu:  sloupky a vzpěry ocelové výšky 2,0 m pro osazení drátěné výplně se zabetonováním včetně patek a výkopů pro patky: 2 * 7 ks * 3,2 kg/ks</t>
  </si>
  <si>
    <t>76792</t>
  </si>
  <si>
    <t>OPLOCENÍ Z DRÁTĚNÉHO PLETIVA POTAŽENÉHO PLASTEM</t>
  </si>
  <si>
    <t>oplocení z pletiva výšky 1,8 m, délka 660 m</t>
  </si>
  <si>
    <t>doplnění oplocení po odstranění mostu: 1,8 m, délka 2 * 15 m</t>
  </si>
  <si>
    <t>76796</t>
  </si>
  <si>
    <t>VRATA A VRÁTKA</t>
  </si>
  <si>
    <t>brána 5,2x1,8 m (4 ks)</t>
  </si>
  <si>
    <t xml:space="preserve">  SO 801</t>
  </si>
  <si>
    <t>Sadové úpravy</t>
  </si>
  <si>
    <t>SO 801</t>
  </si>
  <si>
    <t>014211</t>
  </si>
  <si>
    <t>POPLATKY ZA ZEMNÍK - ORNICE</t>
  </si>
  <si>
    <t>položka obsahuje náklady spojené s dodávkou ornice: (3301+300)*0,15</t>
  </si>
  <si>
    <t>12573</t>
  </si>
  <si>
    <t>VYKOPÁVKY ZE ZEMNÍKŮ A SKLÁDEK TŘ. I</t>
  </si>
  <si>
    <t>18222</t>
  </si>
  <si>
    <t>ROZPROSTŘENÍ ORNICE VE SVAHU V TL DO 0,15M</t>
  </si>
  <si>
    <t>ozelenění svahů s rozprostřením ornice v tl. 0,15 m: 3301</t>
  </si>
  <si>
    <t>Technická specifikace položky odpovídá příslušné cenové soustavě.  Obnovu svahu po odstranění mostu v rozsahu 300 m2 zajišťuje SŽ.</t>
  </si>
  <si>
    <t>18242</t>
  </si>
  <si>
    <t>ZALOŽENÍ TRÁVNÍKU HYDROOSEVEM NA ORNICI</t>
  </si>
  <si>
    <t>Technická specifikace položky odpovídá příslušné cenové soustavě. Obnovu svahu po odstranění mostu v rozsahu 300 m2 zajišťuje SŽ.</t>
  </si>
  <si>
    <t>18247</t>
  </si>
  <si>
    <t>OŠETŘOVÁNÍ TRÁVNÍKU</t>
  </si>
  <si>
    <t>4x plocha zatravnění</t>
  </si>
  <si>
    <t>183311</t>
  </si>
  <si>
    <t>SADOVNICKÉ OBDĚLÁNÍ PŮDY MECHANICKY</t>
  </si>
  <si>
    <t>dle plochy zatravnění</t>
  </si>
  <si>
    <t>183511</t>
  </si>
  <si>
    <t>CHEMICKÉ ODPLEVELENÍ CELOPLOŠNÉ</t>
  </si>
  <si>
    <t>18600</t>
  </si>
  <si>
    <t>ZALÉVÁNÍ VODOU</t>
  </si>
  <si>
    <t>spotřeba 0,01 m3 voda ma 1,0 m2 plocha zatravnění</t>
  </si>
  <si>
    <t>21450</t>
  </si>
  <si>
    <t>SANAČNÍ VRSTVY Z KAMENIVA</t>
  </si>
  <si>
    <t>v místě srážkového stínu na svazích vrstva kameniva frakce 63/123 v t. 300 mm: v ploše 369 m2</t>
  </si>
  <si>
    <t>D.9.8</t>
  </si>
  <si>
    <t>Všeobecný objekt - vedlejší a ostatní náklady</t>
  </si>
  <si>
    <t xml:space="preserve">  SO 98-98</t>
  </si>
  <si>
    <t>SO 98-98</t>
  </si>
  <si>
    <t>Vedlejší a ostatní náklady</t>
  </si>
  <si>
    <t>R-VSEOB002</t>
  </si>
  <si>
    <t>Dokumentace skutečného provedení v listinné formě</t>
  </si>
  <si>
    <t>KPL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</si>
  <si>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</si>
  <si>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R-VSEOB003</t>
  </si>
  <si>
    <t>Dokumentace skutečného provedení v elektronické formě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</si>
  <si>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</si>
  <si>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R-VSEOB004</t>
  </si>
  <si>
    <t>Geodetické práce</t>
  </si>
  <si>
    <t>R-VSEOB005</t>
  </si>
  <si>
    <t>Ostatní náklady, měření, zkoušky atp.</t>
  </si>
  <si>
    <t>R-VSEOB006</t>
  </si>
  <si>
    <t>Nájmy záborů stavby (pozemky Bubny Development)</t>
  </si>
  <si>
    <t>KČ</t>
  </si>
  <si>
    <t>560 m2 x 136 Kč/m2.měsíc x 4 měsíce = 304 640 Kč</t>
  </si>
  <si>
    <t>Položka pro nájem záboru stavby s předepsanou jednotkovou cenou položky 1 Kč.</t>
  </si>
  <si>
    <t>D.9.9</t>
  </si>
  <si>
    <t>Likvidace odpadů včetně dopravy</t>
  </si>
  <si>
    <t xml:space="preserve">  SO 90-90</t>
  </si>
  <si>
    <t>SO 90-90</t>
  </si>
  <si>
    <t>dle výkazu výměr jednotlivých SO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</si>
</sst>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0+C10+C19+C21</f>
      </c>
    </row>
    <row r="7" spans="2:3" ht="12.75" customHeight="1">
      <c r="B7" s="8" t="s">
        <v>7</v>
      </c>
      <c s="10">
        <f>0+E10+E19+E21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</f>
      </c>
      <c s="14">
        <f>C10*0.21</f>
      </c>
      <c s="14">
        <f>0+E11+E12+E13+E14+E15+E16+E17+E18</f>
      </c>
      <c s="13">
        <f>0+F11+F12+F13+F14+F15+F16+F17+F18</f>
      </c>
    </row>
    <row r="11" spans="1:6" ht="12.75">
      <c r="A11" s="11" t="s">
        <v>16</v>
      </c>
      <c s="12" t="s">
        <v>17</v>
      </c>
      <c s="14">
        <f>'SO 001'!K8+'SO 001'!M8</f>
      </c>
      <c s="14">
        <f>C11*0.21</f>
      </c>
      <c s="14">
        <f>C11+D11</f>
      </c>
      <c s="13">
        <f>'SO 001'!T7</f>
      </c>
    </row>
    <row r="12" spans="1:6" ht="12.75">
      <c r="A12" s="11" t="s">
        <v>87</v>
      </c>
      <c s="12" t="s">
        <v>88</v>
      </c>
      <c s="14">
        <f>'SO 101.a'!K8+'SO 101.a'!M8</f>
      </c>
      <c s="14">
        <f>C12*0.21</f>
      </c>
      <c s="14">
        <f>C12+D12</f>
      </c>
      <c s="13">
        <f>'SO 101.a'!T7</f>
      </c>
    </row>
    <row r="13" spans="1:6" ht="12.75">
      <c r="A13" s="11" t="s">
        <v>188</v>
      </c>
      <c s="12" t="s">
        <v>189</v>
      </c>
      <c s="14">
        <f>'SO 101.b'!K8+'SO 101.b'!M8</f>
      </c>
      <c s="14">
        <f>C13*0.21</f>
      </c>
      <c s="14">
        <f>C13+D13</f>
      </c>
      <c s="13">
        <f>'SO 101.b'!T7</f>
      </c>
    </row>
    <row r="14" spans="1:6" ht="12.75">
      <c r="A14" s="11" t="s">
        <v>205</v>
      </c>
      <c s="12" t="s">
        <v>206</v>
      </c>
      <c s="14">
        <f>'SO 101.c'!K8+'SO 101.c'!M8</f>
      </c>
      <c s="14">
        <f>C14*0.21</f>
      </c>
      <c s="14">
        <f>C14+D14</f>
      </c>
      <c s="13">
        <f>'SO 101.c'!T7</f>
      </c>
    </row>
    <row r="15" spans="1:6" ht="12.75">
      <c r="A15" s="11" t="s">
        <v>285</v>
      </c>
      <c s="12" t="s">
        <v>286</v>
      </c>
      <c s="14">
        <f>'SO 301.a'!K8+'SO 301.a'!M8</f>
      </c>
      <c s="14">
        <f>C15*0.21</f>
      </c>
      <c s="14">
        <f>C15+D15</f>
      </c>
      <c s="13">
        <f>'SO 301.a'!T7</f>
      </c>
    </row>
    <row r="16" spans="1:6" ht="12.75">
      <c r="A16" s="11" t="s">
        <v>315</v>
      </c>
      <c s="12" t="s">
        <v>316</v>
      </c>
      <c s="14">
        <f>'SO 401'!K8+'SO 401'!M8</f>
      </c>
      <c s="14">
        <f>C16*0.21</f>
      </c>
      <c s="14">
        <f>C16+D16</f>
      </c>
      <c s="13">
        <f>'SO 401'!T7</f>
      </c>
    </row>
    <row r="17" spans="1:6" ht="12.75">
      <c r="A17" s="11" t="s">
        <v>535</v>
      </c>
      <c s="12" t="s">
        <v>536</v>
      </c>
      <c s="14">
        <f>'SO 701'!K8+'SO 701'!M8</f>
      </c>
      <c s="14">
        <f>C17*0.21</f>
      </c>
      <c s="14">
        <f>C17+D17</f>
      </c>
      <c s="13">
        <f>'SO 701'!T7</f>
      </c>
    </row>
    <row r="18" spans="1:6" ht="12.75">
      <c r="A18" s="11" t="s">
        <v>551</v>
      </c>
      <c s="12" t="s">
        <v>552</v>
      </c>
      <c s="14">
        <f>'SO 801'!K8+'SO 801'!M8</f>
      </c>
      <c s="14">
        <f>C18*0.21</f>
      </c>
      <c s="14">
        <f>C18+D18</f>
      </c>
      <c s="13">
        <f>'SO 801'!T7</f>
      </c>
    </row>
    <row r="19" spans="1:6" ht="12.75">
      <c r="A19" s="11" t="s">
        <v>580</v>
      </c>
      <c s="12" t="s">
        <v>581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582</v>
      </c>
      <c s="12" t="s">
        <v>581</v>
      </c>
      <c s="14">
        <f>'SO 98-98'!K8+'SO 98-98'!M8</f>
      </c>
      <c s="14">
        <f>C20*0.21</f>
      </c>
      <c s="14">
        <f>C20+D20</f>
      </c>
      <c s="13">
        <f>'SO 98-98'!T7</f>
      </c>
    </row>
    <row r="21" spans="1:6" ht="12.75">
      <c r="A21" s="11" t="s">
        <v>601</v>
      </c>
      <c s="12" t="s">
        <v>602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603</v>
      </c>
      <c s="12" t="s">
        <v>602</v>
      </c>
      <c s="14">
        <f>'SO 90-90'!K8+'SO 90-90'!M8</f>
      </c>
      <c s="14">
        <f>C22*0.21</f>
      </c>
      <c s="14">
        <f>C22+D22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580</v>
      </c>
      <c r="E4" s="26" t="s">
        <v>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583</v>
      </c>
      <c r="E8" s="30" t="s">
        <v>581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584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585</v>
      </c>
      <c s="35" t="s">
        <v>5</v>
      </c>
      <c s="6" t="s">
        <v>586</v>
      </c>
      <c s="36" t="s">
        <v>587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02">
      <c r="A13" t="s">
        <v>60</v>
      </c>
      <c r="E13" s="39" t="s">
        <v>588</v>
      </c>
    </row>
    <row r="14" spans="1:16" ht="12.75">
      <c r="A14" t="s">
        <v>49</v>
      </c>
      <c s="34" t="s">
        <v>27</v>
      </c>
      <c s="34" t="s">
        <v>589</v>
      </c>
      <c s="35" t="s">
        <v>5</v>
      </c>
      <c s="6" t="s">
        <v>590</v>
      </c>
      <c s="36" t="s">
        <v>587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38.25">
      <c r="A17" t="s">
        <v>60</v>
      </c>
      <c r="E17" s="39" t="s">
        <v>591</v>
      </c>
    </row>
    <row r="18" spans="1:16" ht="12.75">
      <c r="A18" t="s">
        <v>49</v>
      </c>
      <c s="34" t="s">
        <v>26</v>
      </c>
      <c s="34" t="s">
        <v>592</v>
      </c>
      <c s="35" t="s">
        <v>5</v>
      </c>
      <c s="6" t="s">
        <v>593</v>
      </c>
      <c s="36" t="s">
        <v>587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49</v>
      </c>
      <c s="34" t="s">
        <v>74</v>
      </c>
      <c s="34" t="s">
        <v>594</v>
      </c>
      <c s="35" t="s">
        <v>5</v>
      </c>
      <c s="6" t="s">
        <v>595</v>
      </c>
      <c s="36" t="s">
        <v>587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49</v>
      </c>
      <c s="34" t="s">
        <v>78</v>
      </c>
      <c s="34" t="s">
        <v>596</v>
      </c>
      <c s="35" t="s">
        <v>5</v>
      </c>
      <c s="6" t="s">
        <v>597</v>
      </c>
      <c s="36" t="s">
        <v>598</v>
      </c>
      <c s="37">
        <v>304640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599</v>
      </c>
    </row>
    <row r="29" spans="1:5" ht="12.75">
      <c r="A29" t="s">
        <v>60</v>
      </c>
      <c r="E29" s="39" t="s">
        <v>600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601</v>
      </c>
      <c r="E4" s="26" t="s">
        <v>602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604</v>
      </c>
      <c r="E8" s="30" t="s">
        <v>602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</v>
      </c>
      <c s="35" t="s">
        <v>91</v>
      </c>
      <c s="6" t="s">
        <v>92</v>
      </c>
      <c s="36" t="s">
        <v>54</v>
      </c>
      <c s="37">
        <v>14709.304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605</v>
      </c>
    </row>
    <row r="13" spans="1:5" ht="114.75">
      <c r="A13" t="s">
        <v>60</v>
      </c>
      <c r="E13" s="39" t="s">
        <v>94</v>
      </c>
    </row>
    <row r="14" spans="1:16" ht="25.5">
      <c r="A14" t="s">
        <v>49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31.68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605</v>
      </c>
    </row>
    <row r="17" spans="1:5" ht="127.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62</v>
      </c>
      <c s="35" t="s">
        <v>209</v>
      </c>
      <c s="6" t="s">
        <v>210</v>
      </c>
      <c s="36" t="s">
        <v>54</v>
      </c>
      <c s="37">
        <v>20.28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605</v>
      </c>
    </row>
    <row r="21" spans="1:5" ht="114.75">
      <c r="A21" t="s">
        <v>60</v>
      </c>
      <c r="E21" s="39" t="s">
        <v>96</v>
      </c>
    </row>
    <row r="22" spans="1:16" ht="25.5">
      <c r="A22" t="s">
        <v>49</v>
      </c>
      <c s="34" t="s">
        <v>74</v>
      </c>
      <c s="34" t="s">
        <v>62</v>
      </c>
      <c s="35" t="s">
        <v>63</v>
      </c>
      <c s="6" t="s">
        <v>64</v>
      </c>
      <c s="36" t="s">
        <v>54</v>
      </c>
      <c s="37">
        <v>573.192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605</v>
      </c>
    </row>
    <row r="25" spans="1:5" ht="114.75">
      <c r="A25" t="s">
        <v>60</v>
      </c>
      <c r="E25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31.68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7.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62</v>
      </c>
      <c s="35" t="s">
        <v>63</v>
      </c>
      <c s="6" t="s">
        <v>64</v>
      </c>
      <c s="36" t="s">
        <v>54</v>
      </c>
      <c s="37">
        <v>64.512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65</v>
      </c>
    </row>
    <row r="17" spans="1:5" ht="127.5">
      <c r="A17" t="s">
        <v>60</v>
      </c>
      <c r="E17" s="39" t="s">
        <v>61</v>
      </c>
    </row>
    <row r="18" spans="1:13" ht="12.75">
      <c r="A18" t="s">
        <v>46</v>
      </c>
      <c r="C18" s="31" t="s">
        <v>66</v>
      </c>
      <c r="E18" s="33" t="s">
        <v>67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68</v>
      </c>
      <c s="35" t="s">
        <v>5</v>
      </c>
      <c s="6" t="s">
        <v>69</v>
      </c>
      <c s="36" t="s">
        <v>70</v>
      </c>
      <c s="37">
        <v>14.4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72</v>
      </c>
    </row>
    <row r="22" spans="1:5" ht="12.75">
      <c r="A22" t="s">
        <v>60</v>
      </c>
      <c r="E22" s="39" t="s">
        <v>73</v>
      </c>
    </row>
    <row r="23" spans="1:16" ht="12.75">
      <c r="A23" t="s">
        <v>49</v>
      </c>
      <c s="34" t="s">
        <v>74</v>
      </c>
      <c s="34" t="s">
        <v>75</v>
      </c>
      <c s="35" t="s">
        <v>5</v>
      </c>
      <c s="6" t="s">
        <v>76</v>
      </c>
      <c s="36" t="s">
        <v>70</v>
      </c>
      <c s="37">
        <v>26.88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77</v>
      </c>
    </row>
    <row r="26" spans="1:5" ht="12.75">
      <c r="A26" t="s">
        <v>60</v>
      </c>
      <c r="E26" s="39" t="s">
        <v>73</v>
      </c>
    </row>
    <row r="27" spans="1:16" ht="12.75">
      <c r="A27" t="s">
        <v>49</v>
      </c>
      <c s="34" t="s">
        <v>78</v>
      </c>
      <c s="34" t="s">
        <v>79</v>
      </c>
      <c s="35" t="s">
        <v>80</v>
      </c>
      <c s="6" t="s">
        <v>81</v>
      </c>
      <c s="36" t="s">
        <v>54</v>
      </c>
      <c s="37">
        <v>2.55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82</v>
      </c>
    </row>
    <row r="29" spans="1:5" ht="12.75">
      <c r="A29" s="35" t="s">
        <v>58</v>
      </c>
      <c r="E29" s="40" t="s">
        <v>83</v>
      </c>
    </row>
    <row r="30" spans="1:5" ht="12.75">
      <c r="A30" t="s">
        <v>60</v>
      </c>
      <c r="E30" s="39" t="s">
        <v>73</v>
      </c>
    </row>
    <row r="31" spans="1:16" ht="12.75">
      <c r="A31" t="s">
        <v>49</v>
      </c>
      <c s="34" t="s">
        <v>84</v>
      </c>
      <c s="34" t="s">
        <v>79</v>
      </c>
      <c s="35" t="s">
        <v>85</v>
      </c>
      <c s="6" t="s">
        <v>81</v>
      </c>
      <c s="36" t="s">
        <v>54</v>
      </c>
      <c s="37">
        <v>2.266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</v>
      </c>
      <c>
        <f>(M31*21)/100</f>
      </c>
      <c t="s">
        <v>27</v>
      </c>
    </row>
    <row r="32" spans="1:5" ht="12.75">
      <c r="A32" s="35" t="s">
        <v>56</v>
      </c>
      <c r="E32" s="39" t="s">
        <v>82</v>
      </c>
    </row>
    <row r="33" spans="1:5" ht="38.25">
      <c r="A33" s="35" t="s">
        <v>58</v>
      </c>
      <c r="E33" s="40" t="s">
        <v>86</v>
      </c>
    </row>
    <row r="34" spans="1:5" ht="12.75">
      <c r="A34" t="s">
        <v>60</v>
      </c>
      <c r="E34" s="39" t="s">
        <v>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89</v>
      </c>
      <c r="E8" s="30" t="s">
        <v>88</v>
      </c>
      <c r="J8" s="29">
        <f>0+J9+J18+J47+J60+J69+J90+J95</f>
      </c>
      <c s="29">
        <f>0+K9+K18+K47+K60+K69+K90+K95</f>
      </c>
      <c s="29">
        <f>0+L9+L18+L47+L60+L69+L90+L95</f>
      </c>
      <c s="29">
        <f>0+M9+M18+M47+M60+M69+M90+M95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90</v>
      </c>
      <c s="35" t="s">
        <v>91</v>
      </c>
      <c s="6" t="s">
        <v>92</v>
      </c>
      <c s="36" t="s">
        <v>54</v>
      </c>
      <c s="37">
        <v>13753.76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93</v>
      </c>
    </row>
    <row r="13" spans="1:5" ht="114.75">
      <c r="A13" t="s">
        <v>60</v>
      </c>
      <c r="E13" s="39" t="s">
        <v>94</v>
      </c>
    </row>
    <row r="14" spans="1:16" ht="25.5">
      <c r="A14" t="s">
        <v>49</v>
      </c>
      <c s="34" t="s">
        <v>26</v>
      </c>
      <c s="34" t="s">
        <v>62</v>
      </c>
      <c s="35" t="s">
        <v>63</v>
      </c>
      <c s="6" t="s">
        <v>64</v>
      </c>
      <c s="36" t="s">
        <v>54</v>
      </c>
      <c s="37">
        <v>450.72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95</v>
      </c>
    </row>
    <row r="17" spans="1:5" ht="114.75">
      <c r="A17" t="s">
        <v>60</v>
      </c>
      <c r="E17" s="39" t="s">
        <v>96</v>
      </c>
    </row>
    <row r="18" spans="1:13" ht="12.75">
      <c r="A18" t="s">
        <v>46</v>
      </c>
      <c r="C18" s="31" t="s">
        <v>50</v>
      </c>
      <c r="E18" s="33" t="s">
        <v>97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25.5">
      <c r="A19" t="s">
        <v>49</v>
      </c>
      <c s="34" t="s">
        <v>84</v>
      </c>
      <c s="34" t="s">
        <v>98</v>
      </c>
      <c s="35" t="s">
        <v>5</v>
      </c>
      <c s="6" t="s">
        <v>99</v>
      </c>
      <c s="36" t="s">
        <v>70</v>
      </c>
      <c s="37">
        <v>184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100</v>
      </c>
    </row>
    <row r="22" spans="1:5" ht="12.75">
      <c r="A22" t="s">
        <v>60</v>
      </c>
      <c r="E22" s="39" t="s">
        <v>101</v>
      </c>
    </row>
    <row r="23" spans="1:16" ht="12.75">
      <c r="A23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70</v>
      </c>
      <c s="37">
        <v>838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105</v>
      </c>
    </row>
    <row r="26" spans="1:5" ht="12.75">
      <c r="A26" t="s">
        <v>60</v>
      </c>
      <c r="E26" s="39" t="s">
        <v>101</v>
      </c>
    </row>
    <row r="27" spans="1:16" ht="12.75">
      <c r="A27" t="s">
        <v>49</v>
      </c>
      <c s="34" t="s">
        <v>66</v>
      </c>
      <c s="34" t="s">
        <v>106</v>
      </c>
      <c s="35" t="s">
        <v>80</v>
      </c>
      <c s="6" t="s">
        <v>107</v>
      </c>
      <c s="36" t="s">
        <v>70</v>
      </c>
      <c s="37">
        <v>6666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108</v>
      </c>
    </row>
    <row r="29" spans="1:5" ht="12.75">
      <c r="A29" s="35" t="s">
        <v>58</v>
      </c>
      <c r="E29" s="40" t="s">
        <v>109</v>
      </c>
    </row>
    <row r="30" spans="1:5" ht="12.75">
      <c r="A30" t="s">
        <v>60</v>
      </c>
      <c r="E30" s="39" t="s">
        <v>101</v>
      </c>
    </row>
    <row r="31" spans="1:16" ht="12.75">
      <c r="A31" t="s">
        <v>49</v>
      </c>
      <c s="34" t="s">
        <v>110</v>
      </c>
      <c s="34" t="s">
        <v>106</v>
      </c>
      <c s="35" t="s">
        <v>85</v>
      </c>
      <c s="6" t="s">
        <v>107</v>
      </c>
      <c s="36" t="s">
        <v>70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</v>
      </c>
      <c>
        <f>(M31*21)/100</f>
      </c>
      <c t="s">
        <v>27</v>
      </c>
    </row>
    <row r="32" spans="1:5" ht="12.75">
      <c r="A32" s="35" t="s">
        <v>56</v>
      </c>
      <c r="E32" s="39" t="s">
        <v>111</v>
      </c>
    </row>
    <row r="33" spans="1:5" ht="12.75">
      <c r="A33" s="35" t="s">
        <v>58</v>
      </c>
      <c r="E33" s="40" t="s">
        <v>112</v>
      </c>
    </row>
    <row r="34" spans="1:5" ht="12.75">
      <c r="A34" t="s">
        <v>60</v>
      </c>
      <c r="E34" s="39" t="s">
        <v>101</v>
      </c>
    </row>
    <row r="35" spans="1:16" ht="12.75">
      <c r="A35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70</v>
      </c>
      <c s="37">
        <v>838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116</v>
      </c>
    </row>
    <row r="38" spans="1:5" ht="12.75">
      <c r="A38" t="s">
        <v>60</v>
      </c>
      <c r="E38" s="39" t="s">
        <v>101</v>
      </c>
    </row>
    <row r="39" spans="1:16" ht="12.75">
      <c r="A39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70</v>
      </c>
      <c s="37">
        <v>838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120</v>
      </c>
    </row>
    <row r="42" spans="1:5" ht="12.75">
      <c r="A42" t="s">
        <v>60</v>
      </c>
      <c r="E42" s="39" t="s">
        <v>101</v>
      </c>
    </row>
    <row r="43" spans="1:16" ht="25.5">
      <c r="A43" t="s">
        <v>49</v>
      </c>
      <c s="34" t="s">
        <v>121</v>
      </c>
      <c s="34" t="s">
        <v>122</v>
      </c>
      <c s="35" t="s">
        <v>5</v>
      </c>
      <c s="6" t="s">
        <v>123</v>
      </c>
      <c s="36" t="s">
        <v>70</v>
      </c>
      <c s="37">
        <v>838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71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124</v>
      </c>
    </row>
    <row r="46" spans="1:5" ht="12.75">
      <c r="A46" t="s">
        <v>60</v>
      </c>
      <c r="E46" s="39" t="s">
        <v>101</v>
      </c>
    </row>
    <row r="47" spans="1:13" ht="12.75">
      <c r="A47" t="s">
        <v>46</v>
      </c>
      <c r="C47" s="31" t="s">
        <v>27</v>
      </c>
      <c r="E47" s="33" t="s">
        <v>125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129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71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76.5">
      <c r="A50" s="35" t="s">
        <v>58</v>
      </c>
      <c r="E50" s="40" t="s">
        <v>130</v>
      </c>
    </row>
    <row r="51" spans="1:5" ht="12.75">
      <c r="A51" t="s">
        <v>60</v>
      </c>
      <c r="E51" s="39" t="s">
        <v>101</v>
      </c>
    </row>
    <row r="52" spans="1:16" ht="12.75">
      <c r="A52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450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71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135</v>
      </c>
    </row>
    <row r="55" spans="1:5" ht="12.75">
      <c r="A55" t="s">
        <v>60</v>
      </c>
      <c r="E55" s="39" t="s">
        <v>101</v>
      </c>
    </row>
    <row r="56" spans="1:16" ht="12.75">
      <c r="A56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139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71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140</v>
      </c>
    </row>
    <row r="59" spans="1:5" ht="12.75">
      <c r="A59" t="s">
        <v>60</v>
      </c>
      <c r="E59" s="39" t="s">
        <v>101</v>
      </c>
    </row>
    <row r="60" spans="1:13" ht="12.75">
      <c r="A60" t="s">
        <v>46</v>
      </c>
      <c r="C60" s="31" t="s">
        <v>74</v>
      </c>
      <c r="E60" s="33" t="s">
        <v>141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142</v>
      </c>
      <c s="34" t="s">
        <v>143</v>
      </c>
      <c s="35" t="s">
        <v>5</v>
      </c>
      <c s="6" t="s">
        <v>144</v>
      </c>
      <c s="36" t="s">
        <v>70</v>
      </c>
      <c s="37">
        <v>3.4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71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145</v>
      </c>
    </row>
    <row r="64" spans="1:5" ht="12.75">
      <c r="A64" t="s">
        <v>60</v>
      </c>
      <c r="E64" s="39" t="s">
        <v>101</v>
      </c>
    </row>
    <row r="65" spans="1:16" ht="12.75">
      <c r="A65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70</v>
      </c>
      <c s="37">
        <v>14.5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71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12.75">
      <c r="A67" s="35" t="s">
        <v>58</v>
      </c>
      <c r="E67" s="40" t="s">
        <v>149</v>
      </c>
    </row>
    <row r="68" spans="1:5" ht="12.75">
      <c r="A68" t="s">
        <v>60</v>
      </c>
      <c r="E68" s="39" t="s">
        <v>101</v>
      </c>
    </row>
    <row r="69" spans="1:13" ht="12.75">
      <c r="A69" t="s">
        <v>46</v>
      </c>
      <c r="C69" s="31" t="s">
        <v>78</v>
      </c>
      <c r="E69" s="33" t="s">
        <v>150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134</v>
      </c>
      <c s="37">
        <v>61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71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25.5">
      <c r="A72" s="35" t="s">
        <v>58</v>
      </c>
      <c r="E72" s="40" t="s">
        <v>154</v>
      </c>
    </row>
    <row r="73" spans="1:5" ht="12.75">
      <c r="A73" t="s">
        <v>60</v>
      </c>
      <c r="E73" s="39" t="s">
        <v>101</v>
      </c>
    </row>
    <row r="74" spans="1:16" ht="12.75">
      <c r="A74" t="s">
        <v>49</v>
      </c>
      <c s="34" t="s">
        <v>155</v>
      </c>
      <c s="34" t="s">
        <v>156</v>
      </c>
      <c s="35" t="s">
        <v>85</v>
      </c>
      <c s="6" t="s">
        <v>157</v>
      </c>
      <c s="36" t="s">
        <v>134</v>
      </c>
      <c s="37">
        <v>145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71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158</v>
      </c>
    </row>
    <row r="77" spans="1:5" ht="12.75">
      <c r="A77" t="s">
        <v>60</v>
      </c>
      <c r="E77" s="39" t="s">
        <v>101</v>
      </c>
    </row>
    <row r="78" spans="1:16" ht="12.75">
      <c r="A78" t="s">
        <v>49</v>
      </c>
      <c s="34" t="s">
        <v>159</v>
      </c>
      <c s="34" t="s">
        <v>156</v>
      </c>
      <c s="35" t="s">
        <v>160</v>
      </c>
      <c s="6" t="s">
        <v>157</v>
      </c>
      <c s="36" t="s">
        <v>134</v>
      </c>
      <c s="37">
        <v>250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71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161</v>
      </c>
    </row>
    <row r="81" spans="1:5" ht="12.75">
      <c r="A81" t="s">
        <v>60</v>
      </c>
      <c r="E81" s="39" t="s">
        <v>101</v>
      </c>
    </row>
    <row r="82" spans="1:16" ht="12.75">
      <c r="A82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134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71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165</v>
      </c>
    </row>
    <row r="85" spans="1:5" ht="12.75">
      <c r="A85" t="s">
        <v>60</v>
      </c>
      <c r="E85" s="39" t="s">
        <v>101</v>
      </c>
    </row>
    <row r="86" spans="1:16" ht="25.5">
      <c r="A86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134</v>
      </c>
      <c s="37">
        <v>145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71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25.5">
      <c r="A88" s="35" t="s">
        <v>58</v>
      </c>
      <c r="E88" s="40" t="s">
        <v>169</v>
      </c>
    </row>
    <row r="89" spans="1:5" ht="12.75">
      <c r="A89" t="s">
        <v>60</v>
      </c>
      <c r="E89" s="39" t="s">
        <v>101</v>
      </c>
    </row>
    <row r="90" spans="1:13" ht="12.75">
      <c r="A90" t="s">
        <v>46</v>
      </c>
      <c r="C90" s="31" t="s">
        <v>102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139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71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5</v>
      </c>
    </row>
    <row r="94" spans="1:5" ht="12.75">
      <c r="A94" t="s">
        <v>60</v>
      </c>
      <c r="E94" s="39" t="s">
        <v>101</v>
      </c>
    </row>
    <row r="95" spans="1:13" ht="12.75">
      <c r="A95" t="s">
        <v>46</v>
      </c>
      <c r="C95" s="31" t="s">
        <v>66</v>
      </c>
      <c r="E95" s="33" t="s">
        <v>67</v>
      </c>
      <c r="J95" s="32">
        <f>0</f>
      </c>
      <c s="32">
        <f>0</f>
      </c>
      <c s="32">
        <f>0+L96+L100+L104+L108</f>
      </c>
      <c s="32">
        <f>0+M96+M100+M104+M108</f>
      </c>
    </row>
    <row r="96" spans="1:16" ht="12.75">
      <c r="A96" t="s">
        <v>49</v>
      </c>
      <c s="34" t="s">
        <v>174</v>
      </c>
      <c s="34" t="s">
        <v>175</v>
      </c>
      <c s="35" t="s">
        <v>80</v>
      </c>
      <c s="6" t="s">
        <v>176</v>
      </c>
      <c s="36" t="s">
        <v>129</v>
      </c>
      <c s="37">
        <v>735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71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.75">
      <c r="A98" s="35" t="s">
        <v>58</v>
      </c>
      <c r="E98" s="40" t="s">
        <v>177</v>
      </c>
    </row>
    <row r="99" spans="1:5" ht="12.75">
      <c r="A99" t="s">
        <v>60</v>
      </c>
      <c r="E99" s="39" t="s">
        <v>101</v>
      </c>
    </row>
    <row r="100" spans="1:16" ht="12.75">
      <c r="A100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129</v>
      </c>
      <c s="37">
        <v>30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71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101</v>
      </c>
    </row>
    <row r="104" spans="1:16" ht="12.75">
      <c r="A104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129</v>
      </c>
      <c s="37">
        <v>15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71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101</v>
      </c>
    </row>
    <row r="108" spans="1:16" ht="12.75">
      <c r="A108" t="s">
        <v>49</v>
      </c>
      <c s="34" t="s">
        <v>184</v>
      </c>
      <c s="34" t="s">
        <v>185</v>
      </c>
      <c s="35" t="s">
        <v>5</v>
      </c>
      <c s="6" t="s">
        <v>186</v>
      </c>
      <c s="36" t="s">
        <v>70</v>
      </c>
      <c s="37">
        <v>100.8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71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187</v>
      </c>
    </row>
    <row r="111" spans="1:5" ht="12.75">
      <c r="A111" t="s">
        <v>60</v>
      </c>
      <c r="E111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190</v>
      </c>
      <c r="E8" s="30" t="s">
        <v>189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50</v>
      </c>
      <c r="E9" s="33" t="s">
        <v>97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191</v>
      </c>
      <c s="35" t="s">
        <v>5</v>
      </c>
      <c s="6" t="s">
        <v>192</v>
      </c>
      <c s="36" t="s">
        <v>70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193</v>
      </c>
    </row>
    <row r="13" spans="1:5" ht="12.75">
      <c r="A13" t="s">
        <v>60</v>
      </c>
      <c r="E13" s="39" t="s">
        <v>101</v>
      </c>
    </row>
    <row r="14" spans="1:16" ht="12.75">
      <c r="A14" t="s">
        <v>49</v>
      </c>
      <c s="34" t="s">
        <v>27</v>
      </c>
      <c s="34" t="s">
        <v>194</v>
      </c>
      <c s="35" t="s">
        <v>5</v>
      </c>
      <c s="6" t="s">
        <v>195</v>
      </c>
      <c s="36" t="s">
        <v>70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71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196</v>
      </c>
    </row>
    <row r="17" spans="1:5" ht="12.75">
      <c r="A17" t="s">
        <v>60</v>
      </c>
      <c r="E17" s="39" t="s">
        <v>101</v>
      </c>
    </row>
    <row r="18" spans="1:13" ht="12.75">
      <c r="A18" t="s">
        <v>46</v>
      </c>
      <c r="C18" s="31" t="s">
        <v>197</v>
      </c>
      <c r="E18" s="33" t="s">
        <v>198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199</v>
      </c>
      <c s="35" t="s">
        <v>5</v>
      </c>
      <c s="6" t="s">
        <v>200</v>
      </c>
      <c s="36" t="s">
        <v>129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</v>
      </c>
    </row>
    <row r="22" spans="1:5" ht="38.25">
      <c r="A22" t="s">
        <v>60</v>
      </c>
      <c r="E22" s="39" t="s">
        <v>201</v>
      </c>
    </row>
    <row r="23" spans="1:13" ht="12.75">
      <c r="A23" t="s">
        <v>46</v>
      </c>
      <c r="C23" s="31" t="s">
        <v>102</v>
      </c>
      <c r="E23" s="33" t="s">
        <v>170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74</v>
      </c>
      <c s="34" t="s">
        <v>202</v>
      </c>
      <c s="35" t="s">
        <v>5</v>
      </c>
      <c s="6" t="s">
        <v>203</v>
      </c>
      <c s="36" t="s">
        <v>129</v>
      </c>
      <c s="37">
        <v>12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71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12.75">
      <c r="A26" s="35" t="s">
        <v>58</v>
      </c>
      <c r="E26" s="40" t="s">
        <v>204</v>
      </c>
    </row>
    <row r="27" spans="1:5" ht="12.75">
      <c r="A27" t="s">
        <v>60</v>
      </c>
      <c r="E27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207</v>
      </c>
      <c r="E8" s="30" t="s">
        <v>206</v>
      </c>
      <c r="J8" s="29">
        <f>0+J9+J22+J43+J76</f>
      </c>
      <c s="29">
        <f>0+K9+K22+K43+K76</f>
      </c>
      <c s="29">
        <f>0+L9+L22+L43+L76</f>
      </c>
      <c s="29">
        <f>0+M9+M22+M43+M76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90</v>
      </c>
      <c s="35" t="s">
        <v>91</v>
      </c>
      <c s="6" t="s">
        <v>92</v>
      </c>
      <c s="36" t="s">
        <v>54</v>
      </c>
      <c s="37">
        <v>22.96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208</v>
      </c>
    </row>
    <row r="13" spans="1:5" ht="114.75">
      <c r="A13" t="s">
        <v>60</v>
      </c>
      <c r="E13" s="39" t="s">
        <v>94</v>
      </c>
    </row>
    <row r="14" spans="1:16" ht="25.5">
      <c r="A14" t="s">
        <v>49</v>
      </c>
      <c s="34" t="s">
        <v>27</v>
      </c>
      <c s="34" t="s">
        <v>62</v>
      </c>
      <c s="35" t="s">
        <v>209</v>
      </c>
      <c s="6" t="s">
        <v>210</v>
      </c>
      <c s="36" t="s">
        <v>54</v>
      </c>
      <c s="37">
        <v>20.28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211</v>
      </c>
    </row>
    <row r="17" spans="1:5" ht="114.75">
      <c r="A17" t="s">
        <v>60</v>
      </c>
      <c r="E17" s="39" t="s">
        <v>96</v>
      </c>
    </row>
    <row r="18" spans="1:16" ht="25.5">
      <c r="A18" t="s">
        <v>49</v>
      </c>
      <c s="34" t="s">
        <v>26</v>
      </c>
      <c s="34" t="s">
        <v>62</v>
      </c>
      <c s="35" t="s">
        <v>63</v>
      </c>
      <c s="6" t="s">
        <v>64</v>
      </c>
      <c s="36" t="s">
        <v>54</v>
      </c>
      <c s="37">
        <v>57.96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212</v>
      </c>
    </row>
    <row r="21" spans="1:5" ht="114.75">
      <c r="A21" t="s">
        <v>60</v>
      </c>
      <c r="E21" s="39" t="s">
        <v>96</v>
      </c>
    </row>
    <row r="22" spans="1:13" ht="12.75">
      <c r="A22" t="s">
        <v>46</v>
      </c>
      <c r="C22" s="31" t="s">
        <v>50</v>
      </c>
      <c r="E22" s="33" t="s">
        <v>97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25.5">
      <c r="A23" t="s">
        <v>49</v>
      </c>
      <c s="34" t="s">
        <v>74</v>
      </c>
      <c s="34" t="s">
        <v>213</v>
      </c>
      <c s="35" t="s">
        <v>5</v>
      </c>
      <c s="6" t="s">
        <v>214</v>
      </c>
      <c s="36" t="s">
        <v>70</v>
      </c>
      <c s="37">
        <v>11.48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215</v>
      </c>
    </row>
    <row r="26" spans="1:5" ht="12.75">
      <c r="A26" t="s">
        <v>60</v>
      </c>
      <c r="E26" s="39" t="s">
        <v>101</v>
      </c>
    </row>
    <row r="27" spans="1:16" ht="12.75">
      <c r="A27" t="s">
        <v>49</v>
      </c>
      <c s="34" t="s">
        <v>78</v>
      </c>
      <c s="34" t="s">
        <v>216</v>
      </c>
      <c s="35" t="s">
        <v>5</v>
      </c>
      <c s="6" t="s">
        <v>217</v>
      </c>
      <c s="36" t="s">
        <v>70</v>
      </c>
      <c s="37">
        <v>19.5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218</v>
      </c>
    </row>
    <row r="30" spans="1:5" ht="12.75">
      <c r="A30" t="s">
        <v>60</v>
      </c>
      <c r="E30" s="39" t="s">
        <v>101</v>
      </c>
    </row>
    <row r="31" spans="1:16" ht="25.5">
      <c r="A31" t="s">
        <v>49</v>
      </c>
      <c s="34" t="s">
        <v>84</v>
      </c>
      <c s="34" t="s">
        <v>219</v>
      </c>
      <c s="35" t="s">
        <v>5</v>
      </c>
      <c s="6" t="s">
        <v>220</v>
      </c>
      <c s="36" t="s">
        <v>70</v>
      </c>
      <c s="37">
        <v>7.8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221</v>
      </c>
    </row>
    <row r="34" spans="1:5" ht="12.75">
      <c r="A34" t="s">
        <v>60</v>
      </c>
      <c r="E34" s="39" t="s">
        <v>101</v>
      </c>
    </row>
    <row r="35" spans="1:16" ht="25.5">
      <c r="A35" t="s">
        <v>49</v>
      </c>
      <c s="34" t="s">
        <v>197</v>
      </c>
      <c s="34" t="s">
        <v>98</v>
      </c>
      <c s="35" t="s">
        <v>5</v>
      </c>
      <c s="6" t="s">
        <v>99</v>
      </c>
      <c s="36" t="s">
        <v>70</v>
      </c>
      <c s="37">
        <v>4.65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222</v>
      </c>
    </row>
    <row r="38" spans="1:5" ht="12.75">
      <c r="A38" t="s">
        <v>60</v>
      </c>
      <c r="E38" s="39" t="s">
        <v>101</v>
      </c>
    </row>
    <row r="39" spans="1:16" ht="12.75">
      <c r="A39" t="s">
        <v>49</v>
      </c>
      <c s="34" t="s">
        <v>102</v>
      </c>
      <c s="34" t="s">
        <v>223</v>
      </c>
      <c s="35" t="s">
        <v>5</v>
      </c>
      <c s="6" t="s">
        <v>224</v>
      </c>
      <c s="36" t="s">
        <v>134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25.5">
      <c r="A41" s="35" t="s">
        <v>58</v>
      </c>
      <c r="E41" s="40" t="s">
        <v>225</v>
      </c>
    </row>
    <row r="42" spans="1:5" ht="12.75">
      <c r="A42" t="s">
        <v>60</v>
      </c>
      <c r="E42" s="39" t="s">
        <v>101</v>
      </c>
    </row>
    <row r="43" spans="1:13" ht="12.75">
      <c r="A43" t="s">
        <v>46</v>
      </c>
      <c r="C43" s="31" t="s">
        <v>78</v>
      </c>
      <c r="E43" s="33" t="s">
        <v>150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12.75">
      <c r="A44" t="s">
        <v>49</v>
      </c>
      <c s="34" t="s">
        <v>66</v>
      </c>
      <c s="34" t="s">
        <v>226</v>
      </c>
      <c s="35" t="s">
        <v>5</v>
      </c>
      <c s="6" t="s">
        <v>227</v>
      </c>
      <c s="36" t="s">
        <v>134</v>
      </c>
      <c s="37">
        <v>195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71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228</v>
      </c>
    </row>
    <row r="47" spans="1:5" ht="12.75">
      <c r="A47" t="s">
        <v>60</v>
      </c>
      <c r="E47" s="39" t="s">
        <v>101</v>
      </c>
    </row>
    <row r="48" spans="1:16" ht="12.75">
      <c r="A48" t="s">
        <v>49</v>
      </c>
      <c s="34" t="s">
        <v>110</v>
      </c>
      <c s="34" t="s">
        <v>229</v>
      </c>
      <c s="35" t="s">
        <v>5</v>
      </c>
      <c s="6" t="s">
        <v>230</v>
      </c>
      <c s="36" t="s">
        <v>134</v>
      </c>
      <c s="37">
        <v>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71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231</v>
      </c>
    </row>
    <row r="51" spans="1:5" ht="12.75">
      <c r="A51" t="s">
        <v>60</v>
      </c>
      <c r="E51" s="39" t="s">
        <v>101</v>
      </c>
    </row>
    <row r="52" spans="1:16" ht="12.75">
      <c r="A52" t="s">
        <v>49</v>
      </c>
      <c s="34" t="s">
        <v>113</v>
      </c>
      <c s="34" t="s">
        <v>156</v>
      </c>
      <c s="35" t="s">
        <v>5</v>
      </c>
      <c s="6" t="s">
        <v>157</v>
      </c>
      <c s="36" t="s">
        <v>134</v>
      </c>
      <c s="37">
        <v>31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71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232</v>
      </c>
    </row>
    <row r="55" spans="1:5" ht="12.75">
      <c r="A55" t="s">
        <v>60</v>
      </c>
      <c r="E55" s="39" t="s">
        <v>101</v>
      </c>
    </row>
    <row r="56" spans="1:16" ht="12.75">
      <c r="A56" t="s">
        <v>49</v>
      </c>
      <c s="34" t="s">
        <v>117</v>
      </c>
      <c s="34" t="s">
        <v>233</v>
      </c>
      <c s="35" t="s">
        <v>5</v>
      </c>
      <c s="6" t="s">
        <v>234</v>
      </c>
      <c s="36" t="s">
        <v>134</v>
      </c>
      <c s="37">
        <v>195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25.5">
      <c r="A58" s="35" t="s">
        <v>58</v>
      </c>
      <c r="E58" s="40" t="s">
        <v>235</v>
      </c>
    </row>
    <row r="59" spans="1:5" ht="38.25">
      <c r="A59" t="s">
        <v>60</v>
      </c>
      <c r="E59" s="39" t="s">
        <v>236</v>
      </c>
    </row>
    <row r="60" spans="1:16" ht="12.75">
      <c r="A60" t="s">
        <v>49</v>
      </c>
      <c s="34" t="s">
        <v>121</v>
      </c>
      <c s="34" t="s">
        <v>237</v>
      </c>
      <c s="35" t="s">
        <v>5</v>
      </c>
      <c s="6" t="s">
        <v>238</v>
      </c>
      <c s="36" t="s">
        <v>134</v>
      </c>
      <c s="37">
        <v>195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71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5.5">
      <c r="A62" s="35" t="s">
        <v>58</v>
      </c>
      <c r="E62" s="40" t="s">
        <v>235</v>
      </c>
    </row>
    <row r="63" spans="1:5" ht="12.75">
      <c r="A63" t="s">
        <v>60</v>
      </c>
      <c r="E63" s="39" t="s">
        <v>101</v>
      </c>
    </row>
    <row r="64" spans="1:16" ht="12.75">
      <c r="A64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134</v>
      </c>
      <c s="37">
        <v>195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71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25.5">
      <c r="A66" s="35" t="s">
        <v>58</v>
      </c>
      <c r="E66" s="40" t="s">
        <v>235</v>
      </c>
    </row>
    <row r="67" spans="1:5" ht="12.75">
      <c r="A67" t="s">
        <v>60</v>
      </c>
      <c r="E67" s="39" t="s">
        <v>101</v>
      </c>
    </row>
    <row r="68" spans="1:16" ht="25.5">
      <c r="A68" t="s">
        <v>49</v>
      </c>
      <c s="34" t="s">
        <v>126</v>
      </c>
      <c s="34" t="s">
        <v>167</v>
      </c>
      <c s="35" t="s">
        <v>5</v>
      </c>
      <c s="6" t="s">
        <v>168</v>
      </c>
      <c s="36" t="s">
        <v>134</v>
      </c>
      <c s="37">
        <v>31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71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242</v>
      </c>
    </row>
    <row r="71" spans="1:5" ht="12.75">
      <c r="A71" t="s">
        <v>60</v>
      </c>
      <c r="E71" s="39" t="s">
        <v>101</v>
      </c>
    </row>
    <row r="72" spans="1:16" ht="12.75">
      <c r="A72" t="s">
        <v>49</v>
      </c>
      <c s="34" t="s">
        <v>131</v>
      </c>
      <c s="34" t="s">
        <v>243</v>
      </c>
      <c s="35" t="s">
        <v>5</v>
      </c>
      <c s="6" t="s">
        <v>244</v>
      </c>
      <c s="36" t="s">
        <v>134</v>
      </c>
      <c s="37">
        <v>119.5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71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38.25">
      <c r="A74" s="35" t="s">
        <v>58</v>
      </c>
      <c r="E74" s="40" t="s">
        <v>245</v>
      </c>
    </row>
    <row r="75" spans="1:5" ht="12.75">
      <c r="A75" t="s">
        <v>60</v>
      </c>
      <c r="E75" s="39" t="s">
        <v>101</v>
      </c>
    </row>
    <row r="76" spans="1:13" ht="12.75">
      <c r="A76" t="s">
        <v>46</v>
      </c>
      <c r="C76" s="31" t="s">
        <v>66</v>
      </c>
      <c r="E76" s="33" t="s">
        <v>67</v>
      </c>
      <c r="J76" s="32">
        <f>0</f>
      </c>
      <c s="32">
        <f>0</f>
      </c>
      <c s="32">
        <f>0+L77+L81+L85+L89+L93+L97+L101+L105+L109+L113+L117+L121+L125+L129</f>
      </c>
      <c s="32">
        <f>0+M77+M81+M85+M89+M93+M97+M101+M105+M109+M113+M117+M121+M125+M129</f>
      </c>
    </row>
    <row r="77" spans="1:16" ht="25.5">
      <c r="A77" t="s">
        <v>49</v>
      </c>
      <c s="34" t="s">
        <v>136</v>
      </c>
      <c s="34" t="s">
        <v>246</v>
      </c>
      <c s="35" t="s">
        <v>5</v>
      </c>
      <c s="6" t="s">
        <v>247</v>
      </c>
      <c s="36" t="s">
        <v>139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71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12.75">
      <c r="A79" s="35" t="s">
        <v>58</v>
      </c>
      <c r="E79" s="40" t="s">
        <v>248</v>
      </c>
    </row>
    <row r="80" spans="1:5" ht="12.75">
      <c r="A80" t="s">
        <v>60</v>
      </c>
      <c r="E80" s="39" t="s">
        <v>101</v>
      </c>
    </row>
    <row r="81" spans="1:16" ht="25.5">
      <c r="A81" t="s">
        <v>49</v>
      </c>
      <c s="34" t="s">
        <v>142</v>
      </c>
      <c s="34" t="s">
        <v>249</v>
      </c>
      <c s="35" t="s">
        <v>5</v>
      </c>
      <c s="6" t="s">
        <v>250</v>
      </c>
      <c s="36" t="s">
        <v>139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71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12.75">
      <c r="A83" s="35" t="s">
        <v>58</v>
      </c>
      <c r="E83" s="40" t="s">
        <v>251</v>
      </c>
    </row>
    <row r="84" spans="1:5" ht="12.75">
      <c r="A84" t="s">
        <v>60</v>
      </c>
      <c r="E84" s="39" t="s">
        <v>101</v>
      </c>
    </row>
    <row r="85" spans="1:16" ht="12.75">
      <c r="A85" t="s">
        <v>49</v>
      </c>
      <c s="34" t="s">
        <v>146</v>
      </c>
      <c s="34" t="s">
        <v>252</v>
      </c>
      <c s="35" t="s">
        <v>5</v>
      </c>
      <c s="6" t="s">
        <v>253</v>
      </c>
      <c s="36" t="s">
        <v>139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71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12.75">
      <c r="A87" s="35" t="s">
        <v>58</v>
      </c>
      <c r="E87" s="40" t="s">
        <v>251</v>
      </c>
    </row>
    <row r="88" spans="1:5" ht="12.75">
      <c r="A88" t="s">
        <v>60</v>
      </c>
      <c r="E88" s="39" t="s">
        <v>101</v>
      </c>
    </row>
    <row r="89" spans="1:16" ht="25.5">
      <c r="A89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139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71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12.75">
      <c r="A91" s="35" t="s">
        <v>58</v>
      </c>
      <c r="E91" s="40" t="s">
        <v>248</v>
      </c>
    </row>
    <row r="92" spans="1:5" ht="12.75">
      <c r="A92" t="s">
        <v>60</v>
      </c>
      <c r="E92" s="39" t="s">
        <v>101</v>
      </c>
    </row>
    <row r="93" spans="1:16" ht="12.75">
      <c r="A93" t="s">
        <v>49</v>
      </c>
      <c s="34" t="s">
        <v>151</v>
      </c>
      <c s="34" t="s">
        <v>257</v>
      </c>
      <c s="35" t="s">
        <v>5</v>
      </c>
      <c s="6" t="s">
        <v>258</v>
      </c>
      <c s="36" t="s">
        <v>139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71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12.75">
      <c r="A95" s="35" t="s">
        <v>58</v>
      </c>
      <c r="E95" s="40" t="s">
        <v>251</v>
      </c>
    </row>
    <row r="96" spans="1:5" ht="12.75">
      <c r="A96" t="s">
        <v>60</v>
      </c>
      <c r="E96" s="39" t="s">
        <v>101</v>
      </c>
    </row>
    <row r="97" spans="1:16" ht="12.75">
      <c r="A97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139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71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12.75">
      <c r="A99" s="35" t="s">
        <v>58</v>
      </c>
      <c r="E99" s="40" t="s">
        <v>251</v>
      </c>
    </row>
    <row r="100" spans="1:5" ht="12.75">
      <c r="A100" t="s">
        <v>60</v>
      </c>
      <c r="E100" s="39" t="s">
        <v>101</v>
      </c>
    </row>
    <row r="101" spans="1:16" ht="25.5">
      <c r="A101" t="s">
        <v>49</v>
      </c>
      <c s="34" t="s">
        <v>155</v>
      </c>
      <c s="34" t="s">
        <v>262</v>
      </c>
      <c s="35" t="s">
        <v>5</v>
      </c>
      <c s="6" t="s">
        <v>263</v>
      </c>
      <c s="36" t="s">
        <v>134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71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12.75">
      <c r="A103" s="35" t="s">
        <v>58</v>
      </c>
      <c r="E103" s="40" t="s">
        <v>264</v>
      </c>
    </row>
    <row r="104" spans="1:5" ht="12.75">
      <c r="A104" t="s">
        <v>60</v>
      </c>
      <c r="E104" s="39" t="s">
        <v>101</v>
      </c>
    </row>
    <row r="105" spans="1:16" ht="25.5">
      <c r="A105" t="s">
        <v>49</v>
      </c>
      <c s="34" t="s">
        <v>159</v>
      </c>
      <c s="34" t="s">
        <v>265</v>
      </c>
      <c s="35" t="s">
        <v>5</v>
      </c>
      <c s="6" t="s">
        <v>266</v>
      </c>
      <c s="36" t="s">
        <v>134</v>
      </c>
      <c s="37">
        <v>10.5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71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12.75">
      <c r="A107" s="35" t="s">
        <v>58</v>
      </c>
      <c r="E107" s="40" t="s">
        <v>267</v>
      </c>
    </row>
    <row r="108" spans="1:5" ht="12.75">
      <c r="A108" t="s">
        <v>60</v>
      </c>
      <c r="E108" s="39" t="s">
        <v>101</v>
      </c>
    </row>
    <row r="109" spans="1:16" ht="12.75">
      <c r="A109" t="s">
        <v>49</v>
      </c>
      <c s="34" t="s">
        <v>162</v>
      </c>
      <c s="34" t="s">
        <v>268</v>
      </c>
      <c s="35" t="s">
        <v>5</v>
      </c>
      <c s="6" t="s">
        <v>269</v>
      </c>
      <c s="36" t="s">
        <v>129</v>
      </c>
      <c s="37">
        <v>40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71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12.75">
      <c r="A111" s="35" t="s">
        <v>58</v>
      </c>
      <c r="E111" s="40" t="s">
        <v>270</v>
      </c>
    </row>
    <row r="112" spans="1:5" ht="12.75">
      <c r="A112" t="s">
        <v>60</v>
      </c>
      <c r="E112" s="39" t="s">
        <v>101</v>
      </c>
    </row>
    <row r="113" spans="1:16" ht="12.75">
      <c r="A113" t="s">
        <v>49</v>
      </c>
      <c s="34" t="s">
        <v>271</v>
      </c>
      <c s="34" t="s">
        <v>175</v>
      </c>
      <c s="35" t="s">
        <v>5</v>
      </c>
      <c s="6" t="s">
        <v>176</v>
      </c>
      <c s="36" t="s">
        <v>129</v>
      </c>
      <c s="37">
        <v>13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71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12.75">
      <c r="A115" s="35" t="s">
        <v>58</v>
      </c>
      <c r="E115" s="40" t="s">
        <v>177</v>
      </c>
    </row>
    <row r="116" spans="1:5" ht="12.75">
      <c r="A116" t="s">
        <v>60</v>
      </c>
      <c r="E116" s="39" t="s">
        <v>101</v>
      </c>
    </row>
    <row r="117" spans="1:16" ht="12.75">
      <c r="A117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129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71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12.75">
      <c r="A119" s="35" t="s">
        <v>58</v>
      </c>
      <c r="E119" s="40" t="s">
        <v>275</v>
      </c>
    </row>
    <row r="120" spans="1:5" ht="12.75">
      <c r="A120" t="s">
        <v>60</v>
      </c>
      <c r="E120" s="39" t="s">
        <v>101</v>
      </c>
    </row>
    <row r="121" spans="1:16" ht="12.75">
      <c r="A121" t="s">
        <v>49</v>
      </c>
      <c s="34" t="s">
        <v>276</v>
      </c>
      <c s="34" t="s">
        <v>277</v>
      </c>
      <c s="35" t="s">
        <v>80</v>
      </c>
      <c s="6" t="s">
        <v>278</v>
      </c>
      <c s="36" t="s">
        <v>129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71</v>
      </c>
      <c>
        <f>(M121*21)/100</f>
      </c>
      <c t="s">
        <v>27</v>
      </c>
    </row>
    <row r="122" spans="1:5" ht="12.75">
      <c r="A122" s="35" t="s">
        <v>56</v>
      </c>
      <c r="E122" s="39" t="s">
        <v>279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101</v>
      </c>
    </row>
    <row r="125" spans="1:16" ht="12.75">
      <c r="A125" t="s">
        <v>49</v>
      </c>
      <c s="34" t="s">
        <v>280</v>
      </c>
      <c s="34" t="s">
        <v>277</v>
      </c>
      <c s="35" t="s">
        <v>85</v>
      </c>
      <c s="6" t="s">
        <v>278</v>
      </c>
      <c s="36" t="s">
        <v>129</v>
      </c>
      <c s="37">
        <v>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71</v>
      </c>
      <c>
        <f>(M125*21)/100</f>
      </c>
      <c t="s">
        <v>27</v>
      </c>
    </row>
    <row r="126" spans="1:5" ht="12.75">
      <c r="A126" s="35" t="s">
        <v>56</v>
      </c>
      <c r="E126" s="39" t="s">
        <v>281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101</v>
      </c>
    </row>
    <row r="129" spans="1:16" ht="12.75">
      <c r="A129" t="s">
        <v>49</v>
      </c>
      <c s="34" t="s">
        <v>166</v>
      </c>
      <c s="34" t="s">
        <v>282</v>
      </c>
      <c s="35" t="s">
        <v>5</v>
      </c>
      <c s="6" t="s">
        <v>283</v>
      </c>
      <c s="36" t="s">
        <v>134</v>
      </c>
      <c s="37">
        <v>15.5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5</v>
      </c>
    </row>
    <row r="132" spans="1:5" ht="38.25">
      <c r="A132" t="s">
        <v>60</v>
      </c>
      <c r="E132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287</v>
      </c>
      <c r="E8" s="30" t="s">
        <v>286</v>
      </c>
      <c r="J8" s="29">
        <f>0+J9+J14+J43+J48</f>
      </c>
      <c s="29">
        <f>0+K9+K14+K43+K48</f>
      </c>
      <c s="29">
        <f>0+L9+L14+L43+L48</f>
      </c>
      <c s="29">
        <f>0+M9+M14+M43+M48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90</v>
      </c>
      <c s="35" t="s">
        <v>91</v>
      </c>
      <c s="6" t="s">
        <v>92</v>
      </c>
      <c s="36" t="s">
        <v>54</v>
      </c>
      <c s="37">
        <v>932.584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288</v>
      </c>
    </row>
    <row r="13" spans="1:5" ht="114.75">
      <c r="A13" t="s">
        <v>60</v>
      </c>
      <c r="E13" s="39" t="s">
        <v>96</v>
      </c>
    </row>
    <row r="14" spans="1:13" ht="12.75">
      <c r="A14" t="s">
        <v>46</v>
      </c>
      <c r="C14" s="31" t="s">
        <v>50</v>
      </c>
      <c r="E14" s="33" t="s">
        <v>97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114</v>
      </c>
      <c s="35" t="s">
        <v>5</v>
      </c>
      <c s="6" t="s">
        <v>115</v>
      </c>
      <c s="36" t="s">
        <v>70</v>
      </c>
      <c s="37">
        <v>791.149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71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289</v>
      </c>
    </row>
    <row r="18" spans="1:5" ht="12.75">
      <c r="A18" t="s">
        <v>60</v>
      </c>
      <c r="E18" s="39" t="s">
        <v>101</v>
      </c>
    </row>
    <row r="19" spans="1:16" ht="12.75">
      <c r="A19" t="s">
        <v>49</v>
      </c>
      <c s="34" t="s">
        <v>26</v>
      </c>
      <c s="34" t="s">
        <v>290</v>
      </c>
      <c s="35" t="s">
        <v>5</v>
      </c>
      <c s="6" t="s">
        <v>291</v>
      </c>
      <c s="36" t="s">
        <v>70</v>
      </c>
      <c s="37">
        <v>466.292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38.25">
      <c r="A21" s="35" t="s">
        <v>58</v>
      </c>
      <c r="E21" s="40" t="s">
        <v>292</v>
      </c>
    </row>
    <row r="22" spans="1:5" ht="12.75">
      <c r="A22" t="s">
        <v>60</v>
      </c>
      <c r="E22" s="39" t="s">
        <v>101</v>
      </c>
    </row>
    <row r="23" spans="1:16" ht="12.75">
      <c r="A23" t="s">
        <v>49</v>
      </c>
      <c s="34" t="s">
        <v>74</v>
      </c>
      <c s="34" t="s">
        <v>191</v>
      </c>
      <c s="35" t="s">
        <v>5</v>
      </c>
      <c s="6" t="s">
        <v>192</v>
      </c>
      <c s="36" t="s">
        <v>70</v>
      </c>
      <c s="37">
        <v>791.149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293</v>
      </c>
    </row>
    <row r="26" spans="1:5" ht="12.75">
      <c r="A26" t="s">
        <v>60</v>
      </c>
      <c r="E26" s="39" t="s">
        <v>101</v>
      </c>
    </row>
    <row r="27" spans="1:16" ht="12.75">
      <c r="A27" t="s">
        <v>49</v>
      </c>
      <c s="34" t="s">
        <v>78</v>
      </c>
      <c s="34" t="s">
        <v>118</v>
      </c>
      <c s="35" t="s">
        <v>5</v>
      </c>
      <c s="6" t="s">
        <v>119</v>
      </c>
      <c s="36" t="s">
        <v>70</v>
      </c>
      <c s="37">
        <v>791.149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289</v>
      </c>
    </row>
    <row r="30" spans="1:5" ht="12.75">
      <c r="A30" t="s">
        <v>60</v>
      </c>
      <c r="E30" s="39" t="s">
        <v>101</v>
      </c>
    </row>
    <row r="31" spans="1:16" ht="12.75">
      <c r="A31" t="s">
        <v>49</v>
      </c>
      <c s="34" t="s">
        <v>84</v>
      </c>
      <c s="34" t="s">
        <v>194</v>
      </c>
      <c s="35" t="s">
        <v>5</v>
      </c>
      <c s="6" t="s">
        <v>195</v>
      </c>
      <c s="36" t="s">
        <v>70</v>
      </c>
      <c s="37">
        <v>791.149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294</v>
      </c>
    </row>
    <row r="34" spans="1:5" ht="12.75">
      <c r="A34" t="s">
        <v>60</v>
      </c>
      <c r="E34" s="39" t="s">
        <v>101</v>
      </c>
    </row>
    <row r="35" spans="1:16" ht="12.75">
      <c r="A35" t="s">
        <v>49</v>
      </c>
      <c s="34" t="s">
        <v>197</v>
      </c>
      <c s="34" t="s">
        <v>295</v>
      </c>
      <c s="35" t="s">
        <v>5</v>
      </c>
      <c s="6" t="s">
        <v>296</v>
      </c>
      <c s="36" t="s">
        <v>70</v>
      </c>
      <c s="37">
        <v>259.051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38.25">
      <c r="A37" s="35" t="s">
        <v>58</v>
      </c>
      <c r="E37" s="40" t="s">
        <v>297</v>
      </c>
    </row>
    <row r="38" spans="1:5" ht="12.75">
      <c r="A38" t="s">
        <v>60</v>
      </c>
      <c r="E38" s="39" t="s">
        <v>101</v>
      </c>
    </row>
    <row r="39" spans="1:16" ht="12.75">
      <c r="A39" t="s">
        <v>49</v>
      </c>
      <c s="34" t="s">
        <v>102</v>
      </c>
      <c s="34" t="s">
        <v>298</v>
      </c>
      <c s="35" t="s">
        <v>5</v>
      </c>
      <c s="6" t="s">
        <v>299</v>
      </c>
      <c s="36" t="s">
        <v>70</v>
      </c>
      <c s="37">
        <v>180.937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300</v>
      </c>
    </row>
    <row r="42" spans="1:5" ht="12.75">
      <c r="A42" t="s">
        <v>60</v>
      </c>
      <c r="E42" s="39" t="s">
        <v>101</v>
      </c>
    </row>
    <row r="43" spans="1:13" ht="12.75">
      <c r="A43" t="s">
        <v>46</v>
      </c>
      <c r="C43" s="31" t="s">
        <v>74</v>
      </c>
      <c r="E43" s="33" t="s">
        <v>141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66</v>
      </c>
      <c s="34" t="s">
        <v>301</v>
      </c>
      <c s="35" t="s">
        <v>5</v>
      </c>
      <c s="6" t="s">
        <v>302</v>
      </c>
      <c s="36" t="s">
        <v>70</v>
      </c>
      <c s="37">
        <v>26.304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71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303</v>
      </c>
    </row>
    <row r="47" spans="1:5" ht="12.75">
      <c r="A47" t="s">
        <v>60</v>
      </c>
      <c r="E47" s="39" t="s">
        <v>101</v>
      </c>
    </row>
    <row r="48" spans="1:13" ht="12.75">
      <c r="A48" t="s">
        <v>46</v>
      </c>
      <c r="C48" s="31" t="s">
        <v>102</v>
      </c>
      <c r="E48" s="33" t="s">
        <v>170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110</v>
      </c>
      <c s="34" t="s">
        <v>304</v>
      </c>
      <c s="35" t="s">
        <v>5</v>
      </c>
      <c s="6" t="s">
        <v>305</v>
      </c>
      <c s="36" t="s">
        <v>129</v>
      </c>
      <c s="37">
        <v>199.27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71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306</v>
      </c>
    </row>
    <row r="52" spans="1:5" ht="12.75">
      <c r="A52" t="s">
        <v>60</v>
      </c>
      <c r="E52" s="39" t="s">
        <v>101</v>
      </c>
    </row>
    <row r="53" spans="1:16" ht="12.75">
      <c r="A53" t="s">
        <v>49</v>
      </c>
      <c s="34" t="s">
        <v>113</v>
      </c>
      <c s="34" t="s">
        <v>307</v>
      </c>
      <c s="35" t="s">
        <v>5</v>
      </c>
      <c s="6" t="s">
        <v>308</v>
      </c>
      <c s="36" t="s">
        <v>139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71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12.75">
      <c r="A55" s="35" t="s">
        <v>58</v>
      </c>
      <c r="E55" s="40" t="s">
        <v>309</v>
      </c>
    </row>
    <row r="56" spans="1:5" ht="12.75">
      <c r="A56" t="s">
        <v>60</v>
      </c>
      <c r="E56" s="39" t="s">
        <v>101</v>
      </c>
    </row>
    <row r="57" spans="1:16" ht="12.75">
      <c r="A57" t="s">
        <v>49</v>
      </c>
      <c s="34" t="s">
        <v>117</v>
      </c>
      <c s="34" t="s">
        <v>310</v>
      </c>
      <c s="35" t="s">
        <v>5</v>
      </c>
      <c s="6" t="s">
        <v>311</v>
      </c>
      <c s="36" t="s">
        <v>129</v>
      </c>
      <c s="37">
        <v>199.27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71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312</v>
      </c>
    </row>
    <row r="60" spans="1:5" ht="12.75">
      <c r="A60" t="s">
        <v>60</v>
      </c>
      <c r="E60" s="39" t="s">
        <v>101</v>
      </c>
    </row>
    <row r="61" spans="1:16" ht="12.75">
      <c r="A61" t="s">
        <v>49</v>
      </c>
      <c s="34" t="s">
        <v>121</v>
      </c>
      <c s="34" t="s">
        <v>313</v>
      </c>
      <c s="35" t="s">
        <v>5</v>
      </c>
      <c s="6" t="s">
        <v>314</v>
      </c>
      <c s="36" t="s">
        <v>129</v>
      </c>
      <c s="37">
        <v>199.27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71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312</v>
      </c>
    </row>
    <row r="64" spans="1:5" ht="12.75">
      <c r="A64" t="s">
        <v>60</v>
      </c>
      <c r="E64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COUNTIFS(L8:L324,"=0",A8:A324,"P")+COUNTIFS(L8:L324,"",A8:A324,"P")+SUM(Q8:Q324)</f>
      </c>
    </row>
    <row r="8" spans="1:13" ht="12.75">
      <c r="A8" t="s">
        <v>44</v>
      </c>
      <c r="C8" s="28" t="s">
        <v>317</v>
      </c>
      <c r="E8" s="30" t="s">
        <v>316</v>
      </c>
      <c r="J8" s="29">
        <f>0+J9+J94+J99+J120+J205+J230+J291</f>
      </c>
      <c s="29">
        <f>0+K9+K94+K99+K120+K205+K230+K291</f>
      </c>
      <c s="29">
        <f>0+L9+L94+L99+L120+L205+L230+L291</f>
      </c>
      <c s="29">
        <f>0+M9+M94+M99+M120+M205+M230+M291</f>
      </c>
    </row>
    <row r="9" spans="1:13" ht="12.75">
      <c r="A9" t="s">
        <v>46</v>
      </c>
      <c r="C9" s="31" t="s">
        <v>318</v>
      </c>
      <c r="E9" s="33" t="s">
        <v>319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171</v>
      </c>
      <c s="34" t="s">
        <v>320</v>
      </c>
      <c s="35" t="s">
        <v>5</v>
      </c>
      <c s="6" t="s">
        <v>321</v>
      </c>
      <c s="36" t="s">
        <v>139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49</v>
      </c>
      <c s="34" t="s">
        <v>174</v>
      </c>
      <c s="34" t="s">
        <v>323</v>
      </c>
      <c s="35" t="s">
        <v>5</v>
      </c>
      <c s="6" t="s">
        <v>324</v>
      </c>
      <c s="36" t="s">
        <v>139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322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139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322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49</v>
      </c>
      <c s="34" t="s">
        <v>178</v>
      </c>
      <c s="34" t="s">
        <v>328</v>
      </c>
      <c s="35" t="s">
        <v>5</v>
      </c>
      <c s="6" t="s">
        <v>329</v>
      </c>
      <c s="36" t="s">
        <v>139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322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49</v>
      </c>
      <c s="34" t="s">
        <v>181</v>
      </c>
      <c s="34" t="s">
        <v>330</v>
      </c>
      <c s="35" t="s">
        <v>5</v>
      </c>
      <c s="6" t="s">
        <v>331</v>
      </c>
      <c s="36" t="s">
        <v>139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322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49</v>
      </c>
      <c s="34" t="s">
        <v>184</v>
      </c>
      <c s="34" t="s">
        <v>332</v>
      </c>
      <c s="35" t="s">
        <v>5</v>
      </c>
      <c s="6" t="s">
        <v>333</v>
      </c>
      <c s="36" t="s">
        <v>139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322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49</v>
      </c>
      <c s="34" t="s">
        <v>334</v>
      </c>
      <c s="34" t="s">
        <v>335</v>
      </c>
      <c s="35" t="s">
        <v>5</v>
      </c>
      <c s="6" t="s">
        <v>336</v>
      </c>
      <c s="36" t="s">
        <v>139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322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49</v>
      </c>
      <c s="34" t="s">
        <v>337</v>
      </c>
      <c s="34" t="s">
        <v>338</v>
      </c>
      <c s="35" t="s">
        <v>5</v>
      </c>
      <c s="6" t="s">
        <v>339</v>
      </c>
      <c s="36" t="s">
        <v>139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322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49</v>
      </c>
      <c s="34" t="s">
        <v>340</v>
      </c>
      <c s="34" t="s">
        <v>341</v>
      </c>
      <c s="35" t="s">
        <v>5</v>
      </c>
      <c s="6" t="s">
        <v>342</v>
      </c>
      <c s="36" t="s">
        <v>129</v>
      </c>
      <c s="37">
        <v>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322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49</v>
      </c>
      <c s="34" t="s">
        <v>343</v>
      </c>
      <c s="34" t="s">
        <v>344</v>
      </c>
      <c s="35" t="s">
        <v>5</v>
      </c>
      <c s="6" t="s">
        <v>345</v>
      </c>
      <c s="36" t="s">
        <v>129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322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49</v>
      </c>
      <c s="34" t="s">
        <v>346</v>
      </c>
      <c s="34" t="s">
        <v>347</v>
      </c>
      <c s="35" t="s">
        <v>5</v>
      </c>
      <c s="6" t="s">
        <v>348</v>
      </c>
      <c s="36" t="s">
        <v>139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322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139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322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49</v>
      </c>
      <c s="34" t="s">
        <v>352</v>
      </c>
      <c s="34" t="s">
        <v>353</v>
      </c>
      <c s="35" t="s">
        <v>5</v>
      </c>
      <c s="6" t="s">
        <v>354</v>
      </c>
      <c s="36" t="s">
        <v>139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322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129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322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6" ht="12.75">
      <c r="A66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129</v>
      </c>
      <c s="37">
        <v>480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322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5</v>
      </c>
    </row>
    <row r="69" spans="1:5" ht="12.75">
      <c r="A69" t="s">
        <v>60</v>
      </c>
      <c r="E69" s="39" t="s">
        <v>5</v>
      </c>
    </row>
    <row r="70" spans="1:16" ht="12.75">
      <c r="A70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139</v>
      </c>
      <c s="37">
        <v>17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322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  <row r="74" spans="1:16" ht="12.75">
      <c r="A74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129</v>
      </c>
      <c s="37">
        <v>440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322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5</v>
      </c>
    </row>
    <row r="77" spans="1:5" ht="12.75">
      <c r="A77" t="s">
        <v>60</v>
      </c>
      <c r="E77" s="39" t="s">
        <v>5</v>
      </c>
    </row>
    <row r="78" spans="1:16" ht="12.75">
      <c r="A78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139</v>
      </c>
      <c s="37">
        <v>31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322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5</v>
      </c>
    </row>
    <row r="81" spans="1:5" ht="12.75">
      <c r="A81" t="s">
        <v>60</v>
      </c>
      <c r="E81" s="39" t="s">
        <v>5</v>
      </c>
    </row>
    <row r="82" spans="1:16" ht="12.75">
      <c r="A82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139</v>
      </c>
      <c s="37">
        <v>219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322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5</v>
      </c>
    </row>
    <row r="85" spans="1:5" ht="12.75">
      <c r="A85" t="s">
        <v>60</v>
      </c>
      <c r="E85" s="39" t="s">
        <v>5</v>
      </c>
    </row>
    <row r="86" spans="1:16" ht="12.75">
      <c r="A86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139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322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12.75">
      <c r="A90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139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322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3" ht="12.75">
      <c r="A94" t="s">
        <v>46</v>
      </c>
      <c r="C94" s="31" t="s">
        <v>379</v>
      </c>
      <c r="E94" s="33" t="s">
        <v>380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381</v>
      </c>
      <c s="34" t="s">
        <v>377</v>
      </c>
      <c s="35" t="s">
        <v>5</v>
      </c>
      <c s="6" t="s">
        <v>382</v>
      </c>
      <c s="36" t="s">
        <v>139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322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5</v>
      </c>
    </row>
    <row r="98" spans="1:5" ht="12.75">
      <c r="A98" t="s">
        <v>60</v>
      </c>
      <c r="E98" s="39" t="s">
        <v>5</v>
      </c>
    </row>
    <row r="99" spans="1:13" ht="12.75">
      <c r="A99" t="s">
        <v>46</v>
      </c>
      <c r="C99" s="31" t="s">
        <v>383</v>
      </c>
      <c r="E99" s="33" t="s">
        <v>384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12.75">
      <c r="A100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139</v>
      </c>
      <c s="37">
        <v>17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322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139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322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12.75">
      <c r="A108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394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322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394</v>
      </c>
      <c s="37">
        <v>10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322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49</v>
      </c>
      <c s="34" t="s">
        <v>398</v>
      </c>
      <c s="34" t="s">
        <v>399</v>
      </c>
      <c s="35" t="s">
        <v>5</v>
      </c>
      <c s="6" t="s">
        <v>400</v>
      </c>
      <c s="36" t="s">
        <v>139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322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3" ht="12.75">
      <c r="A120" t="s">
        <v>46</v>
      </c>
      <c r="C120" s="31" t="s">
        <v>401</v>
      </c>
      <c r="E120" s="33" t="s">
        <v>97</v>
      </c>
      <c r="J120" s="32">
        <f>0</f>
      </c>
      <c s="32">
        <f>0</f>
      </c>
      <c s="32">
        <f>0+L121+L125+L129+L133+L137+L141+L145+L149+L153+L157+L161+L165+L169+L173+L177+L181+L185+L189+L193+L197+L201</f>
      </c>
      <c s="32">
        <f>0+M121+M125+M129+M133+M137+M141+M145+M149+M153+M157+M161+M165+M169+M173+M177+M181+M185+M189+M193+M197+M201</f>
      </c>
    </row>
    <row r="121" spans="1:16" ht="12.75">
      <c r="A121" t="s">
        <v>49</v>
      </c>
      <c s="34" t="s">
        <v>402</v>
      </c>
      <c s="34" t="s">
        <v>403</v>
      </c>
      <c s="35" t="s">
        <v>5</v>
      </c>
      <c s="6" t="s">
        <v>404</v>
      </c>
      <c s="36" t="s">
        <v>139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322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5</v>
      </c>
    </row>
    <row r="125" spans="1:16" ht="12.75">
      <c r="A125" t="s">
        <v>49</v>
      </c>
      <c s="34" t="s">
        <v>405</v>
      </c>
      <c s="34" t="s">
        <v>406</v>
      </c>
      <c s="35" t="s">
        <v>5</v>
      </c>
      <c s="6" t="s">
        <v>407</v>
      </c>
      <c s="36" t="s">
        <v>70</v>
      </c>
      <c s="37">
        <v>3.6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322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5</v>
      </c>
    </row>
    <row r="129" spans="1:16" ht="12.75">
      <c r="A129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70</v>
      </c>
      <c s="37">
        <v>29.19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322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12.75">
      <c r="A133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139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322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12.75">
      <c r="A135" s="35" t="s">
        <v>58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12.75">
      <c r="A137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417</v>
      </c>
      <c s="37">
        <v>0.45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322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12.75">
      <c r="A139" s="35" t="s">
        <v>58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12.75">
      <c r="A141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129</v>
      </c>
      <c s="37">
        <v>450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322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12.75">
      <c r="A145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139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322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12.75">
      <c r="A149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129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322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129</v>
      </c>
      <c s="37">
        <v>439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322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12.75">
      <c r="A157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129</v>
      </c>
      <c s="37">
        <v>439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322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12.75">
      <c r="A161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129</v>
      </c>
      <c s="37">
        <v>18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322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12.75">
      <c r="A165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134</v>
      </c>
      <c s="37">
        <v>151.55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322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12.75">
      <c r="A169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129</v>
      </c>
      <c s="37">
        <v>415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322</v>
      </c>
      <c>
        <f>(M169*21)/100</f>
      </c>
      <c t="s">
        <v>27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129</v>
      </c>
      <c s="37">
        <v>415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322</v>
      </c>
      <c>
        <f>(M173*21)/100</f>
      </c>
      <c t="s">
        <v>27</v>
      </c>
    </row>
    <row r="174" spans="1:5" ht="12.75">
      <c r="A174" s="35" t="s">
        <v>56</v>
      </c>
      <c r="E174" s="39" t="s">
        <v>5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49</v>
      </c>
      <c s="34" t="s">
        <v>445</v>
      </c>
      <c s="34" t="s">
        <v>446</v>
      </c>
      <c s="35" t="s">
        <v>5</v>
      </c>
      <c s="6" t="s">
        <v>447</v>
      </c>
      <c s="36" t="s">
        <v>134</v>
      </c>
      <c s="37">
        <v>8.1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322</v>
      </c>
      <c>
        <f>(M177*21)/100</f>
      </c>
      <c t="s">
        <v>27</v>
      </c>
    </row>
    <row r="178" spans="1:5" ht="12.75">
      <c r="A178" s="35" t="s">
        <v>56</v>
      </c>
      <c r="E178" s="39" t="s">
        <v>5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129</v>
      </c>
      <c s="37">
        <v>16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322</v>
      </c>
      <c>
        <f>(M181*21)/100</f>
      </c>
      <c t="s">
        <v>27</v>
      </c>
    </row>
    <row r="182" spans="1:5" ht="12.75">
      <c r="A182" s="35" t="s">
        <v>56</v>
      </c>
      <c r="E182" s="39" t="s">
        <v>5</v>
      </c>
    </row>
    <row r="183" spans="1:5" ht="12.75">
      <c r="A183" s="35" t="s">
        <v>58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134</v>
      </c>
      <c s="37">
        <v>8.1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322</v>
      </c>
      <c>
        <f>(M185*21)/100</f>
      </c>
      <c t="s">
        <v>27</v>
      </c>
    </row>
    <row r="186" spans="1:5" ht="12.75">
      <c r="A186" s="35" t="s">
        <v>56</v>
      </c>
      <c r="E186" s="39" t="s">
        <v>5</v>
      </c>
    </row>
    <row r="187" spans="1:5" ht="12.75">
      <c r="A187" s="35" t="s">
        <v>58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49</v>
      </c>
      <c s="34" t="s">
        <v>454</v>
      </c>
      <c s="34" t="s">
        <v>455</v>
      </c>
      <c s="35" t="s">
        <v>5</v>
      </c>
      <c s="6" t="s">
        <v>456</v>
      </c>
      <c s="36" t="s">
        <v>70</v>
      </c>
      <c s="37">
        <v>0.89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322</v>
      </c>
      <c>
        <f>(M189*21)/100</f>
      </c>
      <c t="s">
        <v>27</v>
      </c>
    </row>
    <row r="190" spans="1:5" ht="12.75">
      <c r="A190" s="35" t="s">
        <v>56</v>
      </c>
      <c r="E190" s="39" t="s">
        <v>5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134</v>
      </c>
      <c s="37">
        <v>8.1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322</v>
      </c>
      <c>
        <f>(M193*21)/100</f>
      </c>
      <c t="s">
        <v>27</v>
      </c>
    </row>
    <row r="194" spans="1:5" ht="12.75">
      <c r="A194" s="35" t="s">
        <v>56</v>
      </c>
      <c r="E194" s="39" t="s">
        <v>5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49</v>
      </c>
      <c s="34" t="s">
        <v>460</v>
      </c>
      <c s="34" t="s">
        <v>461</v>
      </c>
      <c s="35" t="s">
        <v>5</v>
      </c>
      <c s="6" t="s">
        <v>462</v>
      </c>
      <c s="36" t="s">
        <v>134</v>
      </c>
      <c s="37">
        <v>8.1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322</v>
      </c>
      <c>
        <f>(M197*21)/100</f>
      </c>
      <c t="s">
        <v>27</v>
      </c>
    </row>
    <row r="198" spans="1:5" ht="12.75">
      <c r="A198" s="35" t="s">
        <v>56</v>
      </c>
      <c r="E198" s="39" t="s">
        <v>5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134</v>
      </c>
      <c s="37">
        <v>42.5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322</v>
      </c>
      <c>
        <f>(M201*21)/100</f>
      </c>
      <c t="s">
        <v>27</v>
      </c>
    </row>
    <row r="202" spans="1:5" ht="12.75">
      <c r="A202" s="35" t="s">
        <v>56</v>
      </c>
      <c r="E202" s="39" t="s">
        <v>5</v>
      </c>
    </row>
    <row r="203" spans="1:5" ht="12.75">
      <c r="A203" s="35" t="s">
        <v>58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3" ht="12.75">
      <c r="A205" t="s">
        <v>46</v>
      </c>
      <c r="C205" s="31" t="s">
        <v>466</v>
      </c>
      <c r="E205" s="33" t="s">
        <v>467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49</v>
      </c>
      <c s="34" t="s">
        <v>50</v>
      </c>
      <c s="34" t="s">
        <v>468</v>
      </c>
      <c s="35" t="s">
        <v>5</v>
      </c>
      <c s="6" t="s">
        <v>469</v>
      </c>
      <c s="36" t="s">
        <v>139</v>
      </c>
      <c s="37">
        <v>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322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25.5">
      <c r="A210" t="s">
        <v>49</v>
      </c>
      <c s="34" t="s">
        <v>27</v>
      </c>
      <c s="34" t="s">
        <v>470</v>
      </c>
      <c s="35" t="s">
        <v>5</v>
      </c>
      <c s="6" t="s">
        <v>471</v>
      </c>
      <c s="36" t="s">
        <v>139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322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12.75">
      <c r="A214" t="s">
        <v>49</v>
      </c>
      <c s="34" t="s">
        <v>26</v>
      </c>
      <c s="34" t="s">
        <v>472</v>
      </c>
      <c s="35" t="s">
        <v>5</v>
      </c>
      <c s="6" t="s">
        <v>473</v>
      </c>
      <c s="36" t="s">
        <v>139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322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6" ht="12.75">
      <c r="A218" t="s">
        <v>49</v>
      </c>
      <c s="34" t="s">
        <v>74</v>
      </c>
      <c s="34" t="s">
        <v>474</v>
      </c>
      <c s="35" t="s">
        <v>5</v>
      </c>
      <c s="6" t="s">
        <v>475</v>
      </c>
      <c s="36" t="s">
        <v>139</v>
      </c>
      <c s="37">
        <v>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322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5</v>
      </c>
    </row>
    <row r="221" spans="1:5" ht="12.75">
      <c r="A221" t="s">
        <v>60</v>
      </c>
      <c r="E221" s="39" t="s">
        <v>5</v>
      </c>
    </row>
    <row r="222" spans="1:16" ht="12.75">
      <c r="A222" t="s">
        <v>49</v>
      </c>
      <c s="34" t="s">
        <v>78</v>
      </c>
      <c s="34" t="s">
        <v>476</v>
      </c>
      <c s="35" t="s">
        <v>5</v>
      </c>
      <c s="6" t="s">
        <v>477</v>
      </c>
      <c s="36" t="s">
        <v>139</v>
      </c>
      <c s="37">
        <v>15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322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5</v>
      </c>
    </row>
    <row r="225" spans="1:5" ht="12.75">
      <c r="A225" t="s">
        <v>60</v>
      </c>
      <c r="E225" s="39" t="s">
        <v>5</v>
      </c>
    </row>
    <row r="226" spans="1:16" ht="12.75">
      <c r="A226" t="s">
        <v>49</v>
      </c>
      <c s="34" t="s">
        <v>84</v>
      </c>
      <c s="34" t="s">
        <v>478</v>
      </c>
      <c s="35" t="s">
        <v>5</v>
      </c>
      <c s="6" t="s">
        <v>479</v>
      </c>
      <c s="36" t="s">
        <v>139</v>
      </c>
      <c s="37">
        <v>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322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5</v>
      </c>
    </row>
    <row r="229" spans="1:5" ht="12.75">
      <c r="A229" t="s">
        <v>60</v>
      </c>
      <c r="E229" s="39" t="s">
        <v>5</v>
      </c>
    </row>
    <row r="230" spans="1:13" ht="12.75">
      <c r="A230" t="s">
        <v>46</v>
      </c>
      <c r="C230" s="31" t="s">
        <v>480</v>
      </c>
      <c r="E230" s="33" t="s">
        <v>481</v>
      </c>
      <c r="J230" s="32">
        <f>0</f>
      </c>
      <c s="32">
        <f>0</f>
      </c>
      <c s="32">
        <f>0+L231+L235+L239+L243+L247+L251+L255+L259+L263+L267+L271+L275+L279+L283+L287</f>
      </c>
      <c s="32">
        <f>0+M231+M235+M239+M243+M247+M251+M255+M259+M263+M267+M271+M275+M279+M283+M287</f>
      </c>
    </row>
    <row r="231" spans="1:16" ht="25.5">
      <c r="A231" t="s">
        <v>49</v>
      </c>
      <c s="34" t="s">
        <v>197</v>
      </c>
      <c s="34" t="s">
        <v>482</v>
      </c>
      <c s="35" t="s">
        <v>5</v>
      </c>
      <c s="6" t="s">
        <v>483</v>
      </c>
      <c s="36" t="s">
        <v>139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322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12.75">
      <c r="A235" t="s">
        <v>49</v>
      </c>
      <c s="34" t="s">
        <v>102</v>
      </c>
      <c s="34" t="s">
        <v>484</v>
      </c>
      <c s="35" t="s">
        <v>5</v>
      </c>
      <c s="6" t="s">
        <v>485</v>
      </c>
      <c s="36" t="s">
        <v>139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322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12.75">
      <c r="A239" t="s">
        <v>49</v>
      </c>
      <c s="34" t="s">
        <v>66</v>
      </c>
      <c s="34" t="s">
        <v>486</v>
      </c>
      <c s="35" t="s">
        <v>5</v>
      </c>
      <c s="6" t="s">
        <v>487</v>
      </c>
      <c s="36" t="s">
        <v>139</v>
      </c>
      <c s="37">
        <v>14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322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5</v>
      </c>
    </row>
    <row r="242" spans="1:5" ht="12.75">
      <c r="A242" t="s">
        <v>60</v>
      </c>
      <c r="E242" s="39" t="s">
        <v>5</v>
      </c>
    </row>
    <row r="243" spans="1:16" ht="12.75">
      <c r="A243" t="s">
        <v>49</v>
      </c>
      <c s="34" t="s">
        <v>110</v>
      </c>
      <c s="34" t="s">
        <v>488</v>
      </c>
      <c s="35" t="s">
        <v>5</v>
      </c>
      <c s="6" t="s">
        <v>489</v>
      </c>
      <c s="36" t="s">
        <v>139</v>
      </c>
      <c s="37">
        <v>17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322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5</v>
      </c>
    </row>
    <row r="246" spans="1:5" ht="12.75">
      <c r="A246" t="s">
        <v>60</v>
      </c>
      <c r="E246" s="39" t="s">
        <v>5</v>
      </c>
    </row>
    <row r="247" spans="1:16" ht="12.75">
      <c r="A247" t="s">
        <v>49</v>
      </c>
      <c s="34" t="s">
        <v>113</v>
      </c>
      <c s="34" t="s">
        <v>490</v>
      </c>
      <c s="35" t="s">
        <v>5</v>
      </c>
      <c s="6" t="s">
        <v>491</v>
      </c>
      <c s="36" t="s">
        <v>129</v>
      </c>
      <c s="37">
        <v>99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322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492</v>
      </c>
    </row>
    <row r="250" spans="1:5" ht="12.75">
      <c r="A250" t="s">
        <v>60</v>
      </c>
      <c r="E250" s="39" t="s">
        <v>5</v>
      </c>
    </row>
    <row r="251" spans="1:16" ht="12.75">
      <c r="A251" t="s">
        <v>49</v>
      </c>
      <c s="34" t="s">
        <v>117</v>
      </c>
      <c s="34" t="s">
        <v>493</v>
      </c>
      <c s="35" t="s">
        <v>5</v>
      </c>
      <c s="6" t="s">
        <v>494</v>
      </c>
      <c s="36" t="s">
        <v>129</v>
      </c>
      <c s="37">
        <v>33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322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492</v>
      </c>
    </row>
    <row r="254" spans="1:5" ht="12.75">
      <c r="A254" t="s">
        <v>60</v>
      </c>
      <c r="E254" s="39" t="s">
        <v>5</v>
      </c>
    </row>
    <row r="255" spans="1:16" ht="12.75">
      <c r="A255" t="s">
        <v>49</v>
      </c>
      <c s="34" t="s">
        <v>121</v>
      </c>
      <c s="34" t="s">
        <v>495</v>
      </c>
      <c s="35" t="s">
        <v>5</v>
      </c>
      <c s="6" t="s">
        <v>496</v>
      </c>
      <c s="36" t="s">
        <v>139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322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5</v>
      </c>
    </row>
    <row r="258" spans="1:5" ht="12.75">
      <c r="A258" t="s">
        <v>60</v>
      </c>
      <c r="E258" s="39" t="s">
        <v>5</v>
      </c>
    </row>
    <row r="259" spans="1:16" ht="12.75">
      <c r="A259" t="s">
        <v>49</v>
      </c>
      <c s="34" t="s">
        <v>239</v>
      </c>
      <c s="34" t="s">
        <v>497</v>
      </c>
      <c s="35" t="s">
        <v>5</v>
      </c>
      <c s="6" t="s">
        <v>498</v>
      </c>
      <c s="36" t="s">
        <v>139</v>
      </c>
      <c s="37">
        <v>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322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5</v>
      </c>
    </row>
    <row r="262" spans="1:5" ht="12.75">
      <c r="A262" t="s">
        <v>60</v>
      </c>
      <c r="E262" s="39" t="s">
        <v>5</v>
      </c>
    </row>
    <row r="263" spans="1:16" ht="12.75">
      <c r="A263" t="s">
        <v>49</v>
      </c>
      <c s="34" t="s">
        <v>126</v>
      </c>
      <c s="34" t="s">
        <v>499</v>
      </c>
      <c s="35" t="s">
        <v>5</v>
      </c>
      <c s="6" t="s">
        <v>500</v>
      </c>
      <c s="36" t="s">
        <v>139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322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5</v>
      </c>
    </row>
    <row r="266" spans="1:5" ht="12.75">
      <c r="A266" t="s">
        <v>60</v>
      </c>
      <c r="E266" s="39" t="s">
        <v>5</v>
      </c>
    </row>
    <row r="267" spans="1:16" ht="12.75">
      <c r="A267" t="s">
        <v>49</v>
      </c>
      <c s="34" t="s">
        <v>131</v>
      </c>
      <c s="34" t="s">
        <v>501</v>
      </c>
      <c s="35" t="s">
        <v>5</v>
      </c>
      <c s="6" t="s">
        <v>502</v>
      </c>
      <c s="36" t="s">
        <v>129</v>
      </c>
      <c s="37">
        <v>22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322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492</v>
      </c>
    </row>
    <row r="270" spans="1:5" ht="12.75">
      <c r="A270" t="s">
        <v>60</v>
      </c>
      <c r="E270" s="39" t="s">
        <v>5</v>
      </c>
    </row>
    <row r="271" spans="1:16" ht="12.75">
      <c r="A271" t="s">
        <v>49</v>
      </c>
      <c s="34" t="s">
        <v>136</v>
      </c>
      <c s="34" t="s">
        <v>503</v>
      </c>
      <c s="35" t="s">
        <v>5</v>
      </c>
      <c s="6" t="s">
        <v>504</v>
      </c>
      <c s="36" t="s">
        <v>129</v>
      </c>
      <c s="37">
        <v>528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322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492</v>
      </c>
    </row>
    <row r="274" spans="1:5" ht="12.75">
      <c r="A274" t="s">
        <v>60</v>
      </c>
      <c r="E274" s="39" t="s">
        <v>5</v>
      </c>
    </row>
    <row r="275" spans="1:16" ht="12.75">
      <c r="A275" t="s">
        <v>49</v>
      </c>
      <c s="34" t="s">
        <v>142</v>
      </c>
      <c s="34" t="s">
        <v>505</v>
      </c>
      <c s="35" t="s">
        <v>5</v>
      </c>
      <c s="6" t="s">
        <v>506</v>
      </c>
      <c s="36" t="s">
        <v>139</v>
      </c>
      <c s="37">
        <v>17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322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5</v>
      </c>
    </row>
    <row r="278" spans="1:5" ht="12.75">
      <c r="A278" t="s">
        <v>60</v>
      </c>
      <c r="E278" s="39" t="s">
        <v>5</v>
      </c>
    </row>
    <row r="279" spans="1:16" ht="12.75">
      <c r="A279" t="s">
        <v>49</v>
      </c>
      <c s="34" t="s">
        <v>146</v>
      </c>
      <c s="34" t="s">
        <v>507</v>
      </c>
      <c s="35" t="s">
        <v>5</v>
      </c>
      <c s="6" t="s">
        <v>508</v>
      </c>
      <c s="36" t="s">
        <v>129</v>
      </c>
      <c s="37">
        <v>484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322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492</v>
      </c>
    </row>
    <row r="282" spans="1:5" ht="12.75">
      <c r="A282" t="s">
        <v>60</v>
      </c>
      <c r="E282" s="39" t="s">
        <v>5</v>
      </c>
    </row>
    <row r="283" spans="1:16" ht="12.75">
      <c r="A283" t="s">
        <v>49</v>
      </c>
      <c s="34" t="s">
        <v>254</v>
      </c>
      <c s="34" t="s">
        <v>509</v>
      </c>
      <c s="35" t="s">
        <v>5</v>
      </c>
      <c s="6" t="s">
        <v>510</v>
      </c>
      <c s="36" t="s">
        <v>139</v>
      </c>
      <c s="37">
        <v>31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322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5</v>
      </c>
    </row>
    <row r="286" spans="1:5" ht="12.75">
      <c r="A286" t="s">
        <v>60</v>
      </c>
      <c r="E286" s="39" t="s">
        <v>5</v>
      </c>
    </row>
    <row r="287" spans="1:16" ht="12.75">
      <c r="A287" t="s">
        <v>49</v>
      </c>
      <c s="34" t="s">
        <v>151</v>
      </c>
      <c s="34" t="s">
        <v>511</v>
      </c>
      <c s="35" t="s">
        <v>5</v>
      </c>
      <c s="6" t="s">
        <v>512</v>
      </c>
      <c s="36" t="s">
        <v>139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322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5</v>
      </c>
    </row>
    <row r="290" spans="1:5" ht="12.75">
      <c r="A290" t="s">
        <v>60</v>
      </c>
      <c r="E290" s="39" t="s">
        <v>5</v>
      </c>
    </row>
    <row r="291" spans="1:13" ht="12.75">
      <c r="A291" t="s">
        <v>46</v>
      </c>
      <c r="C291" s="31" t="s">
        <v>513</v>
      </c>
      <c r="E291" s="33" t="s">
        <v>514</v>
      </c>
      <c r="J291" s="32">
        <f>0</f>
      </c>
      <c s="32">
        <f>0</f>
      </c>
      <c s="32">
        <f>0+L292+L296+L300+L304+L308+L312+L316+L320+L324</f>
      </c>
      <c s="32">
        <f>0+M292+M296+M300+M304+M308+M312+M316+M320+M324</f>
      </c>
    </row>
    <row r="292" spans="1:16" ht="12.75">
      <c r="A292" t="s">
        <v>49</v>
      </c>
      <c s="34" t="s">
        <v>259</v>
      </c>
      <c s="34" t="s">
        <v>515</v>
      </c>
      <c s="35" t="s">
        <v>5</v>
      </c>
      <c s="6" t="s">
        <v>516</v>
      </c>
      <c s="36" t="s">
        <v>517</v>
      </c>
      <c s="37">
        <v>3.4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322</v>
      </c>
      <c>
        <f>(M292*21)/100</f>
      </c>
      <c t="s">
        <v>27</v>
      </c>
    </row>
    <row r="293" spans="1:5" ht="12.75">
      <c r="A293" s="35" t="s">
        <v>56</v>
      </c>
      <c r="E293" s="39" t="s">
        <v>5</v>
      </c>
    </row>
    <row r="294" spans="1:5" ht="12.75">
      <c r="A294" s="35" t="s">
        <v>58</v>
      </c>
      <c r="E294" s="40" t="s">
        <v>5</v>
      </c>
    </row>
    <row r="295" spans="1:5" ht="12.75">
      <c r="A295" t="s">
        <v>60</v>
      </c>
      <c r="E295" s="39" t="s">
        <v>5</v>
      </c>
    </row>
    <row r="296" spans="1:16" ht="12.75">
      <c r="A296" t="s">
        <v>49</v>
      </c>
      <c s="34" t="s">
        <v>155</v>
      </c>
      <c s="34" t="s">
        <v>518</v>
      </c>
      <c s="35" t="s">
        <v>5</v>
      </c>
      <c s="6" t="s">
        <v>519</v>
      </c>
      <c s="36" t="s">
        <v>70</v>
      </c>
      <c s="37">
        <v>3.06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322</v>
      </c>
      <c>
        <f>(M296*21)/100</f>
      </c>
      <c t="s">
        <v>27</v>
      </c>
    </row>
    <row r="297" spans="1:5" ht="12.75">
      <c r="A297" s="35" t="s">
        <v>56</v>
      </c>
      <c r="E297" s="39" t="s">
        <v>5</v>
      </c>
    </row>
    <row r="298" spans="1:5" ht="12.75">
      <c r="A298" s="35" t="s">
        <v>58</v>
      </c>
      <c r="E298" s="40" t="s">
        <v>5</v>
      </c>
    </row>
    <row r="299" spans="1:5" ht="12.75">
      <c r="A299" t="s">
        <v>60</v>
      </c>
      <c r="E299" s="39" t="s">
        <v>5</v>
      </c>
    </row>
    <row r="300" spans="1:16" ht="12.75">
      <c r="A300" t="s">
        <v>49</v>
      </c>
      <c s="34" t="s">
        <v>159</v>
      </c>
      <c s="34" t="s">
        <v>520</v>
      </c>
      <c s="35" t="s">
        <v>5</v>
      </c>
      <c s="6" t="s">
        <v>521</v>
      </c>
      <c s="36" t="s">
        <v>139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322</v>
      </c>
      <c>
        <f>(M300*21)/100</f>
      </c>
      <c t="s">
        <v>27</v>
      </c>
    </row>
    <row r="301" spans="1:5" ht="12.75">
      <c r="A301" s="35" t="s">
        <v>56</v>
      </c>
      <c r="E301" s="39" t="s">
        <v>5</v>
      </c>
    </row>
    <row r="302" spans="1:5" ht="12.75">
      <c r="A302" s="35" t="s">
        <v>58</v>
      </c>
      <c r="E302" s="40" t="s">
        <v>5</v>
      </c>
    </row>
    <row r="303" spans="1:5" ht="12.75">
      <c r="A303" t="s">
        <v>60</v>
      </c>
      <c r="E303" s="39" t="s">
        <v>5</v>
      </c>
    </row>
    <row r="304" spans="1:16" ht="12.75">
      <c r="A304" t="s">
        <v>49</v>
      </c>
      <c s="34" t="s">
        <v>162</v>
      </c>
      <c s="34" t="s">
        <v>522</v>
      </c>
      <c s="35" t="s">
        <v>5</v>
      </c>
      <c s="6" t="s">
        <v>523</v>
      </c>
      <c s="36" t="s">
        <v>139</v>
      </c>
      <c s="37">
        <v>12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322</v>
      </c>
      <c>
        <f>(M304*21)/100</f>
      </c>
      <c t="s">
        <v>27</v>
      </c>
    </row>
    <row r="305" spans="1:5" ht="12.75">
      <c r="A305" s="35" t="s">
        <v>56</v>
      </c>
      <c r="E305" s="39" t="s">
        <v>5</v>
      </c>
    </row>
    <row r="306" spans="1:5" ht="12.75">
      <c r="A306" s="35" t="s">
        <v>58</v>
      </c>
      <c r="E306" s="40" t="s">
        <v>5</v>
      </c>
    </row>
    <row r="307" spans="1:5" ht="12.75">
      <c r="A307" t="s">
        <v>60</v>
      </c>
      <c r="E307" s="39" t="s">
        <v>5</v>
      </c>
    </row>
    <row r="308" spans="1:16" ht="12.75">
      <c r="A308" t="s">
        <v>49</v>
      </c>
      <c s="34" t="s">
        <v>271</v>
      </c>
      <c s="34" t="s">
        <v>524</v>
      </c>
      <c s="35" t="s">
        <v>5</v>
      </c>
      <c s="6" t="s">
        <v>525</v>
      </c>
      <c s="36" t="s">
        <v>129</v>
      </c>
      <c s="37">
        <v>439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322</v>
      </c>
      <c>
        <f>(M308*21)/100</f>
      </c>
      <c t="s">
        <v>27</v>
      </c>
    </row>
    <row r="309" spans="1:5" ht="12.75">
      <c r="A309" s="35" t="s">
        <v>56</v>
      </c>
      <c r="E309" s="39" t="s">
        <v>5</v>
      </c>
    </row>
    <row r="310" spans="1:5" ht="12.75">
      <c r="A310" s="35" t="s">
        <v>58</v>
      </c>
      <c r="E310" s="40" t="s">
        <v>5</v>
      </c>
    </row>
    <row r="311" spans="1:5" ht="12.75">
      <c r="A311" t="s">
        <v>60</v>
      </c>
      <c r="E311" s="39" t="s">
        <v>5</v>
      </c>
    </row>
    <row r="312" spans="1:16" ht="12.75">
      <c r="A312" t="s">
        <v>49</v>
      </c>
      <c s="34" t="s">
        <v>272</v>
      </c>
      <c s="34" t="s">
        <v>526</v>
      </c>
      <c s="35" t="s">
        <v>5</v>
      </c>
      <c s="6" t="s">
        <v>527</v>
      </c>
      <c s="36" t="s">
        <v>129</v>
      </c>
      <c s="37">
        <v>439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322</v>
      </c>
      <c>
        <f>(M312*21)/100</f>
      </c>
      <c t="s">
        <v>27</v>
      </c>
    </row>
    <row r="313" spans="1:5" ht="12.75">
      <c r="A313" s="35" t="s">
        <v>56</v>
      </c>
      <c r="E313" s="39" t="s">
        <v>5</v>
      </c>
    </row>
    <row r="314" spans="1:5" ht="12.75">
      <c r="A314" s="35" t="s">
        <v>58</v>
      </c>
      <c r="E314" s="40" t="s">
        <v>5</v>
      </c>
    </row>
    <row r="315" spans="1:5" ht="12.75">
      <c r="A315" t="s">
        <v>60</v>
      </c>
      <c r="E315" s="39" t="s">
        <v>5</v>
      </c>
    </row>
    <row r="316" spans="1:16" ht="12.75">
      <c r="A316" t="s">
        <v>49</v>
      </c>
      <c s="34" t="s">
        <v>276</v>
      </c>
      <c s="34" t="s">
        <v>528</v>
      </c>
      <c s="35" t="s">
        <v>5</v>
      </c>
      <c s="6" t="s">
        <v>529</v>
      </c>
      <c s="36" t="s">
        <v>530</v>
      </c>
      <c s="37">
        <v>73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322</v>
      </c>
      <c>
        <f>(M316*21)/100</f>
      </c>
      <c t="s">
        <v>27</v>
      </c>
    </row>
    <row r="317" spans="1:5" ht="12.75">
      <c r="A317" s="35" t="s">
        <v>56</v>
      </c>
      <c r="E317" s="39" t="s">
        <v>5</v>
      </c>
    </row>
    <row r="318" spans="1:5" ht="12.75">
      <c r="A318" s="35" t="s">
        <v>58</v>
      </c>
      <c r="E318" s="40" t="s">
        <v>5</v>
      </c>
    </row>
    <row r="319" spans="1:5" ht="12.75">
      <c r="A319" t="s">
        <v>60</v>
      </c>
      <c r="E319" s="39" t="s">
        <v>5</v>
      </c>
    </row>
    <row r="320" spans="1:16" ht="12.75">
      <c r="A320" t="s">
        <v>49</v>
      </c>
      <c s="34" t="s">
        <v>280</v>
      </c>
      <c s="34" t="s">
        <v>531</v>
      </c>
      <c s="35" t="s">
        <v>5</v>
      </c>
      <c s="6" t="s">
        <v>532</v>
      </c>
      <c s="36" t="s">
        <v>70</v>
      </c>
      <c s="37">
        <v>0.89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322</v>
      </c>
      <c>
        <f>(M320*21)/100</f>
      </c>
      <c t="s">
        <v>27</v>
      </c>
    </row>
    <row r="321" spans="1:5" ht="12.75">
      <c r="A321" s="35" t="s">
        <v>56</v>
      </c>
      <c r="E321" s="39" t="s">
        <v>5</v>
      </c>
    </row>
    <row r="322" spans="1:5" ht="12.75">
      <c r="A322" s="35" t="s">
        <v>58</v>
      </c>
      <c r="E322" s="40" t="s">
        <v>5</v>
      </c>
    </row>
    <row r="323" spans="1:5" ht="12.75">
      <c r="A323" t="s">
        <v>60</v>
      </c>
      <c r="E323" s="39" t="s">
        <v>5</v>
      </c>
    </row>
    <row r="324" spans="1:16" ht="12.75">
      <c r="A324" t="s">
        <v>49</v>
      </c>
      <c s="34" t="s">
        <v>166</v>
      </c>
      <c s="34" t="s">
        <v>533</v>
      </c>
      <c s="35" t="s">
        <v>5</v>
      </c>
      <c s="6" t="s">
        <v>534</v>
      </c>
      <c s="36" t="s">
        <v>517</v>
      </c>
      <c s="37">
        <v>1.28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322</v>
      </c>
      <c>
        <f>(M324*21)/100</f>
      </c>
      <c t="s">
        <v>27</v>
      </c>
    </row>
    <row r="325" spans="1:5" ht="12.75">
      <c r="A325" s="35" t="s">
        <v>56</v>
      </c>
      <c r="E325" s="39" t="s">
        <v>5</v>
      </c>
    </row>
    <row r="326" spans="1:5" ht="12.75">
      <c r="A326" s="35" t="s">
        <v>58</v>
      </c>
      <c r="E326" s="40" t="s">
        <v>5</v>
      </c>
    </row>
    <row r="327" spans="1:5" ht="12.75">
      <c r="A327" t="s">
        <v>60</v>
      </c>
      <c r="E32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537</v>
      </c>
      <c r="E8" s="30" t="s">
        <v>536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26</v>
      </c>
      <c r="E9" s="33" t="s">
        <v>538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539</v>
      </c>
      <c s="35" t="s">
        <v>80</v>
      </c>
      <c s="6" t="s">
        <v>540</v>
      </c>
      <c s="36" t="s">
        <v>54</v>
      </c>
      <c s="37">
        <v>1.024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27</v>
      </c>
    </row>
    <row r="11" spans="1:5" ht="12.75">
      <c r="A11" s="35" t="s">
        <v>56</v>
      </c>
      <c r="E11" s="39" t="s">
        <v>541</v>
      </c>
    </row>
    <row r="12" spans="1:5" ht="25.5">
      <c r="A12" s="35" t="s">
        <v>58</v>
      </c>
      <c r="E12" s="40" t="s">
        <v>542</v>
      </c>
    </row>
    <row r="13" spans="1:5" ht="12.75">
      <c r="A13" t="s">
        <v>60</v>
      </c>
      <c r="E13" s="39" t="s">
        <v>101</v>
      </c>
    </row>
    <row r="14" spans="1:16" ht="25.5">
      <c r="A14" t="s">
        <v>49</v>
      </c>
      <c s="34" t="s">
        <v>27</v>
      </c>
      <c s="34" t="s">
        <v>539</v>
      </c>
      <c s="35" t="s">
        <v>85</v>
      </c>
      <c s="6" t="s">
        <v>540</v>
      </c>
      <c s="36" t="s">
        <v>54</v>
      </c>
      <c s="37">
        <v>0.045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71</v>
      </c>
      <c>
        <f>(M14*21)/100</f>
      </c>
      <c t="s">
        <v>27</v>
      </c>
    </row>
    <row r="15" spans="1:5" ht="12.75">
      <c r="A15" s="35" t="s">
        <v>56</v>
      </c>
      <c r="E15" s="39" t="s">
        <v>541</v>
      </c>
    </row>
    <row r="16" spans="1:5" ht="38.25">
      <c r="A16" s="35" t="s">
        <v>58</v>
      </c>
      <c r="E16" s="40" t="s">
        <v>543</v>
      </c>
    </row>
    <row r="17" spans="1:5" ht="12.75">
      <c r="A17" t="s">
        <v>60</v>
      </c>
      <c r="E17" s="39" t="s">
        <v>101</v>
      </c>
    </row>
    <row r="18" spans="1:13" ht="12.75">
      <c r="A18" t="s">
        <v>46</v>
      </c>
      <c r="C18" s="31" t="s">
        <v>197</v>
      </c>
      <c r="E18" s="33" t="s">
        <v>198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544</v>
      </c>
      <c s="35" t="s">
        <v>80</v>
      </c>
      <c s="6" t="s">
        <v>545</v>
      </c>
      <c s="36" t="s">
        <v>134</v>
      </c>
      <c s="37">
        <v>1188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546</v>
      </c>
    </row>
    <row r="22" spans="1:5" ht="12.75">
      <c r="A22" t="s">
        <v>60</v>
      </c>
      <c r="E22" s="39" t="s">
        <v>101</v>
      </c>
    </row>
    <row r="23" spans="1:16" ht="12.75">
      <c r="A23" t="s">
        <v>49</v>
      </c>
      <c s="34" t="s">
        <v>74</v>
      </c>
      <c s="34" t="s">
        <v>544</v>
      </c>
      <c s="35" t="s">
        <v>85</v>
      </c>
      <c s="6" t="s">
        <v>545</v>
      </c>
      <c s="36" t="s">
        <v>134</v>
      </c>
      <c s="37">
        <v>54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547</v>
      </c>
    </row>
    <row r="26" spans="1:5" ht="12.75">
      <c r="A26" t="s">
        <v>60</v>
      </c>
      <c r="E26" s="39" t="s">
        <v>101</v>
      </c>
    </row>
    <row r="27" spans="1:16" ht="12.75">
      <c r="A27" t="s">
        <v>49</v>
      </c>
      <c s="34" t="s">
        <v>78</v>
      </c>
      <c s="34" t="s">
        <v>548</v>
      </c>
      <c s="35" t="s">
        <v>5</v>
      </c>
      <c s="6" t="s">
        <v>549</v>
      </c>
      <c s="36" t="s">
        <v>134</v>
      </c>
      <c s="37">
        <v>37.44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550</v>
      </c>
    </row>
    <row r="30" spans="1:5" ht="12.75">
      <c r="A30" t="s">
        <v>60</v>
      </c>
      <c r="E30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553</v>
      </c>
      <c r="E8" s="30" t="s">
        <v>552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554</v>
      </c>
      <c s="35" t="s">
        <v>5</v>
      </c>
      <c s="6" t="s">
        <v>555</v>
      </c>
      <c s="36" t="s">
        <v>70</v>
      </c>
      <c s="37">
        <v>540.15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556</v>
      </c>
    </row>
    <row r="13" spans="1:5" ht="12.75">
      <c r="A13" t="s">
        <v>60</v>
      </c>
      <c r="E13" s="39" t="s">
        <v>101</v>
      </c>
    </row>
    <row r="14" spans="1:13" ht="12.75">
      <c r="A14" t="s">
        <v>46</v>
      </c>
      <c r="C14" s="31" t="s">
        <v>50</v>
      </c>
      <c r="E14" s="33" t="s">
        <v>97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557</v>
      </c>
      <c s="35" t="s">
        <v>5</v>
      </c>
      <c s="6" t="s">
        <v>558</v>
      </c>
      <c s="36" t="s">
        <v>70</v>
      </c>
      <c s="37">
        <v>540.15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71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556</v>
      </c>
    </row>
    <row r="18" spans="1:5" ht="12.75">
      <c r="A18" t="s">
        <v>60</v>
      </c>
      <c r="E18" s="39" t="s">
        <v>101</v>
      </c>
    </row>
    <row r="19" spans="1:16" ht="12.75">
      <c r="A19" t="s">
        <v>49</v>
      </c>
      <c s="34" t="s">
        <v>26</v>
      </c>
      <c s="34" t="s">
        <v>559</v>
      </c>
      <c s="35" t="s">
        <v>5</v>
      </c>
      <c s="6" t="s">
        <v>560</v>
      </c>
      <c s="36" t="s">
        <v>134</v>
      </c>
      <c s="37">
        <v>3301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561</v>
      </c>
    </row>
    <row r="22" spans="1:5" ht="25.5">
      <c r="A22" t="s">
        <v>60</v>
      </c>
      <c r="E22" s="39" t="s">
        <v>562</v>
      </c>
    </row>
    <row r="23" spans="1:16" ht="12.75">
      <c r="A23" t="s">
        <v>49</v>
      </c>
      <c s="34" t="s">
        <v>74</v>
      </c>
      <c s="34" t="s">
        <v>563</v>
      </c>
      <c s="35" t="s">
        <v>5</v>
      </c>
      <c s="6" t="s">
        <v>564</v>
      </c>
      <c s="36" t="s">
        <v>134</v>
      </c>
      <c s="37">
        <v>3301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561</v>
      </c>
    </row>
    <row r="26" spans="1:5" ht="25.5">
      <c r="A26" t="s">
        <v>60</v>
      </c>
      <c r="E26" s="39" t="s">
        <v>565</v>
      </c>
    </row>
    <row r="27" spans="1:16" ht="12.75">
      <c r="A27" t="s">
        <v>49</v>
      </c>
      <c s="34" t="s">
        <v>78</v>
      </c>
      <c s="34" t="s">
        <v>566</v>
      </c>
      <c s="35" t="s">
        <v>5</v>
      </c>
      <c s="6" t="s">
        <v>567</v>
      </c>
      <c s="36" t="s">
        <v>134</v>
      </c>
      <c s="37">
        <v>13204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568</v>
      </c>
    </row>
    <row r="30" spans="1:5" ht="12.75">
      <c r="A30" t="s">
        <v>60</v>
      </c>
      <c r="E30" s="39" t="s">
        <v>101</v>
      </c>
    </row>
    <row r="31" spans="1:16" ht="12.75">
      <c r="A31" t="s">
        <v>49</v>
      </c>
      <c s="34" t="s">
        <v>84</v>
      </c>
      <c s="34" t="s">
        <v>569</v>
      </c>
      <c s="35" t="s">
        <v>5</v>
      </c>
      <c s="6" t="s">
        <v>570</v>
      </c>
      <c s="36" t="s">
        <v>134</v>
      </c>
      <c s="37">
        <v>3301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571</v>
      </c>
    </row>
    <row r="34" spans="1:5" ht="12.75">
      <c r="A34" t="s">
        <v>60</v>
      </c>
      <c r="E34" s="39" t="s">
        <v>101</v>
      </c>
    </row>
    <row r="35" spans="1:16" ht="12.75">
      <c r="A35" t="s">
        <v>49</v>
      </c>
      <c s="34" t="s">
        <v>197</v>
      </c>
      <c s="34" t="s">
        <v>572</v>
      </c>
      <c s="35" t="s">
        <v>5</v>
      </c>
      <c s="6" t="s">
        <v>573</v>
      </c>
      <c s="36" t="s">
        <v>134</v>
      </c>
      <c s="37">
        <v>3301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571</v>
      </c>
    </row>
    <row r="38" spans="1:5" ht="12.75">
      <c r="A38" t="s">
        <v>60</v>
      </c>
      <c r="E38" s="39" t="s">
        <v>101</v>
      </c>
    </row>
    <row r="39" spans="1:16" ht="12.75">
      <c r="A39" t="s">
        <v>49</v>
      </c>
      <c s="34" t="s">
        <v>102</v>
      </c>
      <c s="34" t="s">
        <v>574</v>
      </c>
      <c s="35" t="s">
        <v>5</v>
      </c>
      <c s="6" t="s">
        <v>575</v>
      </c>
      <c s="36" t="s">
        <v>70</v>
      </c>
      <c s="37">
        <v>330.1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576</v>
      </c>
    </row>
    <row r="42" spans="1:5" ht="12.75">
      <c r="A42" t="s">
        <v>60</v>
      </c>
      <c r="E42" s="39" t="s">
        <v>101</v>
      </c>
    </row>
    <row r="43" spans="1:13" ht="12.75">
      <c r="A43" t="s">
        <v>46</v>
      </c>
      <c r="C43" s="31" t="s">
        <v>27</v>
      </c>
      <c r="E43" s="33" t="s">
        <v>125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66</v>
      </c>
      <c s="34" t="s">
        <v>577</v>
      </c>
      <c s="35" t="s">
        <v>5</v>
      </c>
      <c s="6" t="s">
        <v>578</v>
      </c>
      <c s="36" t="s">
        <v>70</v>
      </c>
      <c s="37">
        <v>110.7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71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25.5">
      <c r="A46" s="35" t="s">
        <v>58</v>
      </c>
      <c r="E46" s="40" t="s">
        <v>579</v>
      </c>
    </row>
    <row r="47" spans="1:5" ht="12.75">
      <c r="A47" t="s">
        <v>60</v>
      </c>
      <c r="E47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