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KrosData\Export\2023\RS - opravy bytů\Odmazané sloupečny s cenami\"/>
    </mc:Choice>
  </mc:AlternateContent>
  <xr:revisionPtr revIDLastSave="0" documentId="13_ncr:1_{3858E35B-D97A-4B7C-80E4-262334491B0D}" xr6:coauthVersionLast="47" xr6:coauthVersionMax="47" xr10:uidLastSave="{00000000-0000-0000-0000-000000000000}"/>
  <workbookProtection workbookAlgorithmName="SHA-512" workbookHashValue="cz2p6hnyaxlBK3aXcWRYqXPE34WgO6POWObTVF7l2GCy74MSEnS9dMXcggfiA/trPWJo5BDxgRnAHHyajfxJag==" workbookSaltValue="qHyBMtgRiepx80GJ386oyg==" workbookSpinCount="100000" lockStructure="1"/>
  <bookViews>
    <workbookView xWindow="-120" yWindow="-120" windowWidth="29040" windowHeight="15840" xr2:uid="{00000000-000D-0000-FFFF-FFFF00000000}"/>
  </bookViews>
  <sheets>
    <sheet name="Rekapitulace stavby" sheetId="1" r:id="rId1"/>
    <sheet name="2023_HKR - Údržba, opravy..." sheetId="2" r:id="rId2"/>
  </sheets>
  <definedNames>
    <definedName name="_xlnm._FilterDatabase" localSheetId="1" hidden="1">'2023_HKR - Údržba, opravy...'!$C$143:$I$638</definedName>
    <definedName name="_xlnm.Print_Titles" localSheetId="1">'2023_HKR - Údržba, opravy...'!$143:$143</definedName>
    <definedName name="_xlnm.Print_Titles" localSheetId="0">'Rekapitulace stavby'!$92:$92</definedName>
    <definedName name="_xlnm.Print_Area" localSheetId="1">'2023_HKR - Údržba, opravy...'!$C$4:$H$76,'2023_HKR - Údržba, opravy...'!$C$82:$H$127,'2023_HKR - Údržba, opravy...'!$C$133:$I$638</definedName>
    <definedName name="_xlnm.Print_Area" localSheetId="0">'Rekapitulace stavby'!$D$4:$AF$76,'Rekapitulace stavby'!$C$82:$AH$96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95" i="1" l="1"/>
  <c r="AO95" i="1"/>
  <c r="BG636" i="2"/>
  <c r="BF636" i="2"/>
  <c r="BE636" i="2"/>
  <c r="BD636" i="2"/>
  <c r="R636" i="2"/>
  <c r="P636" i="2"/>
  <c r="N636" i="2"/>
  <c r="BG633" i="2"/>
  <c r="BF633" i="2"/>
  <c r="BE633" i="2"/>
  <c r="BD633" i="2"/>
  <c r="R633" i="2"/>
  <c r="P633" i="2"/>
  <c r="N633" i="2"/>
  <c r="BG629" i="2"/>
  <c r="BF629" i="2"/>
  <c r="BE629" i="2"/>
  <c r="BD629" i="2"/>
  <c r="R629" i="2"/>
  <c r="R628" i="2" s="1"/>
  <c r="P629" i="2"/>
  <c r="P628" i="2" s="1"/>
  <c r="N629" i="2"/>
  <c r="N628" i="2" s="1"/>
  <c r="BG625" i="2"/>
  <c r="BF625" i="2"/>
  <c r="BE625" i="2"/>
  <c r="BD625" i="2"/>
  <c r="R625" i="2"/>
  <c r="R624" i="2" s="1"/>
  <c r="P625" i="2"/>
  <c r="P624" i="2"/>
  <c r="N625" i="2"/>
  <c r="N624" i="2"/>
  <c r="BG622" i="2"/>
  <c r="BF622" i="2"/>
  <c r="BE622" i="2"/>
  <c r="BD622" i="2"/>
  <c r="R622" i="2"/>
  <c r="P622" i="2"/>
  <c r="N622" i="2"/>
  <c r="BG620" i="2"/>
  <c r="BF620" i="2"/>
  <c r="BE620" i="2"/>
  <c r="BD620" i="2"/>
  <c r="R620" i="2"/>
  <c r="P620" i="2"/>
  <c r="N620" i="2"/>
  <c r="BG618" i="2"/>
  <c r="BF618" i="2"/>
  <c r="BE618" i="2"/>
  <c r="BD618" i="2"/>
  <c r="R618" i="2"/>
  <c r="P618" i="2"/>
  <c r="N618" i="2"/>
  <c r="BG613" i="2"/>
  <c r="BF613" i="2"/>
  <c r="BE613" i="2"/>
  <c r="BD613" i="2"/>
  <c r="R613" i="2"/>
  <c r="P613" i="2"/>
  <c r="N613" i="2"/>
  <c r="BG611" i="2"/>
  <c r="BF611" i="2"/>
  <c r="BE611" i="2"/>
  <c r="BD611" i="2"/>
  <c r="R611" i="2"/>
  <c r="P611" i="2"/>
  <c r="N611" i="2"/>
  <c r="BG609" i="2"/>
  <c r="BF609" i="2"/>
  <c r="BE609" i="2"/>
  <c r="BD609" i="2"/>
  <c r="R609" i="2"/>
  <c r="P609" i="2"/>
  <c r="N609" i="2"/>
  <c r="BG606" i="2"/>
  <c r="BF606" i="2"/>
  <c r="BE606" i="2"/>
  <c r="BD606" i="2"/>
  <c r="R606" i="2"/>
  <c r="P606" i="2"/>
  <c r="N606" i="2"/>
  <c r="BG602" i="2"/>
  <c r="BF602" i="2"/>
  <c r="BE602" i="2"/>
  <c r="BD602" i="2"/>
  <c r="R602" i="2"/>
  <c r="P602" i="2"/>
  <c r="N602" i="2"/>
  <c r="BG599" i="2"/>
  <c r="BF599" i="2"/>
  <c r="BE599" i="2"/>
  <c r="BD599" i="2"/>
  <c r="R599" i="2"/>
  <c r="P599" i="2"/>
  <c r="N599" i="2"/>
  <c r="BG596" i="2"/>
  <c r="BF596" i="2"/>
  <c r="BE596" i="2"/>
  <c r="BD596" i="2"/>
  <c r="R596" i="2"/>
  <c r="P596" i="2"/>
  <c r="N596" i="2"/>
  <c r="BG593" i="2"/>
  <c r="BF593" i="2"/>
  <c r="BE593" i="2"/>
  <c r="BD593" i="2"/>
  <c r="R593" i="2"/>
  <c r="P593" i="2"/>
  <c r="N593" i="2"/>
  <c r="BG591" i="2"/>
  <c r="BF591" i="2"/>
  <c r="BE591" i="2"/>
  <c r="BD591" i="2"/>
  <c r="R591" i="2"/>
  <c r="P591" i="2"/>
  <c r="N591" i="2"/>
  <c r="BG588" i="2"/>
  <c r="BF588" i="2"/>
  <c r="BE588" i="2"/>
  <c r="BD588" i="2"/>
  <c r="R588" i="2"/>
  <c r="P588" i="2"/>
  <c r="N588" i="2"/>
  <c r="BG585" i="2"/>
  <c r="BF585" i="2"/>
  <c r="BE585" i="2"/>
  <c r="BD585" i="2"/>
  <c r="R585" i="2"/>
  <c r="P585" i="2"/>
  <c r="N585" i="2"/>
  <c r="BG582" i="2"/>
  <c r="BF582" i="2"/>
  <c r="BE582" i="2"/>
  <c r="BD582" i="2"/>
  <c r="R582" i="2"/>
  <c r="P582" i="2"/>
  <c r="N582" i="2"/>
  <c r="BG578" i="2"/>
  <c r="BF578" i="2"/>
  <c r="BE578" i="2"/>
  <c r="BD578" i="2"/>
  <c r="R578" i="2"/>
  <c r="P578" i="2"/>
  <c r="N578" i="2"/>
  <c r="BG576" i="2"/>
  <c r="BF576" i="2"/>
  <c r="BE576" i="2"/>
  <c r="BD576" i="2"/>
  <c r="R576" i="2"/>
  <c r="P576" i="2"/>
  <c r="N576" i="2"/>
  <c r="BG573" i="2"/>
  <c r="BF573" i="2"/>
  <c r="BE573" i="2"/>
  <c r="BD573" i="2"/>
  <c r="R573" i="2"/>
  <c r="P573" i="2"/>
  <c r="N573" i="2"/>
  <c r="BG571" i="2"/>
  <c r="BF571" i="2"/>
  <c r="BE571" i="2"/>
  <c r="BD571" i="2"/>
  <c r="R571" i="2"/>
  <c r="P571" i="2"/>
  <c r="N571" i="2"/>
  <c r="BG568" i="2"/>
  <c r="BF568" i="2"/>
  <c r="BE568" i="2"/>
  <c r="BD568" i="2"/>
  <c r="R568" i="2"/>
  <c r="P568" i="2"/>
  <c r="N568" i="2"/>
  <c r="BG565" i="2"/>
  <c r="BF565" i="2"/>
  <c r="BE565" i="2"/>
  <c r="BD565" i="2"/>
  <c r="R565" i="2"/>
  <c r="P565" i="2"/>
  <c r="N565" i="2"/>
  <c r="BG562" i="2"/>
  <c r="BF562" i="2"/>
  <c r="BE562" i="2"/>
  <c r="BD562" i="2"/>
  <c r="R562" i="2"/>
  <c r="P562" i="2"/>
  <c r="N562" i="2"/>
  <c r="BG558" i="2"/>
  <c r="BF558" i="2"/>
  <c r="BE558" i="2"/>
  <c r="BD558" i="2"/>
  <c r="R558" i="2"/>
  <c r="P558" i="2"/>
  <c r="N558" i="2"/>
  <c r="BG556" i="2"/>
  <c r="BF556" i="2"/>
  <c r="BE556" i="2"/>
  <c r="BD556" i="2"/>
  <c r="R556" i="2"/>
  <c r="P556" i="2"/>
  <c r="N556" i="2"/>
  <c r="BG553" i="2"/>
  <c r="BF553" i="2"/>
  <c r="BE553" i="2"/>
  <c r="BD553" i="2"/>
  <c r="R553" i="2"/>
  <c r="P553" i="2"/>
  <c r="N553" i="2"/>
  <c r="BG550" i="2"/>
  <c r="BF550" i="2"/>
  <c r="BE550" i="2"/>
  <c r="BD550" i="2"/>
  <c r="R550" i="2"/>
  <c r="P550" i="2"/>
  <c r="N550" i="2"/>
  <c r="BG547" i="2"/>
  <c r="BF547" i="2"/>
  <c r="BE547" i="2"/>
  <c r="BD547" i="2"/>
  <c r="R547" i="2"/>
  <c r="P547" i="2"/>
  <c r="N547" i="2"/>
  <c r="BG543" i="2"/>
  <c r="BF543" i="2"/>
  <c r="BE543" i="2"/>
  <c r="BD543" i="2"/>
  <c r="R543" i="2"/>
  <c r="P543" i="2"/>
  <c r="N543" i="2"/>
  <c r="BG541" i="2"/>
  <c r="BF541" i="2"/>
  <c r="BE541" i="2"/>
  <c r="BD541" i="2"/>
  <c r="R541" i="2"/>
  <c r="P541" i="2"/>
  <c r="N541" i="2"/>
  <c r="BG538" i="2"/>
  <c r="BF538" i="2"/>
  <c r="BE538" i="2"/>
  <c r="BD538" i="2"/>
  <c r="R538" i="2"/>
  <c r="P538" i="2"/>
  <c r="N538" i="2"/>
  <c r="BG536" i="2"/>
  <c r="BF536" i="2"/>
  <c r="BE536" i="2"/>
  <c r="BD536" i="2"/>
  <c r="R536" i="2"/>
  <c r="P536" i="2"/>
  <c r="N536" i="2"/>
  <c r="BG534" i="2"/>
  <c r="BF534" i="2"/>
  <c r="BE534" i="2"/>
  <c r="BD534" i="2"/>
  <c r="R534" i="2"/>
  <c r="P534" i="2"/>
  <c r="N534" i="2"/>
  <c r="BG532" i="2"/>
  <c r="BF532" i="2"/>
  <c r="BE532" i="2"/>
  <c r="BD532" i="2"/>
  <c r="R532" i="2"/>
  <c r="P532" i="2"/>
  <c r="N532" i="2"/>
  <c r="BG529" i="2"/>
  <c r="BF529" i="2"/>
  <c r="BE529" i="2"/>
  <c r="BD529" i="2"/>
  <c r="R529" i="2"/>
  <c r="P529" i="2"/>
  <c r="N529" i="2"/>
  <c r="BG527" i="2"/>
  <c r="BF527" i="2"/>
  <c r="BE527" i="2"/>
  <c r="BD527" i="2"/>
  <c r="R527" i="2"/>
  <c r="P527" i="2"/>
  <c r="N527" i="2"/>
  <c r="BG524" i="2"/>
  <c r="BF524" i="2"/>
  <c r="BE524" i="2"/>
  <c r="BD524" i="2"/>
  <c r="R524" i="2"/>
  <c r="P524" i="2"/>
  <c r="N524" i="2"/>
  <c r="BG521" i="2"/>
  <c r="BF521" i="2"/>
  <c r="BE521" i="2"/>
  <c r="BD521" i="2"/>
  <c r="R521" i="2"/>
  <c r="P521" i="2"/>
  <c r="N521" i="2"/>
  <c r="BG517" i="2"/>
  <c r="BF517" i="2"/>
  <c r="BE517" i="2"/>
  <c r="BD517" i="2"/>
  <c r="R517" i="2"/>
  <c r="P517" i="2"/>
  <c r="N517" i="2"/>
  <c r="BG514" i="2"/>
  <c r="BF514" i="2"/>
  <c r="BE514" i="2"/>
  <c r="BD514" i="2"/>
  <c r="R514" i="2"/>
  <c r="P514" i="2"/>
  <c r="N514" i="2"/>
  <c r="BG511" i="2"/>
  <c r="BF511" i="2"/>
  <c r="BE511" i="2"/>
  <c r="BD511" i="2"/>
  <c r="R511" i="2"/>
  <c r="P511" i="2"/>
  <c r="N511" i="2"/>
  <c r="BG508" i="2"/>
  <c r="BF508" i="2"/>
  <c r="BE508" i="2"/>
  <c r="BD508" i="2"/>
  <c r="R508" i="2"/>
  <c r="P508" i="2"/>
  <c r="N508" i="2"/>
  <c r="BG505" i="2"/>
  <c r="BF505" i="2"/>
  <c r="BE505" i="2"/>
  <c r="BD505" i="2"/>
  <c r="R505" i="2"/>
  <c r="P505" i="2"/>
  <c r="N505" i="2"/>
  <c r="BG502" i="2"/>
  <c r="BF502" i="2"/>
  <c r="BE502" i="2"/>
  <c r="BD502" i="2"/>
  <c r="R502" i="2"/>
  <c r="P502" i="2"/>
  <c r="N502" i="2"/>
  <c r="BG499" i="2"/>
  <c r="BF499" i="2"/>
  <c r="BE499" i="2"/>
  <c r="BD499" i="2"/>
  <c r="R499" i="2"/>
  <c r="P499" i="2"/>
  <c r="N499" i="2"/>
  <c r="BG496" i="2"/>
  <c r="BF496" i="2"/>
  <c r="BE496" i="2"/>
  <c r="BD496" i="2"/>
  <c r="R496" i="2"/>
  <c r="P496" i="2"/>
  <c r="N496" i="2"/>
  <c r="BG494" i="2"/>
  <c r="BF494" i="2"/>
  <c r="BE494" i="2"/>
  <c r="BD494" i="2"/>
  <c r="R494" i="2"/>
  <c r="P494" i="2"/>
  <c r="N494" i="2"/>
  <c r="BG491" i="2"/>
  <c r="BF491" i="2"/>
  <c r="BE491" i="2"/>
  <c r="BD491" i="2"/>
  <c r="R491" i="2"/>
  <c r="P491" i="2"/>
  <c r="N491" i="2"/>
  <c r="BG489" i="2"/>
  <c r="BF489" i="2"/>
  <c r="BE489" i="2"/>
  <c r="BD489" i="2"/>
  <c r="R489" i="2"/>
  <c r="P489" i="2"/>
  <c r="N489" i="2"/>
  <c r="BG486" i="2"/>
  <c r="BF486" i="2"/>
  <c r="BE486" i="2"/>
  <c r="BD486" i="2"/>
  <c r="R486" i="2"/>
  <c r="P486" i="2"/>
  <c r="N486" i="2"/>
  <c r="BG483" i="2"/>
  <c r="BF483" i="2"/>
  <c r="BE483" i="2"/>
  <c r="BD483" i="2"/>
  <c r="R483" i="2"/>
  <c r="P483" i="2"/>
  <c r="N483" i="2"/>
  <c r="BG480" i="2"/>
  <c r="BF480" i="2"/>
  <c r="BE480" i="2"/>
  <c r="BD480" i="2"/>
  <c r="R480" i="2"/>
  <c r="P480" i="2"/>
  <c r="N480" i="2"/>
  <c r="BG476" i="2"/>
  <c r="BF476" i="2"/>
  <c r="BE476" i="2"/>
  <c r="BD476" i="2"/>
  <c r="R476" i="2"/>
  <c r="P476" i="2"/>
  <c r="N476" i="2"/>
  <c r="BG473" i="2"/>
  <c r="BF473" i="2"/>
  <c r="BE473" i="2"/>
  <c r="BD473" i="2"/>
  <c r="R473" i="2"/>
  <c r="P473" i="2"/>
  <c r="N473" i="2"/>
  <c r="BG470" i="2"/>
  <c r="BF470" i="2"/>
  <c r="BE470" i="2"/>
  <c r="BD470" i="2"/>
  <c r="R470" i="2"/>
  <c r="P470" i="2"/>
  <c r="N470" i="2"/>
  <c r="BG467" i="2"/>
  <c r="BF467" i="2"/>
  <c r="BE467" i="2"/>
  <c r="BD467" i="2"/>
  <c r="R467" i="2"/>
  <c r="P467" i="2"/>
  <c r="N467" i="2"/>
  <c r="BG463" i="2"/>
  <c r="BF463" i="2"/>
  <c r="BE463" i="2"/>
  <c r="BD463" i="2"/>
  <c r="R463" i="2"/>
  <c r="P463" i="2"/>
  <c r="N463" i="2"/>
  <c r="BG460" i="2"/>
  <c r="BF460" i="2"/>
  <c r="BE460" i="2"/>
  <c r="BD460" i="2"/>
  <c r="R460" i="2"/>
  <c r="P460" i="2"/>
  <c r="N460" i="2"/>
  <c r="BG457" i="2"/>
  <c r="BF457" i="2"/>
  <c r="BE457" i="2"/>
  <c r="BD457" i="2"/>
  <c r="R457" i="2"/>
  <c r="P457" i="2"/>
  <c r="N457" i="2"/>
  <c r="BG454" i="2"/>
  <c r="BF454" i="2"/>
  <c r="BE454" i="2"/>
  <c r="BD454" i="2"/>
  <c r="R454" i="2"/>
  <c r="P454" i="2"/>
  <c r="N454" i="2"/>
  <c r="BG451" i="2"/>
  <c r="BF451" i="2"/>
  <c r="BE451" i="2"/>
  <c r="BD451" i="2"/>
  <c r="R451" i="2"/>
  <c r="P451" i="2"/>
  <c r="N451" i="2"/>
  <c r="BG448" i="2"/>
  <c r="BF448" i="2"/>
  <c r="BE448" i="2"/>
  <c r="BD448" i="2"/>
  <c r="R448" i="2"/>
  <c r="P448" i="2"/>
  <c r="N448" i="2"/>
  <c r="BG445" i="2"/>
  <c r="BF445" i="2"/>
  <c r="BE445" i="2"/>
  <c r="BD445" i="2"/>
  <c r="R445" i="2"/>
  <c r="P445" i="2"/>
  <c r="N445" i="2"/>
  <c r="BG442" i="2"/>
  <c r="BF442" i="2"/>
  <c r="BE442" i="2"/>
  <c r="BD442" i="2"/>
  <c r="R442" i="2"/>
  <c r="P442" i="2"/>
  <c r="N442" i="2"/>
  <c r="BG438" i="2"/>
  <c r="BF438" i="2"/>
  <c r="BE438" i="2"/>
  <c r="BD438" i="2"/>
  <c r="R438" i="2"/>
  <c r="P438" i="2"/>
  <c r="N438" i="2"/>
  <c r="BG436" i="2"/>
  <c r="BF436" i="2"/>
  <c r="BE436" i="2"/>
  <c r="BD436" i="2"/>
  <c r="R436" i="2"/>
  <c r="P436" i="2"/>
  <c r="N436" i="2"/>
  <c r="BG434" i="2"/>
  <c r="BF434" i="2"/>
  <c r="BE434" i="2"/>
  <c r="BD434" i="2"/>
  <c r="R434" i="2"/>
  <c r="P434" i="2"/>
  <c r="N434" i="2"/>
  <c r="BG431" i="2"/>
  <c r="BF431" i="2"/>
  <c r="BE431" i="2"/>
  <c r="BD431" i="2"/>
  <c r="R431" i="2"/>
  <c r="P431" i="2"/>
  <c r="N431" i="2"/>
  <c r="BG428" i="2"/>
  <c r="BF428" i="2"/>
  <c r="BE428" i="2"/>
  <c r="BD428" i="2"/>
  <c r="R428" i="2"/>
  <c r="P428" i="2"/>
  <c r="N428" i="2"/>
  <c r="BG424" i="2"/>
  <c r="BF424" i="2"/>
  <c r="BE424" i="2"/>
  <c r="BD424" i="2"/>
  <c r="R424" i="2"/>
  <c r="P424" i="2"/>
  <c r="N424" i="2"/>
  <c r="BG422" i="2"/>
  <c r="BF422" i="2"/>
  <c r="BE422" i="2"/>
  <c r="BD422" i="2"/>
  <c r="R422" i="2"/>
  <c r="P422" i="2"/>
  <c r="N422" i="2"/>
  <c r="BG419" i="2"/>
  <c r="BF419" i="2"/>
  <c r="BE419" i="2"/>
  <c r="BD419" i="2"/>
  <c r="R419" i="2"/>
  <c r="P419" i="2"/>
  <c r="N419" i="2"/>
  <c r="BG416" i="2"/>
  <c r="BF416" i="2"/>
  <c r="BE416" i="2"/>
  <c r="BD416" i="2"/>
  <c r="R416" i="2"/>
  <c r="P416" i="2"/>
  <c r="N416" i="2"/>
  <c r="BG413" i="2"/>
  <c r="BF413" i="2"/>
  <c r="BE413" i="2"/>
  <c r="BD413" i="2"/>
  <c r="R413" i="2"/>
  <c r="P413" i="2"/>
  <c r="N413" i="2"/>
  <c r="BG411" i="2"/>
  <c r="BF411" i="2"/>
  <c r="BE411" i="2"/>
  <c r="BD411" i="2"/>
  <c r="R411" i="2"/>
  <c r="P411" i="2"/>
  <c r="N411" i="2"/>
  <c r="BG407" i="2"/>
  <c r="BF407" i="2"/>
  <c r="BE407" i="2"/>
  <c r="BD407" i="2"/>
  <c r="R407" i="2"/>
  <c r="P407" i="2"/>
  <c r="N407" i="2"/>
  <c r="BG404" i="2"/>
  <c r="BF404" i="2"/>
  <c r="BE404" i="2"/>
  <c r="BD404" i="2"/>
  <c r="R404" i="2"/>
  <c r="P404" i="2"/>
  <c r="N404" i="2"/>
  <c r="BG400" i="2"/>
  <c r="BF400" i="2"/>
  <c r="BE400" i="2"/>
  <c r="BD400" i="2"/>
  <c r="R400" i="2"/>
  <c r="P400" i="2"/>
  <c r="N400" i="2"/>
  <c r="BG397" i="2"/>
  <c r="BF397" i="2"/>
  <c r="BE397" i="2"/>
  <c r="BD397" i="2"/>
  <c r="R397" i="2"/>
  <c r="P397" i="2"/>
  <c r="N397" i="2"/>
  <c r="BG393" i="2"/>
  <c r="BF393" i="2"/>
  <c r="BE393" i="2"/>
  <c r="BD393" i="2"/>
  <c r="R393" i="2"/>
  <c r="P393" i="2"/>
  <c r="N393" i="2"/>
  <c r="BG390" i="2"/>
  <c r="BF390" i="2"/>
  <c r="BE390" i="2"/>
  <c r="BD390" i="2"/>
  <c r="R390" i="2"/>
  <c r="P390" i="2"/>
  <c r="N390" i="2"/>
  <c r="BG387" i="2"/>
  <c r="BF387" i="2"/>
  <c r="BE387" i="2"/>
  <c r="BD387" i="2"/>
  <c r="R387" i="2"/>
  <c r="P387" i="2"/>
  <c r="N387" i="2"/>
  <c r="BG384" i="2"/>
  <c r="BF384" i="2"/>
  <c r="BE384" i="2"/>
  <c r="BD384" i="2"/>
  <c r="R384" i="2"/>
  <c r="P384" i="2"/>
  <c r="N384" i="2"/>
  <c r="BG381" i="2"/>
  <c r="BF381" i="2"/>
  <c r="BE381" i="2"/>
  <c r="BD381" i="2"/>
  <c r="R381" i="2"/>
  <c r="P381" i="2"/>
  <c r="N381" i="2"/>
  <c r="BG378" i="2"/>
  <c r="BF378" i="2"/>
  <c r="BE378" i="2"/>
  <c r="BD378" i="2"/>
  <c r="R378" i="2"/>
  <c r="P378" i="2"/>
  <c r="N378" i="2"/>
  <c r="BG375" i="2"/>
  <c r="BF375" i="2"/>
  <c r="BE375" i="2"/>
  <c r="BD375" i="2"/>
  <c r="R375" i="2"/>
  <c r="P375" i="2"/>
  <c r="N375" i="2"/>
  <c r="BG372" i="2"/>
  <c r="BF372" i="2"/>
  <c r="BE372" i="2"/>
  <c r="BD372" i="2"/>
  <c r="R372" i="2"/>
  <c r="P372" i="2"/>
  <c r="N372" i="2"/>
  <c r="BG369" i="2"/>
  <c r="BF369" i="2"/>
  <c r="BE369" i="2"/>
  <c r="BD369" i="2"/>
  <c r="R369" i="2"/>
  <c r="P369" i="2"/>
  <c r="N369" i="2"/>
  <c r="BG366" i="2"/>
  <c r="BF366" i="2"/>
  <c r="BE366" i="2"/>
  <c r="BD366" i="2"/>
  <c r="R366" i="2"/>
  <c r="P366" i="2"/>
  <c r="N366" i="2"/>
  <c r="BG363" i="2"/>
  <c r="BF363" i="2"/>
  <c r="BE363" i="2"/>
  <c r="BD363" i="2"/>
  <c r="R363" i="2"/>
  <c r="P363" i="2"/>
  <c r="N363" i="2"/>
  <c r="BG360" i="2"/>
  <c r="BF360" i="2"/>
  <c r="BE360" i="2"/>
  <c r="BD360" i="2"/>
  <c r="R360" i="2"/>
  <c r="P360" i="2"/>
  <c r="N360" i="2"/>
  <c r="BG356" i="2"/>
  <c r="BF356" i="2"/>
  <c r="BE356" i="2"/>
  <c r="BD356" i="2"/>
  <c r="R356" i="2"/>
  <c r="P356" i="2"/>
  <c r="N356" i="2"/>
  <c r="BG353" i="2"/>
  <c r="BF353" i="2"/>
  <c r="BE353" i="2"/>
  <c r="BD353" i="2"/>
  <c r="R353" i="2"/>
  <c r="P353" i="2"/>
  <c r="N353" i="2"/>
  <c r="BG350" i="2"/>
  <c r="BF350" i="2"/>
  <c r="BE350" i="2"/>
  <c r="BD350" i="2"/>
  <c r="R350" i="2"/>
  <c r="P350" i="2"/>
  <c r="N350" i="2"/>
  <c r="BG347" i="2"/>
  <c r="BF347" i="2"/>
  <c r="BE347" i="2"/>
  <c r="BD347" i="2"/>
  <c r="R347" i="2"/>
  <c r="P347" i="2"/>
  <c r="N347" i="2"/>
  <c r="BG344" i="2"/>
  <c r="BF344" i="2"/>
  <c r="BE344" i="2"/>
  <c r="BD344" i="2"/>
  <c r="R344" i="2"/>
  <c r="P344" i="2"/>
  <c r="N344" i="2"/>
  <c r="BG341" i="2"/>
  <c r="BF341" i="2"/>
  <c r="BE341" i="2"/>
  <c r="BD341" i="2"/>
  <c r="R341" i="2"/>
  <c r="P341" i="2"/>
  <c r="N341" i="2"/>
  <c r="BG338" i="2"/>
  <c r="BF338" i="2"/>
  <c r="BE338" i="2"/>
  <c r="BD338" i="2"/>
  <c r="R338" i="2"/>
  <c r="P338" i="2"/>
  <c r="N338" i="2"/>
  <c r="BG335" i="2"/>
  <c r="BF335" i="2"/>
  <c r="BE335" i="2"/>
  <c r="BD335" i="2"/>
  <c r="R335" i="2"/>
  <c r="P335" i="2"/>
  <c r="N335" i="2"/>
  <c r="BG333" i="2"/>
  <c r="BF333" i="2"/>
  <c r="BE333" i="2"/>
  <c r="BD333" i="2"/>
  <c r="R333" i="2"/>
  <c r="P333" i="2"/>
  <c r="N333" i="2"/>
  <c r="BG329" i="2"/>
  <c r="BF329" i="2"/>
  <c r="BE329" i="2"/>
  <c r="BD329" i="2"/>
  <c r="R329" i="2"/>
  <c r="P329" i="2"/>
  <c r="N329" i="2"/>
  <c r="BG326" i="2"/>
  <c r="BF326" i="2"/>
  <c r="BE326" i="2"/>
  <c r="BD326" i="2"/>
  <c r="R326" i="2"/>
  <c r="P326" i="2"/>
  <c r="N326" i="2"/>
  <c r="BG323" i="2"/>
  <c r="BF323" i="2"/>
  <c r="BE323" i="2"/>
  <c r="BD323" i="2"/>
  <c r="R323" i="2"/>
  <c r="P323" i="2"/>
  <c r="N323" i="2"/>
  <c r="BG320" i="2"/>
  <c r="BF320" i="2"/>
  <c r="BE320" i="2"/>
  <c r="BD320" i="2"/>
  <c r="R320" i="2"/>
  <c r="P320" i="2"/>
  <c r="N320" i="2"/>
  <c r="BG317" i="2"/>
  <c r="BF317" i="2"/>
  <c r="BE317" i="2"/>
  <c r="BD317" i="2"/>
  <c r="R317" i="2"/>
  <c r="P317" i="2"/>
  <c r="N317" i="2"/>
  <c r="BG314" i="2"/>
  <c r="BF314" i="2"/>
  <c r="BE314" i="2"/>
  <c r="BD314" i="2"/>
  <c r="R314" i="2"/>
  <c r="P314" i="2"/>
  <c r="N314" i="2"/>
  <c r="BG311" i="2"/>
  <c r="BF311" i="2"/>
  <c r="BE311" i="2"/>
  <c r="BD311" i="2"/>
  <c r="R311" i="2"/>
  <c r="P311" i="2"/>
  <c r="N311" i="2"/>
  <c r="BG309" i="2"/>
  <c r="BF309" i="2"/>
  <c r="BE309" i="2"/>
  <c r="BD309" i="2"/>
  <c r="R309" i="2"/>
  <c r="P309" i="2"/>
  <c r="N309" i="2"/>
  <c r="BG305" i="2"/>
  <c r="BF305" i="2"/>
  <c r="BE305" i="2"/>
  <c r="BD305" i="2"/>
  <c r="R305" i="2"/>
  <c r="P305" i="2"/>
  <c r="N305" i="2"/>
  <c r="BG303" i="2"/>
  <c r="BF303" i="2"/>
  <c r="BE303" i="2"/>
  <c r="BD303" i="2"/>
  <c r="R303" i="2"/>
  <c r="P303" i="2"/>
  <c r="N303" i="2"/>
  <c r="BG300" i="2"/>
  <c r="BF300" i="2"/>
  <c r="BE300" i="2"/>
  <c r="BD300" i="2"/>
  <c r="R300" i="2"/>
  <c r="P300" i="2"/>
  <c r="N300" i="2"/>
  <c r="BG296" i="2"/>
  <c r="BF296" i="2"/>
  <c r="BE296" i="2"/>
  <c r="BD296" i="2"/>
  <c r="R296" i="2"/>
  <c r="P296" i="2"/>
  <c r="N296" i="2"/>
  <c r="BG293" i="2"/>
  <c r="BF293" i="2"/>
  <c r="BE293" i="2"/>
  <c r="BD293" i="2"/>
  <c r="R293" i="2"/>
  <c r="P293" i="2"/>
  <c r="N293" i="2"/>
  <c r="BG291" i="2"/>
  <c r="BF291" i="2"/>
  <c r="BE291" i="2"/>
  <c r="BD291" i="2"/>
  <c r="R291" i="2"/>
  <c r="P291" i="2"/>
  <c r="N291" i="2"/>
  <c r="BG289" i="2"/>
  <c r="BF289" i="2"/>
  <c r="BE289" i="2"/>
  <c r="BD289" i="2"/>
  <c r="R289" i="2"/>
  <c r="P289" i="2"/>
  <c r="N289" i="2"/>
  <c r="BG287" i="2"/>
  <c r="BF287" i="2"/>
  <c r="BE287" i="2"/>
  <c r="BD287" i="2"/>
  <c r="R287" i="2"/>
  <c r="P287" i="2"/>
  <c r="N287" i="2"/>
  <c r="BG285" i="2"/>
  <c r="BF285" i="2"/>
  <c r="BE285" i="2"/>
  <c r="BD285" i="2"/>
  <c r="R285" i="2"/>
  <c r="P285" i="2"/>
  <c r="N285" i="2"/>
  <c r="BG282" i="2"/>
  <c r="BF282" i="2"/>
  <c r="BE282" i="2"/>
  <c r="BD282" i="2"/>
  <c r="R282" i="2"/>
  <c r="P282" i="2"/>
  <c r="N282" i="2"/>
  <c r="BG280" i="2"/>
  <c r="BF280" i="2"/>
  <c r="BE280" i="2"/>
  <c r="BD280" i="2"/>
  <c r="R280" i="2"/>
  <c r="P280" i="2"/>
  <c r="N280" i="2"/>
  <c r="BG278" i="2"/>
  <c r="BF278" i="2"/>
  <c r="BE278" i="2"/>
  <c r="BD278" i="2"/>
  <c r="R278" i="2"/>
  <c r="P278" i="2"/>
  <c r="N278" i="2"/>
  <c r="BG276" i="2"/>
  <c r="BF276" i="2"/>
  <c r="BE276" i="2"/>
  <c r="BD276" i="2"/>
  <c r="R276" i="2"/>
  <c r="P276" i="2"/>
  <c r="N276" i="2"/>
  <c r="BG274" i="2"/>
  <c r="BF274" i="2"/>
  <c r="BE274" i="2"/>
  <c r="BD274" i="2"/>
  <c r="R274" i="2"/>
  <c r="P274" i="2"/>
  <c r="N274" i="2"/>
  <c r="BG272" i="2"/>
  <c r="BF272" i="2"/>
  <c r="BE272" i="2"/>
  <c r="BD272" i="2"/>
  <c r="R272" i="2"/>
  <c r="P272" i="2"/>
  <c r="N272" i="2"/>
  <c r="BG270" i="2"/>
  <c r="BF270" i="2"/>
  <c r="BE270" i="2"/>
  <c r="BD270" i="2"/>
  <c r="R270" i="2"/>
  <c r="P270" i="2"/>
  <c r="N270" i="2"/>
  <c r="BG267" i="2"/>
  <c r="BF267" i="2"/>
  <c r="BE267" i="2"/>
  <c r="BD267" i="2"/>
  <c r="R267" i="2"/>
  <c r="P267" i="2"/>
  <c r="N267" i="2"/>
  <c r="BG265" i="2"/>
  <c r="BF265" i="2"/>
  <c r="BE265" i="2"/>
  <c r="BD265" i="2"/>
  <c r="R265" i="2"/>
  <c r="P265" i="2"/>
  <c r="N265" i="2"/>
  <c r="BG263" i="2"/>
  <c r="BF263" i="2"/>
  <c r="BE263" i="2"/>
  <c r="BD263" i="2"/>
  <c r="R263" i="2"/>
  <c r="P263" i="2"/>
  <c r="N263" i="2"/>
  <c r="BG261" i="2"/>
  <c r="BF261" i="2"/>
  <c r="BE261" i="2"/>
  <c r="BD261" i="2"/>
  <c r="R261" i="2"/>
  <c r="P261" i="2"/>
  <c r="N261" i="2"/>
  <c r="BG259" i="2"/>
  <c r="BF259" i="2"/>
  <c r="BE259" i="2"/>
  <c r="BD259" i="2"/>
  <c r="R259" i="2"/>
  <c r="P259" i="2"/>
  <c r="N259" i="2"/>
  <c r="BG257" i="2"/>
  <c r="BF257" i="2"/>
  <c r="BE257" i="2"/>
  <c r="BD257" i="2"/>
  <c r="R257" i="2"/>
  <c r="P257" i="2"/>
  <c r="N257" i="2"/>
  <c r="BG255" i="2"/>
  <c r="BF255" i="2"/>
  <c r="BE255" i="2"/>
  <c r="BD255" i="2"/>
  <c r="R255" i="2"/>
  <c r="P255" i="2"/>
  <c r="N255" i="2"/>
  <c r="BG253" i="2"/>
  <c r="BF253" i="2"/>
  <c r="BE253" i="2"/>
  <c r="BD253" i="2"/>
  <c r="R253" i="2"/>
  <c r="P253" i="2"/>
  <c r="N253" i="2"/>
  <c r="BG251" i="2"/>
  <c r="BF251" i="2"/>
  <c r="BE251" i="2"/>
  <c r="BD251" i="2"/>
  <c r="R251" i="2"/>
  <c r="P251" i="2"/>
  <c r="N251" i="2"/>
  <c r="BG248" i="2"/>
  <c r="BF248" i="2"/>
  <c r="BE248" i="2"/>
  <c r="BD248" i="2"/>
  <c r="R248" i="2"/>
  <c r="P248" i="2"/>
  <c r="N248" i="2"/>
  <c r="BG246" i="2"/>
  <c r="BF246" i="2"/>
  <c r="BE246" i="2"/>
  <c r="BD246" i="2"/>
  <c r="R246" i="2"/>
  <c r="P246" i="2"/>
  <c r="N246" i="2"/>
  <c r="BG244" i="2"/>
  <c r="BF244" i="2"/>
  <c r="BE244" i="2"/>
  <c r="BD244" i="2"/>
  <c r="R244" i="2"/>
  <c r="P244" i="2"/>
  <c r="N244" i="2"/>
  <c r="BG242" i="2"/>
  <c r="BF242" i="2"/>
  <c r="BE242" i="2"/>
  <c r="BD242" i="2"/>
  <c r="R242" i="2"/>
  <c r="P242" i="2"/>
  <c r="N242" i="2"/>
  <c r="BG240" i="2"/>
  <c r="BF240" i="2"/>
  <c r="BE240" i="2"/>
  <c r="BD240" i="2"/>
  <c r="R240" i="2"/>
  <c r="P240" i="2"/>
  <c r="N240" i="2"/>
  <c r="BG238" i="2"/>
  <c r="BF238" i="2"/>
  <c r="BE238" i="2"/>
  <c r="BD238" i="2"/>
  <c r="R238" i="2"/>
  <c r="P238" i="2"/>
  <c r="N238" i="2"/>
  <c r="BG236" i="2"/>
  <c r="BF236" i="2"/>
  <c r="BE236" i="2"/>
  <c r="BD236" i="2"/>
  <c r="R236" i="2"/>
  <c r="P236" i="2"/>
  <c r="N236" i="2"/>
  <c r="BG231" i="2"/>
  <c r="BF231" i="2"/>
  <c r="BE231" i="2"/>
  <c r="BD231" i="2"/>
  <c r="R231" i="2"/>
  <c r="R230" i="2" s="1"/>
  <c r="P231" i="2"/>
  <c r="P230" i="2" s="1"/>
  <c r="N231" i="2"/>
  <c r="N230" i="2" s="1"/>
  <c r="BG227" i="2"/>
  <c r="BF227" i="2"/>
  <c r="BE227" i="2"/>
  <c r="BD227" i="2"/>
  <c r="R227" i="2"/>
  <c r="P227" i="2"/>
  <c r="N227" i="2"/>
  <c r="BG224" i="2"/>
  <c r="BF224" i="2"/>
  <c r="BE224" i="2"/>
  <c r="BD224" i="2"/>
  <c r="R224" i="2"/>
  <c r="P224" i="2"/>
  <c r="N224" i="2"/>
  <c r="BG221" i="2"/>
  <c r="BF221" i="2"/>
  <c r="BE221" i="2"/>
  <c r="BD221" i="2"/>
  <c r="R221" i="2"/>
  <c r="P221" i="2"/>
  <c r="N221" i="2"/>
  <c r="BG218" i="2"/>
  <c r="BF218" i="2"/>
  <c r="BE218" i="2"/>
  <c r="BD218" i="2"/>
  <c r="R218" i="2"/>
  <c r="P218" i="2"/>
  <c r="N218" i="2"/>
  <c r="BG215" i="2"/>
  <c r="BF215" i="2"/>
  <c r="BE215" i="2"/>
  <c r="BD215" i="2"/>
  <c r="R215" i="2"/>
  <c r="P215" i="2"/>
  <c r="N215" i="2"/>
  <c r="BG211" i="2"/>
  <c r="BF211" i="2"/>
  <c r="BE211" i="2"/>
  <c r="BD211" i="2"/>
  <c r="R211" i="2"/>
  <c r="P211" i="2"/>
  <c r="N211" i="2"/>
  <c r="BG208" i="2"/>
  <c r="BF208" i="2"/>
  <c r="BE208" i="2"/>
  <c r="BD208" i="2"/>
  <c r="R208" i="2"/>
  <c r="P208" i="2"/>
  <c r="N208" i="2"/>
  <c r="BG205" i="2"/>
  <c r="BF205" i="2"/>
  <c r="BE205" i="2"/>
  <c r="BD205" i="2"/>
  <c r="R205" i="2"/>
  <c r="P205" i="2"/>
  <c r="N205" i="2"/>
  <c r="BG202" i="2"/>
  <c r="BF202" i="2"/>
  <c r="BE202" i="2"/>
  <c r="BD202" i="2"/>
  <c r="R202" i="2"/>
  <c r="P202" i="2"/>
  <c r="N202" i="2"/>
  <c r="BG199" i="2"/>
  <c r="BF199" i="2"/>
  <c r="BE199" i="2"/>
  <c r="BD199" i="2"/>
  <c r="R199" i="2"/>
  <c r="P199" i="2"/>
  <c r="N199" i="2"/>
  <c r="BG196" i="2"/>
  <c r="BF196" i="2"/>
  <c r="BE196" i="2"/>
  <c r="BD196" i="2"/>
  <c r="R196" i="2"/>
  <c r="P196" i="2"/>
  <c r="N196" i="2"/>
  <c r="BG193" i="2"/>
  <c r="BF193" i="2"/>
  <c r="BE193" i="2"/>
  <c r="BD193" i="2"/>
  <c r="R193" i="2"/>
  <c r="P193" i="2"/>
  <c r="N193" i="2"/>
  <c r="BG190" i="2"/>
  <c r="BF190" i="2"/>
  <c r="BE190" i="2"/>
  <c r="BD190" i="2"/>
  <c r="R190" i="2"/>
  <c r="P190" i="2"/>
  <c r="N190" i="2"/>
  <c r="BG187" i="2"/>
  <c r="BF187" i="2"/>
  <c r="BE187" i="2"/>
  <c r="BD187" i="2"/>
  <c r="R187" i="2"/>
  <c r="P187" i="2"/>
  <c r="N187" i="2"/>
  <c r="BG183" i="2"/>
  <c r="BF183" i="2"/>
  <c r="BE183" i="2"/>
  <c r="BD183" i="2"/>
  <c r="R183" i="2"/>
  <c r="P183" i="2"/>
  <c r="N183" i="2"/>
  <c r="BG180" i="2"/>
  <c r="BF180" i="2"/>
  <c r="BE180" i="2"/>
  <c r="BD180" i="2"/>
  <c r="R180" i="2"/>
  <c r="P180" i="2"/>
  <c r="N180" i="2"/>
  <c r="BG177" i="2"/>
  <c r="BF177" i="2"/>
  <c r="BE177" i="2"/>
  <c r="BD177" i="2"/>
  <c r="R177" i="2"/>
  <c r="P177" i="2"/>
  <c r="N177" i="2"/>
  <c r="BG174" i="2"/>
  <c r="BF174" i="2"/>
  <c r="BE174" i="2"/>
  <c r="BD174" i="2"/>
  <c r="R174" i="2"/>
  <c r="P174" i="2"/>
  <c r="N174" i="2"/>
  <c r="BG171" i="2"/>
  <c r="BF171" i="2"/>
  <c r="BE171" i="2"/>
  <c r="BD171" i="2"/>
  <c r="R171" i="2"/>
  <c r="P171" i="2"/>
  <c r="N171" i="2"/>
  <c r="BG168" i="2"/>
  <c r="BF168" i="2"/>
  <c r="BE168" i="2"/>
  <c r="BD168" i="2"/>
  <c r="R168" i="2"/>
  <c r="P168" i="2"/>
  <c r="N168" i="2"/>
  <c r="BG165" i="2"/>
  <c r="BF165" i="2"/>
  <c r="BE165" i="2"/>
  <c r="BD165" i="2"/>
  <c r="R165" i="2"/>
  <c r="P165" i="2"/>
  <c r="N165" i="2"/>
  <c r="BG162" i="2"/>
  <c r="BF162" i="2"/>
  <c r="BE162" i="2"/>
  <c r="BD162" i="2"/>
  <c r="R162" i="2"/>
  <c r="P162" i="2"/>
  <c r="N162" i="2"/>
  <c r="BG159" i="2"/>
  <c r="BF159" i="2"/>
  <c r="BE159" i="2"/>
  <c r="BD159" i="2"/>
  <c r="R159" i="2"/>
  <c r="P159" i="2"/>
  <c r="N159" i="2"/>
  <c r="BG156" i="2"/>
  <c r="BF156" i="2"/>
  <c r="BE156" i="2"/>
  <c r="BD156" i="2"/>
  <c r="R156" i="2"/>
  <c r="P156" i="2"/>
  <c r="N156" i="2"/>
  <c r="BG153" i="2"/>
  <c r="BF153" i="2"/>
  <c r="BE153" i="2"/>
  <c r="BD153" i="2"/>
  <c r="R153" i="2"/>
  <c r="P153" i="2"/>
  <c r="N153" i="2"/>
  <c r="BG150" i="2"/>
  <c r="BF150" i="2"/>
  <c r="BE150" i="2"/>
  <c r="BD150" i="2"/>
  <c r="R150" i="2"/>
  <c r="P150" i="2"/>
  <c r="N150" i="2"/>
  <c r="BG147" i="2"/>
  <c r="BF147" i="2"/>
  <c r="BE147" i="2"/>
  <c r="BD147" i="2"/>
  <c r="R147" i="2"/>
  <c r="P147" i="2"/>
  <c r="N147" i="2"/>
  <c r="F138" i="2"/>
  <c r="E136" i="2"/>
  <c r="F87" i="2"/>
  <c r="E85" i="2"/>
  <c r="E22" i="2"/>
  <c r="E19" i="2"/>
  <c r="E16" i="2"/>
  <c r="F141" i="2" s="1"/>
  <c r="E13" i="2"/>
  <c r="F89" i="2" s="1"/>
  <c r="L90" i="1"/>
  <c r="L89" i="1"/>
  <c r="L87" i="1"/>
  <c r="L85" i="1"/>
  <c r="L84" i="1"/>
  <c r="BI246" i="2"/>
  <c r="BI174" i="2"/>
  <c r="BI159" i="2"/>
  <c r="BI524" i="2"/>
  <c r="BI238" i="2"/>
  <c r="BI267" i="2"/>
  <c r="BI622" i="2"/>
  <c r="BI360" i="2"/>
  <c r="BI613" i="2"/>
  <c r="BI378" i="2"/>
  <c r="BI278" i="2"/>
  <c r="BI568" i="2"/>
  <c r="BI625" i="2"/>
  <c r="BI393" i="2"/>
  <c r="BI296" i="2"/>
  <c r="BI434" i="2"/>
  <c r="BI171" i="2"/>
  <c r="BI611" i="2"/>
  <c r="BI505" i="2"/>
  <c r="BI272" i="2"/>
  <c r="BI588" i="2"/>
  <c r="BI411" i="2"/>
  <c r="BI227" i="2"/>
  <c r="BI514" i="2"/>
  <c r="BI187" i="2"/>
  <c r="BI529" i="2"/>
  <c r="BI248" i="2"/>
  <c r="BI424" i="2"/>
  <c r="BI263" i="2"/>
  <c r="BI454" i="2"/>
  <c r="BI244" i="2"/>
  <c r="BI242" i="2"/>
  <c r="BI633" i="2"/>
  <c r="BI218" i="2"/>
  <c r="BI562" i="2"/>
  <c r="BI436" i="2"/>
  <c r="BI517" i="2"/>
  <c r="BI293" i="2"/>
  <c r="BI422" i="2"/>
  <c r="BI289" i="2"/>
  <c r="BI156" i="2"/>
  <c r="BI381" i="2"/>
  <c r="BI199" i="2"/>
  <c r="BI438" i="2"/>
  <c r="BI305" i="2"/>
  <c r="BI457" i="2"/>
  <c r="BI536" i="2"/>
  <c r="BI582" i="2"/>
  <c r="BI460" i="2"/>
  <c r="BI407" i="2"/>
  <c r="BI215" i="2"/>
  <c r="BI270" i="2"/>
  <c r="BI320" i="2"/>
  <c r="BI629" i="2"/>
  <c r="BI543" i="2"/>
  <c r="BI473" i="2"/>
  <c r="BI609" i="2"/>
  <c r="BI387" i="2"/>
  <c r="BI593" i="2"/>
  <c r="BI341" i="2"/>
  <c r="BI303" i="2"/>
  <c r="BI553" i="2"/>
  <c r="BI470" i="2"/>
  <c r="BI180" i="2"/>
  <c r="BI363" i="2"/>
  <c r="BI558" i="2"/>
  <c r="BI428" i="2"/>
  <c r="BI261" i="2"/>
  <c r="BI147" i="2"/>
  <c r="BI375" i="2"/>
  <c r="BI416" i="2"/>
  <c r="BI344" i="2"/>
  <c r="BI208" i="2"/>
  <c r="BI323" i="2"/>
  <c r="BI511" i="2"/>
  <c r="BI448" i="2"/>
  <c r="BI347" i="2"/>
  <c r="BI309" i="2"/>
  <c r="BI165" i="2"/>
  <c r="BI585" i="2"/>
  <c r="BI499" i="2"/>
  <c r="BI282" i="2"/>
  <c r="BI618" i="2"/>
  <c r="BI550" i="2"/>
  <c r="BI333" i="2"/>
  <c r="BI240" i="2"/>
  <c r="BI527" i="2"/>
  <c r="BI442" i="2"/>
  <c r="BI236" i="2"/>
  <c r="BI620" i="2"/>
  <c r="BI397" i="2"/>
  <c r="BI491" i="2"/>
  <c r="BI476" i="2"/>
  <c r="BI168" i="2"/>
  <c r="BI369" i="2"/>
  <c r="BI329" i="2"/>
  <c r="BI335" i="2"/>
  <c r="BI532" i="2"/>
  <c r="BI508" i="2"/>
  <c r="BI162" i="2"/>
  <c r="BI496" i="2"/>
  <c r="BI300" i="2"/>
  <c r="BI326" i="2"/>
  <c r="BI276" i="2"/>
  <c r="BI573" i="2"/>
  <c r="BI183" i="2"/>
  <c r="BI576" i="2"/>
  <c r="BI287" i="2"/>
  <c r="BI413" i="2"/>
  <c r="BI366" i="2"/>
  <c r="BI521" i="2"/>
  <c r="BI606" i="2"/>
  <c r="BI211" i="2"/>
  <c r="BI467" i="2"/>
  <c r="BI291" i="2"/>
  <c r="BI390" i="2"/>
  <c r="BI502" i="2"/>
  <c r="BI431" i="2"/>
  <c r="BI384" i="2"/>
  <c r="BI193" i="2"/>
  <c r="BI599" i="2"/>
  <c r="BI285" i="2"/>
  <c r="BI372" i="2"/>
  <c r="BI356" i="2"/>
  <c r="BI265" i="2"/>
  <c r="BI224" i="2"/>
  <c r="BI494" i="2"/>
  <c r="BI317" i="2"/>
  <c r="AJ94" i="1"/>
  <c r="BI534" i="2"/>
  <c r="BI255" i="2"/>
  <c r="BI419" i="2"/>
  <c r="BI280" i="2"/>
  <c r="BI538" i="2"/>
  <c r="BI451" i="2"/>
  <c r="BI205" i="2"/>
  <c r="BI257" i="2"/>
  <c r="BI486" i="2"/>
  <c r="BI190" i="2"/>
  <c r="BI483" i="2"/>
  <c r="BI231" i="2"/>
  <c r="BI177" i="2"/>
  <c r="BI541" i="2"/>
  <c r="BI353" i="2"/>
  <c r="BI150" i="2"/>
  <c r="BI196" i="2"/>
  <c r="BI596" i="2"/>
  <c r="BI565" i="2"/>
  <c r="BI338" i="2"/>
  <c r="BI251" i="2"/>
  <c r="BI571" i="2"/>
  <c r="BI311" i="2"/>
  <c r="BI489" i="2"/>
  <c r="BI274" i="2"/>
  <c r="BI253" i="2"/>
  <c r="BI445" i="2"/>
  <c r="BI259" i="2"/>
  <c r="BI350" i="2"/>
  <c r="BI314" i="2"/>
  <c r="BI556" i="2"/>
  <c r="BI480" i="2"/>
  <c r="BI636" i="2"/>
  <c r="BI578" i="2"/>
  <c r="BI400" i="2"/>
  <c r="BI221" i="2"/>
  <c r="BI202" i="2"/>
  <c r="BI463" i="2"/>
  <c r="BI153" i="2"/>
  <c r="BI602" i="2"/>
  <c r="BI547" i="2"/>
  <c r="BI591" i="2"/>
  <c r="BI404" i="2"/>
  <c r="BI214" i="2" l="1"/>
  <c r="R235" i="2"/>
  <c r="R359" i="2"/>
  <c r="R427" i="2"/>
  <c r="P214" i="2"/>
  <c r="P235" i="2"/>
  <c r="N359" i="2"/>
  <c r="R410" i="2"/>
  <c r="BI466" i="2"/>
  <c r="N214" i="2"/>
  <c r="BI269" i="2"/>
  <c r="N332" i="2"/>
  <c r="N403" i="2"/>
  <c r="R479" i="2"/>
  <c r="BI186" i="2"/>
  <c r="R284" i="2"/>
  <c r="P308" i="2"/>
  <c r="P396" i="2"/>
  <c r="N441" i="2"/>
  <c r="P466" i="2"/>
  <c r="N546" i="2"/>
  <c r="BI146" i="2"/>
  <c r="BI235" i="2"/>
  <c r="N284" i="2"/>
  <c r="R332" i="2"/>
  <c r="P403" i="2"/>
  <c r="BI479" i="2"/>
  <c r="P561" i="2"/>
  <c r="R146" i="2"/>
  <c r="P269" i="2"/>
  <c r="R308" i="2"/>
  <c r="R396" i="2"/>
  <c r="BI441" i="2"/>
  <c r="N466" i="2"/>
  <c r="N581" i="2"/>
  <c r="N186" i="2"/>
  <c r="N250" i="2"/>
  <c r="BI299" i="2"/>
  <c r="R299" i="2"/>
  <c r="BI403" i="2"/>
  <c r="P427" i="2"/>
  <c r="N520" i="2"/>
  <c r="P546" i="2"/>
  <c r="R605" i="2"/>
  <c r="N235" i="2"/>
  <c r="P284" i="2"/>
  <c r="N308" i="2"/>
  <c r="BI427" i="2"/>
  <c r="P520" i="2"/>
  <c r="R581" i="2"/>
  <c r="R186" i="2"/>
  <c r="BI250" i="2"/>
  <c r="P359" i="2"/>
  <c r="P410" i="2"/>
  <c r="BI520" i="2"/>
  <c r="R546" i="2"/>
  <c r="BI605" i="2"/>
  <c r="P250" i="2"/>
  <c r="BI359" i="2"/>
  <c r="N410" i="2"/>
  <c r="P441" i="2"/>
  <c r="R466" i="2"/>
  <c r="N561" i="2"/>
  <c r="P605" i="2"/>
  <c r="BI632" i="2"/>
  <c r="P186" i="2"/>
  <c r="R250" i="2"/>
  <c r="BI308" i="2"/>
  <c r="BI410" i="2"/>
  <c r="R441" i="2"/>
  <c r="BI546" i="2"/>
  <c r="P581" i="2"/>
  <c r="P617" i="2"/>
  <c r="R214" i="2"/>
  <c r="R269" i="2"/>
  <c r="P332" i="2"/>
  <c r="R403" i="2"/>
  <c r="N479" i="2"/>
  <c r="BI561" i="2"/>
  <c r="N605" i="2"/>
  <c r="R617" i="2"/>
  <c r="N632" i="2"/>
  <c r="N146" i="2"/>
  <c r="N145" i="2"/>
  <c r="BI284" i="2"/>
  <c r="N299" i="2"/>
  <c r="P299" i="2"/>
  <c r="BI396" i="2"/>
  <c r="P479" i="2"/>
  <c r="BI581" i="2"/>
  <c r="BI617" i="2"/>
  <c r="P632" i="2"/>
  <c r="P146" i="2"/>
  <c r="P145" i="2" s="1"/>
  <c r="N269" i="2"/>
  <c r="BI332" i="2"/>
  <c r="N396" i="2"/>
  <c r="N427" i="2"/>
  <c r="R520" i="2"/>
  <c r="R561" i="2"/>
  <c r="N617" i="2"/>
  <c r="N616" i="2"/>
  <c r="R632" i="2"/>
  <c r="BI624" i="2"/>
  <c r="BI230" i="2"/>
  <c r="BI628" i="2"/>
  <c r="BC187" i="2"/>
  <c r="BC211" i="2"/>
  <c r="BC244" i="2"/>
  <c r="BC272" i="2"/>
  <c r="BC323" i="2"/>
  <c r="BC363" i="2"/>
  <c r="BC463" i="2"/>
  <c r="BC470" i="2"/>
  <c r="BC489" i="2"/>
  <c r="BC508" i="2"/>
  <c r="BC550" i="2"/>
  <c r="BC565" i="2"/>
  <c r="BC578" i="2"/>
  <c r="BC599" i="2"/>
  <c r="BC622" i="2"/>
  <c r="BC153" i="2"/>
  <c r="BC156" i="2"/>
  <c r="BC227" i="2"/>
  <c r="BC251" i="2"/>
  <c r="BC253" i="2"/>
  <c r="BC255" i="2"/>
  <c r="BC400" i="2"/>
  <c r="BC496" i="2"/>
  <c r="BC591" i="2"/>
  <c r="BC611" i="2"/>
  <c r="F140" i="2"/>
  <c r="BC147" i="2"/>
  <c r="BC150" i="2"/>
  <c r="BC202" i="2"/>
  <c r="BC208" i="2"/>
  <c r="BC270" i="2"/>
  <c r="BC287" i="2"/>
  <c r="BC309" i="2"/>
  <c r="BC422" i="2"/>
  <c r="BC460" i="2"/>
  <c r="BC467" i="2"/>
  <c r="BC499" i="2"/>
  <c r="BC502" i="2"/>
  <c r="BC547" i="2"/>
  <c r="BC558" i="2"/>
  <c r="BC596" i="2"/>
  <c r="BC159" i="2"/>
  <c r="BC248" i="2"/>
  <c r="BC257" i="2"/>
  <c r="BC333" i="2"/>
  <c r="BC338" i="2"/>
  <c r="BC344" i="2"/>
  <c r="BC353" i="2"/>
  <c r="BC428" i="2"/>
  <c r="BC448" i="2"/>
  <c r="BC527" i="2"/>
  <c r="BC536" i="2"/>
  <c r="BC538" i="2"/>
  <c r="BC541" i="2"/>
  <c r="BC556" i="2"/>
  <c r="BC562" i="2"/>
  <c r="BC573" i="2"/>
  <c r="BC576" i="2"/>
  <c r="BC625" i="2"/>
  <c r="BC381" i="2"/>
  <c r="BC416" i="2"/>
  <c r="BC419" i="2"/>
  <c r="BC505" i="2"/>
  <c r="BC517" i="2"/>
  <c r="BC532" i="2"/>
  <c r="BC543" i="2"/>
  <c r="BC588" i="2"/>
  <c r="BC609" i="2"/>
  <c r="BC274" i="2"/>
  <c r="BC285" i="2"/>
  <c r="BC296" i="2"/>
  <c r="BC375" i="2"/>
  <c r="BC393" i="2"/>
  <c r="BC434" i="2"/>
  <c r="BC454" i="2"/>
  <c r="BC473" i="2"/>
  <c r="BC480" i="2"/>
  <c r="BC486" i="2"/>
  <c r="BC491" i="2"/>
  <c r="BC524" i="2"/>
  <c r="BC585" i="2"/>
  <c r="BC613" i="2"/>
  <c r="BC629" i="2"/>
  <c r="BC165" i="2"/>
  <c r="BC193" i="2"/>
  <c r="BC261" i="2"/>
  <c r="BC265" i="2"/>
  <c r="BC282" i="2"/>
  <c r="BC305" i="2"/>
  <c r="BC347" i="2"/>
  <c r="BC445" i="2"/>
  <c r="BC238" i="2"/>
  <c r="BC242" i="2"/>
  <c r="BC246" i="2"/>
  <c r="BC335" i="2"/>
  <c r="BC372" i="2"/>
  <c r="BC162" i="2"/>
  <c r="BC205" i="2"/>
  <c r="BC224" i="2"/>
  <c r="BC259" i="2"/>
  <c r="BC289" i="2"/>
  <c r="BC384" i="2"/>
  <c r="BC407" i="2"/>
  <c r="BC451" i="2"/>
  <c r="BC457" i="2"/>
  <c r="BC511" i="2"/>
  <c r="BC514" i="2"/>
  <c r="BC521" i="2"/>
  <c r="BC602" i="2"/>
  <c r="BC606" i="2"/>
  <c r="BC171" i="2"/>
  <c r="BC196" i="2"/>
  <c r="BC236" i="2"/>
  <c r="BC263" i="2"/>
  <c r="BC314" i="2"/>
  <c r="BC320" i="2"/>
  <c r="BC341" i="2"/>
  <c r="BC350" i="2"/>
  <c r="BC356" i="2"/>
  <c r="BC369" i="2"/>
  <c r="BC378" i="2"/>
  <c r="BC387" i="2"/>
  <c r="BC431" i="2"/>
  <c r="BC436" i="2"/>
  <c r="BC442" i="2"/>
  <c r="BC483" i="2"/>
  <c r="BC494" i="2"/>
  <c r="BC529" i="2"/>
  <c r="BC568" i="2"/>
  <c r="BC571" i="2"/>
  <c r="BC593" i="2"/>
  <c r="BC620" i="2"/>
  <c r="BC183" i="2"/>
  <c r="BC221" i="2"/>
  <c r="BC231" i="2"/>
  <c r="BC168" i="2"/>
  <c r="BC215" i="2"/>
  <c r="BC291" i="2"/>
  <c r="BC293" i="2"/>
  <c r="BC413" i="2"/>
  <c r="BC476" i="2"/>
  <c r="BC534" i="2"/>
  <c r="BC553" i="2"/>
  <c r="BC582" i="2"/>
  <c r="BC618" i="2"/>
  <c r="BC633" i="2"/>
  <c r="BC636" i="2"/>
  <c r="F90" i="2"/>
  <c r="BC174" i="2"/>
  <c r="BC199" i="2"/>
  <c r="BC218" i="2"/>
  <c r="BC303" i="2"/>
  <c r="BC311" i="2"/>
  <c r="BC329" i="2"/>
  <c r="BC390" i="2"/>
  <c r="BC404" i="2"/>
  <c r="BC424" i="2"/>
  <c r="BC177" i="2"/>
  <c r="BC180" i="2"/>
  <c r="BC190" i="2"/>
  <c r="BC267" i="2"/>
  <c r="BC280" i="2"/>
  <c r="BC360" i="2"/>
  <c r="BC366" i="2"/>
  <c r="BC397" i="2"/>
  <c r="BC317" i="2"/>
  <c r="BC326" i="2"/>
  <c r="BC411" i="2"/>
  <c r="BC438" i="2"/>
  <c r="BC240" i="2"/>
  <c r="BC276" i="2"/>
  <c r="BC278" i="2"/>
  <c r="BC300" i="2"/>
  <c r="AR95" i="1"/>
  <c r="AR94" i="1" s="1"/>
  <c r="AN94" i="1" s="1"/>
  <c r="AN95" i="1"/>
  <c r="F33" i="2"/>
  <c r="AS95" i="1" s="1"/>
  <c r="AS94" i="1" s="1"/>
  <c r="AO94" i="1" s="1"/>
  <c r="F34" i="2"/>
  <c r="AT95" i="1" s="1"/>
  <c r="AT94" i="1" s="1"/>
  <c r="AP94" i="1" s="1"/>
  <c r="F35" i="2"/>
  <c r="AU95" i="1" s="1"/>
  <c r="AU94" i="1" s="1"/>
  <c r="W33" i="1" s="1"/>
  <c r="R145" i="2" l="1"/>
  <c r="R616" i="2"/>
  <c r="BI298" i="2"/>
  <c r="BI234" i="2"/>
  <c r="BI616" i="2"/>
  <c r="N234" i="2"/>
  <c r="P298" i="2"/>
  <c r="P616" i="2"/>
  <c r="R298" i="2"/>
  <c r="P234" i="2"/>
  <c r="R234" i="2"/>
  <c r="N298" i="2"/>
  <c r="BI145" i="2"/>
  <c r="W31" i="1"/>
  <c r="AQ95" i="1"/>
  <c r="AQ94" i="1" s="1"/>
  <c r="AM94" i="1" s="1"/>
  <c r="AM95" i="1"/>
  <c r="AK95" i="1" s="1"/>
  <c r="W32" i="1"/>
  <c r="P144" i="2" l="1"/>
  <c r="N144" i="2"/>
  <c r="AL95" i="1" s="1"/>
  <c r="AL94" i="1" s="1"/>
  <c r="R144" i="2"/>
  <c r="BI144" i="2"/>
  <c r="AK94" i="1"/>
</calcChain>
</file>

<file path=xl/sharedStrings.xml><?xml version="1.0" encoding="utf-8"?>
<sst xmlns="http://schemas.openxmlformats.org/spreadsheetml/2006/main" count="4160" uniqueCount="1117">
  <si>
    <t>Export Komplet</t>
  </si>
  <si>
    <t/>
  </si>
  <si>
    <t>2.0</t>
  </si>
  <si>
    <t>False</t>
  </si>
  <si>
    <t>{502c3b5f-c9bc-4676-803b-6e41d1ae9b8f}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</si>
  <si>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</si>
  <si>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</si>
  <si>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</si>
  <si>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</si>
  <si>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</si>
  <si>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</si>
  <si>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</si>
  <si>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2023_HKR</t>
  </si>
  <si>
    <t>Stavba:</t>
  </si>
  <si>
    <t>Údržba, opravy a odstraňování závad na bytovém fondu u SPS v obvodu OŘ HKR  2024 - 2025 - oblast Hradec Králové</t>
  </si>
  <si>
    <t>KSO:</t>
  </si>
  <si>
    <t>Místo:</t>
  </si>
  <si>
    <t>Obvod OŘ Hradec Králové - HKR</t>
  </si>
  <si>
    <t>Zadavatel:</t>
  </si>
  <si>
    <t xml:space="preserve"> 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</si>
  <si>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</si>
  <si>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</si>
  <si>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</si>
  <si>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</si>
  <si>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</si>
  <si>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</si>
  <si>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</si>
  <si>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</si>
  <si>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</si>
  <si>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</si>
  <si>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</si>
  <si>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</si>
  <si>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</si>
  <si>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</si>
  <si>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</si>
  <si>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</si>
  <si>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</si>
  <si>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</si>
  <si>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</si>
  <si>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</si>
  <si>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</si>
  <si>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</si>
  <si>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</si>
  <si>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</si>
  <si>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</si>
  <si>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</si>
  <si>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</si>
  <si>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</si>
  <si>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</si>
  <si>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</si>
  <si>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</si>
  <si>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</si>
  <si>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</si>
  <si>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</si>
  <si>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</si>
  <si>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</si>
  <si>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</si>
  <si>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</si>
  <si>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</si>
  <si>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</si>
  <si>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</si>
  <si>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</si>
  <si>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</si>
  <si>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</si>
  <si>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</si>
  <si>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</si>
  <si>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</si>
  <si>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</si>
  <si>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</si>
  <si>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</si>
  <si>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</si>
  <si>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</si>
  <si>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</si>
  <si>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</si>
  <si>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</si>
  <si>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</si>
  <si>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</si>
  <si>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</si>
  <si>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</si>
  <si>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</si>
  <si>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D1 - Dodávky elektro</t>
  </si>
  <si>
    <t xml:space="preserve">    D2 - Elektromontáže</t>
  </si>
  <si>
    <t xml:space="preserve">    D5 - Přístroje</t>
  </si>
  <si>
    <t xml:space="preserve">    D11 - Uložný materiál</t>
  </si>
  <si>
    <t xml:space="preserve">    D12 - Ostatní náklady, provedení revizních zkoušek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</si>
  <si>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</si>
  <si>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</si>
  <si>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</si>
  <si>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</si>
  <si>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</si>
  <si>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</si>
  <si>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</si>
  <si>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</si>
  <si>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</si>
  <si>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</si>
  <si>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</si>
  <si>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</si>
  <si>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</si>
  <si>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</si>
  <si>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</si>
  <si>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</si>
  <si>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</t>
  </si>
  <si>
    <t>VRN - Vedlejší rozpočtové náklady</t>
  </si>
  <si>
    <t xml:space="preserve">    Ostatní -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</si>
  <si>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</si>
  <si>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</si>
  <si>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</si>
  <si>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</si>
  <si>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</si>
  <si>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</si>
  <si>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</si>
  <si>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</si>
  <si>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</si>
  <si>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</si>
  <si>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</si>
  <si>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</si>
  <si>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</si>
  <si>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</si>
  <si>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</si>
  <si>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</si>
  <si>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</si>
  <si>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</si>
  <si>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</si>
  <si>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</si>
  <si>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9</t>
  </si>
  <si>
    <t>K</t>
  </si>
  <si>
    <t>612131101</t>
  </si>
  <si>
    <t>Cementový postřik vnitřních stěn nanášený celoplošně ručně</t>
  </si>
  <si>
    <t>m2</t>
  </si>
  <si>
    <t>CS ÚRS 2023 01</t>
  </si>
  <si>
    <t>4</t>
  </si>
  <si>
    <t>1060783424</t>
  </si>
  <si>
    <t>PP</t>
  </si>
  <si>
    <t>Podkladní a spojovací vrstva vnitřních omítaných ploch cementový postřik nanášený ručně celoplošně stěn</t>
  </si>
  <si>
    <t>Online PSC</t>
  </si>
  <si>
    <t>https://podminky.urs.cz/item/CS_URS_2023_01/612131101</t>
  </si>
  <si>
    <t>10</t>
  </si>
  <si>
    <t>612321141</t>
  </si>
  <si>
    <t>Vápenocementová omítka štuková dvouvrstvá vnitřních stěn nanášená ručně</t>
  </si>
  <si>
    <t>906407084</t>
  </si>
  <si>
    <t>Omítka vápenocementová vnitřních ploch nanášená ručně dvouvrstvá, tloušťky jádrové omítky do 10 mm a tloušťky štuku do 3 mm štuková svislých konstrukcí stěn</t>
  </si>
  <si>
    <t>https://podminky.urs.cz/item/CS_URS_2023_01/612321141</t>
  </si>
  <si>
    <t>11</t>
  </si>
  <si>
    <t>612321191</t>
  </si>
  <si>
    <t>Příplatek k vápenocementové omítce vnitřních stěn za každých dalších 5 mm tloušťky ručně</t>
  </si>
  <si>
    <t>1528951537</t>
  </si>
  <si>
    <t>Omítka vápenocementová vnitřních ploch nanášená ručně Příplatek k cenám za každých dalších i započatých 5 mm tloušťky omítky přes 10 mm stěn</t>
  </si>
  <si>
    <t>https://podminky.urs.cz/item/CS_URS_2023_01/612321191</t>
  </si>
  <si>
    <t>12</t>
  </si>
  <si>
    <t>612325225</t>
  </si>
  <si>
    <t>Vápenocementová štuková omítka malých ploch přes 1 do 4 m2 na stěnách</t>
  </si>
  <si>
    <t>kus</t>
  </si>
  <si>
    <t>-370312780</t>
  </si>
  <si>
    <t>Vápenocementová omítka jednotlivých malých ploch štuková na stěnách, plochy jednotlivě přes 1,0 do 4 m2</t>
  </si>
  <si>
    <t>https://podminky.urs.cz/item/CS_URS_2023_01/612325225</t>
  </si>
  <si>
    <t>13</t>
  </si>
  <si>
    <t>629991011</t>
  </si>
  <si>
    <t>Zakrytí výplní otvorů a svislých ploch fólií přilepenou lepící páskou</t>
  </si>
  <si>
    <t>1403771358</t>
  </si>
  <si>
    <t>Zakrytí vnějších ploch před znečištěním včetně pozdějšího odkrytí výplní otvorů a svislých ploch fólií přilepenou lepící páskou</t>
  </si>
  <si>
    <t>https://podminky.urs.cz/item/CS_URS_2023_01/629991011</t>
  </si>
  <si>
    <t>14</t>
  </si>
  <si>
    <t>631311116</t>
  </si>
  <si>
    <t>Mazanina tl přes 50 do 80 mm z betonu prostého bez zvýšených nároků na prostředí tř. C 25/30</t>
  </si>
  <si>
    <t>m3</t>
  </si>
  <si>
    <t>1942078383</t>
  </si>
  <si>
    <t>Mazanina z betonu prostého bez zvýšených nároků na prostředí tl. přes 50 do 80 mm tř. C 25/30</t>
  </si>
  <si>
    <t>https://podminky.urs.cz/item/CS_URS_2023_01/631311116</t>
  </si>
  <si>
    <t>631319171</t>
  </si>
  <si>
    <t>Příplatek k mazanině tl přes 50 do 80 mm za stržení povrchu spodní vrstvy před vložením výztuže</t>
  </si>
  <si>
    <t>130343180</t>
  </si>
  <si>
    <t>Příplatek k cenám mazanin za stržení povrchu spodní vrstvy mazaniny latí před vložením výztuže nebo pletiva pro tl. obou vrstev mazaniny přes 50 do 80 mm</t>
  </si>
  <si>
    <t>https://podminky.urs.cz/item/CS_URS_2023_01/631319171</t>
  </si>
  <si>
    <t>16</t>
  </si>
  <si>
    <t>631362021</t>
  </si>
  <si>
    <t>Výztuž mazanin svařovanými sítěmi Kari</t>
  </si>
  <si>
    <t>t</t>
  </si>
  <si>
    <t>1556445146</t>
  </si>
  <si>
    <t>Výztuž mazanin ze svařovaných sítí z drátů typu KARI</t>
  </si>
  <si>
    <t>https://podminky.urs.cz/item/CS_URS_2023_01/631362021</t>
  </si>
  <si>
    <t>18</t>
  </si>
  <si>
    <t>635211121</t>
  </si>
  <si>
    <t>Násyp pod podlahy z keramzitu</t>
  </si>
  <si>
    <t>130235081</t>
  </si>
  <si>
    <t>Násyp lehký pod podlahy s udusáním a urovnáním povrchu z keramzitu</t>
  </si>
  <si>
    <t>https://podminky.urs.cz/item/CS_URS_2023_01/635211121</t>
  </si>
  <si>
    <t>19</t>
  </si>
  <si>
    <t>642944121</t>
  </si>
  <si>
    <t>Osazování ocelových zárubní dodatečné pl do 2,5 m2</t>
  </si>
  <si>
    <t>-1042146292</t>
  </si>
  <si>
    <t>Osazení ocelových dveřních zárubní lisovaných nebo z úhelníků dodatečně s vybetonováním prahu, plochy do 2,5 m2</t>
  </si>
  <si>
    <t>https://podminky.urs.cz/item/CS_URS_2023_01/642944121</t>
  </si>
  <si>
    <t>20</t>
  </si>
  <si>
    <t>M</t>
  </si>
  <si>
    <t>55331442</t>
  </si>
  <si>
    <t>zárubeň jednokřídlá ocelová pro dodatečnou montáž tl stěny 160-200mm rozměru 800/1970, 2100mm</t>
  </si>
  <si>
    <t>8</t>
  </si>
  <si>
    <t>-997681775</t>
  </si>
  <si>
    <t>P</t>
  </si>
  <si>
    <t>Poznámka k položce:_x000D_
DZUP</t>
  </si>
  <si>
    <t>642945111</t>
  </si>
  <si>
    <t>Osazování protipožárních nebo protiplynových zárubní dveří jednokřídlových do 2,5 m2</t>
  </si>
  <si>
    <t>1122035297</t>
  </si>
  <si>
    <t>Osazování ocelových zárubní protipožárních nebo protiplynových dveří do vynechaného otvoru, s obetonováním, dveří jednokřídlových do 2,5 m2</t>
  </si>
  <si>
    <t>https://podminky.urs.cz/item/CS_URS_2023_01/642945111</t>
  </si>
  <si>
    <t>22</t>
  </si>
  <si>
    <t>55331562</t>
  </si>
  <si>
    <t>zárubeň jednokřídlá ocelová pro zdění s protipožární úpravou tl stěny 110-150mm rozměru 800/1970, 2100mm</t>
  </si>
  <si>
    <t>1203773932</t>
  </si>
  <si>
    <t>Poznámka k položce:_x000D_
YZP s PP ochranou</t>
  </si>
  <si>
    <t>Ostatní konstrukce a práce-bourání</t>
  </si>
  <si>
    <t>24</t>
  </si>
  <si>
    <t>949101111</t>
  </si>
  <si>
    <t>Lešení pomocné pro objekty pozemních staveb s lešeňovou podlahou v do 1,9 m zatížení do 150 kg/m2</t>
  </si>
  <si>
    <t>-1329379757</t>
  </si>
  <si>
    <t>Lešení pomocné pracovní pro objekty pozemních staveb pro zatížení do 150 kg/m2, o výšce lešeňové podlahy do 1,9 m</t>
  </si>
  <si>
    <t>https://podminky.urs.cz/item/CS_URS_2023_01/949101111</t>
  </si>
  <si>
    <t>25</t>
  </si>
  <si>
    <t>952901111</t>
  </si>
  <si>
    <t>Vyčištění budov bytové a občanské výstavby při výšce podlaží do 4 m</t>
  </si>
  <si>
    <t>-1906229148</t>
  </si>
  <si>
    <t>Vyčištění budov nebo objektů před předáním do užívání budov bytové nebo občanské výstavby, světlé výšky podlaží do 4 m</t>
  </si>
  <si>
    <t>https://podminky.urs.cz/item/CS_URS_2023_01/952901111</t>
  </si>
  <si>
    <t>29</t>
  </si>
  <si>
    <t>962031132</t>
  </si>
  <si>
    <t>Bourání příček z cihel pálených na MVC tl do 100 mm</t>
  </si>
  <si>
    <t>1978563364</t>
  </si>
  <si>
    <t>Bourání příček z cihel, tvárnic nebo příčkovek z cihel pálených, plných nebo dutých na maltu vápennou nebo vápenocementovou, tl. do 100 mm</t>
  </si>
  <si>
    <t>https://podminky.urs.cz/item/CS_URS_2023_01/962031132</t>
  </si>
  <si>
    <t>30</t>
  </si>
  <si>
    <t>965043441</t>
  </si>
  <si>
    <t>Bourání podkladů pod dlažby betonových s potěrem nebo teracem tl do 150 mm pl přes 4 m2</t>
  </si>
  <si>
    <t>-582844817</t>
  </si>
  <si>
    <t>Bourání mazanin betonových s potěrem nebo teracem tl. do 150 mm, plochy přes 4 m2</t>
  </si>
  <si>
    <t>https://podminky.urs.cz/item/CS_URS_2023_01/965043441</t>
  </si>
  <si>
    <t>31</t>
  </si>
  <si>
    <t>965082933</t>
  </si>
  <si>
    <t>Odstranění násypů pod podlahami tl do 200 mm pl přes 2 m2</t>
  </si>
  <si>
    <t>-1997832855</t>
  </si>
  <si>
    <t>Odstranění násypu pod podlahami nebo ochranného násypu na střechách tl. do 200 mm, plochy přes 2 m2</t>
  </si>
  <si>
    <t>https://podminky.urs.cz/item/CS_URS_2023_01/965082933</t>
  </si>
  <si>
    <t>32</t>
  </si>
  <si>
    <t>968062455</t>
  </si>
  <si>
    <t>Vybourání dřevěných dveřních zárubní pl do 2 m2</t>
  </si>
  <si>
    <t>1145107518</t>
  </si>
  <si>
    <t>Vybourání dřevěných rámů oken s křídly, dveřních zárubní, vrat, stěn, ostění nebo obkladů dveřních zárubní, plochy do 2 m2</t>
  </si>
  <si>
    <t>https://podminky.urs.cz/item/CS_URS_2023_01/968062455</t>
  </si>
  <si>
    <t>34</t>
  </si>
  <si>
    <t>977151118</t>
  </si>
  <si>
    <t>Jádrové vrty diamantovými korunkami do stavebních materiálů D přes 90 do 100 mm</t>
  </si>
  <si>
    <t>m</t>
  </si>
  <si>
    <t>1770015410</t>
  </si>
  <si>
    <t>Jádrové vrty diamantovými korunkami do stavebních materiálů (železobetonu, betonu, cihel, obkladů, dlažeb, kamene) průměru přes 90 do 100 mm</t>
  </si>
  <si>
    <t>https://podminky.urs.cz/item/CS_URS_2023_01/977151118</t>
  </si>
  <si>
    <t>36</t>
  </si>
  <si>
    <t>978013191</t>
  </si>
  <si>
    <t>Otlučení (osekání) vnitřní vápenné nebo vápenocementové omítky stěn v rozsahu přes 50 do 100 %</t>
  </si>
  <si>
    <t>-109371274</t>
  </si>
  <si>
    <t>Otlučení vápenných nebo vápenocementových omítek vnitřních ploch stěn s vyškrabáním spar, s očištěním zdiva, v rozsahu přes 50 do 100 %</t>
  </si>
  <si>
    <t>https://podminky.urs.cz/item/CS_URS_2023_01/978013191</t>
  </si>
  <si>
    <t>37</t>
  </si>
  <si>
    <t>978059541</t>
  </si>
  <si>
    <t>Odsekání a odebrání obkladů stěn z vnitřních obkládaček plochy přes 1 m2</t>
  </si>
  <si>
    <t>-549516292</t>
  </si>
  <si>
    <t>Odsekání obkladů stěn včetně otlučení podkladní omítky až na zdivo z obkládaček vnitřních, z jakýchkoliv materiálů, plochy přes 1 m2</t>
  </si>
  <si>
    <t>https://podminky.urs.cz/item/CS_URS_2023_01/978059541</t>
  </si>
  <si>
    <t>997</t>
  </si>
  <si>
    <t>Přesun sutě</t>
  </si>
  <si>
    <t>40</t>
  </si>
  <si>
    <t>997013501</t>
  </si>
  <si>
    <t>Odvoz suti a vybouraných hmot na skládku nebo meziskládku do 1 km se složením</t>
  </si>
  <si>
    <t>267125547</t>
  </si>
  <si>
    <t>Odvoz suti a vybouraných hmot na skládku nebo meziskládku se složením, na vzdálenost do 1 km</t>
  </si>
  <si>
    <t>https://podminky.urs.cz/item/CS_URS_2023_01/997013501</t>
  </si>
  <si>
    <t>43</t>
  </si>
  <si>
    <t>997013509</t>
  </si>
  <si>
    <t>Příplatek k odvozu suti a vybouraných hmot na skládku ZKD 1 km přes 1 km</t>
  </si>
  <si>
    <t>494809234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</si>
  <si>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</si>
  <si>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</si>
  <si>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44</t>
  </si>
  <si>
    <t>997013603</t>
  </si>
  <si>
    <t>Poplatek za uložení na skládce (skládkovné) stavebního odpadu cihelného kód odpadu 17 01 02</t>
  </si>
  <si>
    <t>491552942</t>
  </si>
  <si>
    <t>Poplatek za uložení stavebního odpadu na skládce (skládkovné) cihelného zatříděného do Katalogu odpadů pod kódem 17 01 02</t>
  </si>
  <si>
    <t>https://podminky.urs.cz/item/CS_URS_2023_01/997013603</t>
  </si>
  <si>
    <t>45</t>
  </si>
  <si>
    <t>997013631</t>
  </si>
  <si>
    <t>Poplatek za uložení na skládce (skládkovné) stavebního odpadu směsného kód odpadu 17 09 04</t>
  </si>
  <si>
    <t>-625748464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</si>
  <si>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</si>
  <si>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</si>
  <si>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46</t>
  </si>
  <si>
    <t>997013811</t>
  </si>
  <si>
    <t>Poplatek za uložení na skládce (skládkovné) stavebního odpadu dřevěného kód odpadu 17 02 01</t>
  </si>
  <si>
    <t>1226016747</t>
  </si>
  <si>
    <t>Poplatek za uložení stavebního odpadu na skládce (skládkovné) dřevěného zatříděného do Katalogu odpadů pod kódem 17 02 01</t>
  </si>
  <si>
    <t>https://podminky.urs.cz/item/CS_URS_2023_01/997013811</t>
  </si>
  <si>
    <t>998</t>
  </si>
  <si>
    <t>Přesun hmot</t>
  </si>
  <si>
    <t>47</t>
  </si>
  <si>
    <t>998018001</t>
  </si>
  <si>
    <t>Přesun hmot ruční pro budovy v do 6 m</t>
  </si>
  <si>
    <t>-1278691793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</si>
  <si>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</si>
  <si>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https://podminky.urs.cz/item/CS_URS_2023_01/998018001</t>
  </si>
  <si>
    <t>D1</t>
  </si>
  <si>
    <t>Dodávky elektro</t>
  </si>
  <si>
    <t>D2</t>
  </si>
  <si>
    <t>Elektromontáže</t>
  </si>
  <si>
    <t>48</t>
  </si>
  <si>
    <t>7002-22</t>
  </si>
  <si>
    <t>Kabel silový, izolace PVC - CYKY-J 3x1.5 , pevně</t>
  </si>
  <si>
    <t>1133273959</t>
  </si>
  <si>
    <t>49</t>
  </si>
  <si>
    <t>7002-23</t>
  </si>
  <si>
    <t>Kabel silový, izolace PVC - CYKY-J 3x2.5 , pevně</t>
  </si>
  <si>
    <t>-602382745</t>
  </si>
  <si>
    <t>50</t>
  </si>
  <si>
    <t>7002-32</t>
  </si>
  <si>
    <t>Kabel silový, izolace PVC - CYKY-J 5x1.5 , pevně</t>
  </si>
  <si>
    <t>687562349</t>
  </si>
  <si>
    <t>51</t>
  </si>
  <si>
    <t>7002-33</t>
  </si>
  <si>
    <t>Kabel silový, izolace PVC - CYKY-J 5x2.5 , pevně</t>
  </si>
  <si>
    <t>274933447</t>
  </si>
  <si>
    <t>52</t>
  </si>
  <si>
    <t>7002-497</t>
  </si>
  <si>
    <t>Kabel silový, izolace PVC - CYKY-O 3x1.5 , pevně</t>
  </si>
  <si>
    <t>306192393</t>
  </si>
  <si>
    <t>53</t>
  </si>
  <si>
    <t>7002-6</t>
  </si>
  <si>
    <t>Vodič jednožilový, izolace PVC - CY 4 , pevně</t>
  </si>
  <si>
    <t>-6009001</t>
  </si>
  <si>
    <t>54</t>
  </si>
  <si>
    <t>7002-7</t>
  </si>
  <si>
    <t>Vodič jednožilový, izolace PVC - CY 6   mm2 , pevně</t>
  </si>
  <si>
    <t>-1576734946</t>
  </si>
  <si>
    <t>D5</t>
  </si>
  <si>
    <t>Přístroje</t>
  </si>
  <si>
    <t>55</t>
  </si>
  <si>
    <t>1002-10076</t>
  </si>
  <si>
    <t>Termostat - 3292G-A10101 B1 Termostat univerzální otočný (ovládací jednotka); d. Swing, Swing L; b. jasně bílá</t>
  </si>
  <si>
    <t>ks</t>
  </si>
  <si>
    <t>-1681787654</t>
  </si>
  <si>
    <t>56</t>
  </si>
  <si>
    <t>1002-5717</t>
  </si>
  <si>
    <t>Ventilátor - 230V, do koupelen</t>
  </si>
  <si>
    <t>1732195681</t>
  </si>
  <si>
    <t>57</t>
  </si>
  <si>
    <t>1002-5717.1</t>
  </si>
  <si>
    <t>Multifukční relé do krabice, 230V</t>
  </si>
  <si>
    <t>101741570</t>
  </si>
  <si>
    <t>58</t>
  </si>
  <si>
    <t>1002-6058</t>
  </si>
  <si>
    <t>Zásuvka - 5512G-C02349 B1 Zásuvka dvojnásobná, s ochrannými kolíky; řazení 2x(2P+PE); d. Swing; b. jasně bílá</t>
  </si>
  <si>
    <t>1952358902</t>
  </si>
  <si>
    <t>59</t>
  </si>
  <si>
    <t>1002-6069</t>
  </si>
  <si>
    <t>Zásuvka - 5518G-A02349 B1 Zásuvka jednonásobná, s ochranným kolíkem; řazení 2P+PE; d. Swing, Swing L; b. jasně bílá</t>
  </si>
  <si>
    <t>-1549276366</t>
  </si>
  <si>
    <t>60</t>
  </si>
  <si>
    <t>1002-6100</t>
  </si>
  <si>
    <t>Rámeček - 3901G-A00010 B1 Rámeček pro elektroinstalační přístroje, jednonásobný; d. Swing; b. jasně bílá</t>
  </si>
  <si>
    <t>1313923723</t>
  </si>
  <si>
    <t>61</t>
  </si>
  <si>
    <t>1002-7174</t>
  </si>
  <si>
    <t>Spínač, přepínač -3557G-A01340 B1 Spínač jednopólový s krytem; řazení 1; d. Swing, Swing L; b. jasně bílá</t>
  </si>
  <si>
    <t>1879235426</t>
  </si>
  <si>
    <t>Spínač, přepínač - 3557G-A01340 B1 Spínač jednopólový s krytem; řazení 1; d. Swing, Swing L; b. jasně bílá</t>
  </si>
  <si>
    <t>62</t>
  </si>
  <si>
    <t>1002-7189</t>
  </si>
  <si>
    <t>Spínač, přepínač -3557G-A05340 B1 Přepínač sériový s krytem; řazení 5; d. Swing, Swing L; b. jasně bílá</t>
  </si>
  <si>
    <t>-1603413861</t>
  </si>
  <si>
    <t>63</t>
  </si>
  <si>
    <t>1002-7194</t>
  </si>
  <si>
    <t>Spínač, přepínač -3557G-A06340 B1 Přepínač střídavý s krytem; řazení 6; d. Swing, Swing L; b. jasně bílá</t>
  </si>
  <si>
    <t>630798555</t>
  </si>
  <si>
    <t>D11</t>
  </si>
  <si>
    <t>Uložný materiál</t>
  </si>
  <si>
    <t>64</t>
  </si>
  <si>
    <t>1123-1118</t>
  </si>
  <si>
    <t>Střední mechanické namáhání (750N) 1240 TRUBKA OHEBNÁ - SUPER MONOFLEX 40 750N</t>
  </si>
  <si>
    <t>-1509697381</t>
  </si>
  <si>
    <t>65</t>
  </si>
  <si>
    <t>1123-2</t>
  </si>
  <si>
    <t>Elektroinctalační krabice pod omítku - KU 68-1901 KRABICE UNIVERZÁLNÍ</t>
  </si>
  <si>
    <t>790406593</t>
  </si>
  <si>
    <t>66</t>
  </si>
  <si>
    <t>1123-38</t>
  </si>
  <si>
    <t>Elektroinctalační krabice pod omítku - KT 250 SKŘÍŇ ROZVODNÁ</t>
  </si>
  <si>
    <t>1770597516</t>
  </si>
  <si>
    <t>67</t>
  </si>
  <si>
    <t>1123-4</t>
  </si>
  <si>
    <t>Elektroinctalační krabice pod omítku - KU 68-1903 KRABICE ODBOČNÁ</t>
  </si>
  <si>
    <t>1113782291</t>
  </si>
  <si>
    <t>68</t>
  </si>
  <si>
    <t>1123-4527</t>
  </si>
  <si>
    <t>Střední mechanické namáhání (750N) 4032 TRUBKA TUHÁ PVC 750N délka 3 m barva tmavě šedá</t>
  </si>
  <si>
    <t>2135460082</t>
  </si>
  <si>
    <t>69</t>
  </si>
  <si>
    <t>9998-4</t>
  </si>
  <si>
    <t>Montáž rozvodnic oceloplechových nebo plastových běžných, hmotnosti přes 50 do 100kg</t>
  </si>
  <si>
    <t>-495525409</t>
  </si>
  <si>
    <t>70</t>
  </si>
  <si>
    <t>9999-411</t>
  </si>
  <si>
    <t>Ocelová konstrukce všeobecně pásová, profilová, pozinkovaná</t>
  </si>
  <si>
    <t>kg</t>
  </si>
  <si>
    <t>1217705410</t>
  </si>
  <si>
    <t>D12</t>
  </si>
  <si>
    <t>Ostatní náklady, provedení revizních zkoušek</t>
  </si>
  <si>
    <t>71</t>
  </si>
  <si>
    <t>0007510003.R.2</t>
  </si>
  <si>
    <t>Kompletní demontáž stávajícího zařízení pro elektro rozvody staveb v rozsahu dle stávajícího stavu</t>
  </si>
  <si>
    <t>h</t>
  </si>
  <si>
    <t>844521937</t>
  </si>
  <si>
    <t>72</t>
  </si>
  <si>
    <t>9999-1288</t>
  </si>
  <si>
    <t>Zkusebni provoz</t>
  </si>
  <si>
    <t>hod</t>
  </si>
  <si>
    <t>1942904336</t>
  </si>
  <si>
    <t>73</t>
  </si>
  <si>
    <t>9999-1295</t>
  </si>
  <si>
    <t>Koordinace prostupu prací s ostatnimi profesemi</t>
  </si>
  <si>
    <t>-2049756698</t>
  </si>
  <si>
    <t>74</t>
  </si>
  <si>
    <t>9999-1297</t>
  </si>
  <si>
    <t>Podružný materiál</t>
  </si>
  <si>
    <t>soubor</t>
  </si>
  <si>
    <t>-1388106343</t>
  </si>
  <si>
    <t>75</t>
  </si>
  <si>
    <t>9999-1298</t>
  </si>
  <si>
    <t>Revizni technik</t>
  </si>
  <si>
    <t>1615030395</t>
  </si>
  <si>
    <t>Poznámka k položce:_x000D_
Podružný materiál</t>
  </si>
  <si>
    <t>76</t>
  </si>
  <si>
    <t>9999-1299</t>
  </si>
  <si>
    <t>Spoluprace s reviz.technikem</t>
  </si>
  <si>
    <t>510881404</t>
  </si>
  <si>
    <t>PSV</t>
  </si>
  <si>
    <t>Práce a dodávky PSV</t>
  </si>
  <si>
    <t>713</t>
  </si>
  <si>
    <t>Izolace tepelné</t>
  </si>
  <si>
    <t>77</t>
  </si>
  <si>
    <t>713463131</t>
  </si>
  <si>
    <t>Montáž izolace tepelné potrubí potrubními pouzdry bez úpravy slepenými 1x tl izolace do 25 mm</t>
  </si>
  <si>
    <t>-1867303926</t>
  </si>
  <si>
    <t>Montáž izolace tepelné potrubí a ohybů tvarovkami nebo deskami potrubními pouzdry bez povrchové úpravy (izolační materiál ve specifikaci) přilepenými v příčných a podélných spojích izolace potrubí jednovrstvá, tloušťky izolace do 25 mm</t>
  </si>
  <si>
    <t>https://podminky.urs.cz/item/CS_URS_2023_01/713463131</t>
  </si>
  <si>
    <t>78</t>
  </si>
  <si>
    <t>28377106</t>
  </si>
  <si>
    <t>pouzdro izolační potrubní z pěnového polyetylenu 18/20mm</t>
  </si>
  <si>
    <t>1510004863</t>
  </si>
  <si>
    <t>79</t>
  </si>
  <si>
    <t>998713201</t>
  </si>
  <si>
    <t>Přesun hmot procentní pro izolace tepelné v objektech v do 6 m</t>
  </si>
  <si>
    <t>%</t>
  </si>
  <si>
    <t>660040596</t>
  </si>
  <si>
    <t>Přesun hmot pro izolace tepelné stanovený procentní sazbou (%) z ceny vodorovná dopravní vzdálenost do 50 m v objektech výšky do 6 m</t>
  </si>
  <si>
    <t>https://podminky.urs.cz/item/CS_URS_2023_01/998713201</t>
  </si>
  <si>
    <t>721</t>
  </si>
  <si>
    <t>Zdravotechnika - vnitřní kanalizace</t>
  </si>
  <si>
    <t>80</t>
  </si>
  <si>
    <t>721110802.R.</t>
  </si>
  <si>
    <t>Demontáž kanalizačního potrubí</t>
  </si>
  <si>
    <t>2097628664</t>
  </si>
  <si>
    <t>81</t>
  </si>
  <si>
    <t>721174025</t>
  </si>
  <si>
    <t>Potrubí kanalizační z PP odpadní DN 110</t>
  </si>
  <si>
    <t>60558886</t>
  </si>
  <si>
    <t>Potrubí z trub polypropylenových odpadní (svislé) DN 110</t>
  </si>
  <si>
    <t>https://podminky.urs.cz/item/CS_URS_2023_01/721174025</t>
  </si>
  <si>
    <t>82</t>
  </si>
  <si>
    <t>721174043</t>
  </si>
  <si>
    <t>Potrubí kanalizační z PP připojovací DN 50</t>
  </si>
  <si>
    <t>149602492</t>
  </si>
  <si>
    <t>Potrubí z trub polypropylenových připojovací DN 50</t>
  </si>
  <si>
    <t>https://podminky.urs.cz/item/CS_URS_2023_01/721174043</t>
  </si>
  <si>
    <t>83</t>
  </si>
  <si>
    <t>721174045</t>
  </si>
  <si>
    <t>Potrubí kanalizační z PP připojovací DN 110</t>
  </si>
  <si>
    <t>-563613089</t>
  </si>
  <si>
    <t>Potrubí z trub polypropylenových připojovací DN 110</t>
  </si>
  <si>
    <t>https://podminky.urs.cz/item/CS_URS_2023_01/721174045</t>
  </si>
  <si>
    <t>84</t>
  </si>
  <si>
    <t>721194105</t>
  </si>
  <si>
    <t>Vyvedení a upevnění odpadních výpustek DN 50</t>
  </si>
  <si>
    <t>210291803</t>
  </si>
  <si>
    <t>Vyměření přípojek na potrubí vyvedení a upevnění odpadních výpustek DN 50</t>
  </si>
  <si>
    <t>https://podminky.urs.cz/item/CS_URS_2023_01/721194105</t>
  </si>
  <si>
    <t>85</t>
  </si>
  <si>
    <t>721194109</t>
  </si>
  <si>
    <t>Vyvedení a upevnění odpadních výpustek DN 110</t>
  </si>
  <si>
    <t>954635691</t>
  </si>
  <si>
    <t>Vyměření přípojek na potrubí vyvedení a upevnění odpadních výpustek DN 110</t>
  </si>
  <si>
    <t>https://podminky.urs.cz/item/CS_URS_2023_01/721194109</t>
  </si>
  <si>
    <t>86</t>
  </si>
  <si>
    <t>721290111</t>
  </si>
  <si>
    <t>Zkouška těsnosti potrubí kanalizace vodou DN do 125</t>
  </si>
  <si>
    <t>968348014</t>
  </si>
  <si>
    <t>Zkouška těsnosti kanalizace v objektech vodou do DN 125</t>
  </si>
  <si>
    <t>https://podminky.urs.cz/item/CS_URS_2023_01/721290111</t>
  </si>
  <si>
    <t>87</t>
  </si>
  <si>
    <t>998721201</t>
  </si>
  <si>
    <t>Přesun hmot procentní pro vnitřní kanalizace v objektech v do 6 m</t>
  </si>
  <si>
    <t>1872870723</t>
  </si>
  <si>
    <t>Přesun hmot pro vnitřní kanalizace stanovený procentní sazbou (%) z ceny vodorovná dopravní vzdálenost do 50 m v objektech výšky do 6 m</t>
  </si>
  <si>
    <t>https://podminky.urs.cz/item/CS_URS_2023_01/998721201</t>
  </si>
  <si>
    <t>722</t>
  </si>
  <si>
    <t>Zdravotechnika - vnitřní vodovod</t>
  </si>
  <si>
    <t>88</t>
  </si>
  <si>
    <t>722110811.R.</t>
  </si>
  <si>
    <t>Demontáž vodovodního potrubí</t>
  </si>
  <si>
    <t>381672584</t>
  </si>
  <si>
    <t>89</t>
  </si>
  <si>
    <t>722174002</t>
  </si>
  <si>
    <t>Potrubí vodovodní plastové PPR svar polyfúze PN 16 D 20x2,8 mm</t>
  </si>
  <si>
    <t>1250063779</t>
  </si>
  <si>
    <t>Potrubí z plastových trubek z polypropylenu PPR svařovaných polyfúzně PN 16 (SDR 7,4) D 20 x 2,8</t>
  </si>
  <si>
    <t>https://podminky.urs.cz/item/CS_URS_2023_01/722174002</t>
  </si>
  <si>
    <t>90</t>
  </si>
  <si>
    <t>722174003</t>
  </si>
  <si>
    <t>Potrubí vodovodní plastové PPR svar polyfúze PN 16 D 25x3,5 mm</t>
  </si>
  <si>
    <t>632420974</t>
  </si>
  <si>
    <t>Potrubí z plastových trubek z polypropylenu PPR svařovaných polyfúzně PN 16 (SDR 7,4) D 25 x 3,5</t>
  </si>
  <si>
    <t>https://podminky.urs.cz/item/CS_URS_2023_01/722174003</t>
  </si>
  <si>
    <t>91</t>
  </si>
  <si>
    <t>722181251</t>
  </si>
  <si>
    <t>Ochrana vodovodního potrubí přilepenými termoizolačními trubicemi z PE tl přes 20 do 25 mm DN do 22 mm</t>
  </si>
  <si>
    <t>23697012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</si>
  <si>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</si>
  <si>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https://podminky.urs.cz/item/CS_URS_2023_01/722181251</t>
  </si>
  <si>
    <t>92</t>
  </si>
  <si>
    <t>722181252</t>
  </si>
  <si>
    <t>Ochrana vodovodního potrubí přilepenými termoizolačními trubicemi z PE tl přes 20 do 25 mm DN přes 22 do 45 mm</t>
  </si>
  <si>
    <t>-1686850177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</si>
  <si>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</si>
  <si>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https://podminky.urs.cz/item/CS_URS_2023_01/722181252</t>
  </si>
  <si>
    <t>93</t>
  </si>
  <si>
    <t>722220232</t>
  </si>
  <si>
    <t>Přechodka dGK PPR PN 20 D 25 x G 3/4" s kovovým vnitřním závitem</t>
  </si>
  <si>
    <t>-288047274</t>
  </si>
  <si>
    <t>Armatury s jedním závitem přechodové tvarovky PPR, PN 20 (SDR 6) s kovovým závitem vnitřním přechodky dGK D 25 x G 3/4"</t>
  </si>
  <si>
    <t>https://podminky.urs.cz/item/CS_URS_2023_01/722220232</t>
  </si>
  <si>
    <t>94</t>
  </si>
  <si>
    <t>722231141</t>
  </si>
  <si>
    <t>Ventil závitový pojistný rohový G 1/2"</t>
  </si>
  <si>
    <t>1703812375</t>
  </si>
  <si>
    <t>Armatury se dvěma závity ventily pojistné rohové G 1/2"</t>
  </si>
  <si>
    <t>https://podminky.urs.cz/item/CS_URS_2023_01/722231141</t>
  </si>
  <si>
    <t>95</t>
  </si>
  <si>
    <t>722290234</t>
  </si>
  <si>
    <t>Proplach a dezinfekce vodovodního potrubí DN do 80</t>
  </si>
  <si>
    <t>-319364496</t>
  </si>
  <si>
    <t>Zkoušky, proplach a desinfekce vodovodního potrubí proplach a desinfekce vodovodního potrubí do DN 80</t>
  </si>
  <si>
    <t>https://podminky.urs.cz/item/CS_URS_2023_01/722290234</t>
  </si>
  <si>
    <t>96</t>
  </si>
  <si>
    <t>998722201</t>
  </si>
  <si>
    <t>Přesun hmot procentní pro vnitřní vodovod v objektech v do 6 m</t>
  </si>
  <si>
    <t>1475149941</t>
  </si>
  <si>
    <t>Přesun hmot pro vnitřní vodovod stanovený procentní sazbou (%) z ceny vodorovná dopravní vzdálenost do 50 m v objektech výšky do 6 m</t>
  </si>
  <si>
    <t>https://podminky.urs.cz/item/CS_URS_2023_01/998722201</t>
  </si>
  <si>
    <t>725</t>
  </si>
  <si>
    <t>Zdravotechnika - zařizovací předměty</t>
  </si>
  <si>
    <t>97</t>
  </si>
  <si>
    <t>725110811</t>
  </si>
  <si>
    <t>Demontáž klozetů splachovací s nádrží</t>
  </si>
  <si>
    <t>-1104279000</t>
  </si>
  <si>
    <t>Demontáž klozetů splachovacích s nádrží nebo tlakovým splachovačem</t>
  </si>
  <si>
    <t>https://podminky.urs.cz/item/CS_URS_2023_01/725110811</t>
  </si>
  <si>
    <t>98</t>
  </si>
  <si>
    <t>725112022</t>
  </si>
  <si>
    <t>Klozet keramický závěsný na nosné stěny s hlubokým splachováním odpad vodorovný</t>
  </si>
  <si>
    <t>-1718638678</t>
  </si>
  <si>
    <t>Zařízení záchodů klozety keramické závěsné na nosné stěny s hlubokým splachováním odpad vodorovný</t>
  </si>
  <si>
    <t>https://podminky.urs.cz/item/CS_URS_2023_01/725112022</t>
  </si>
  <si>
    <t>99</t>
  </si>
  <si>
    <t>725210821</t>
  </si>
  <si>
    <t>Demontáž umyvadel bez výtokových armatur</t>
  </si>
  <si>
    <t>-349285463</t>
  </si>
  <si>
    <t>Demontáž umyvadel bez výtokových armatur umyvadel</t>
  </si>
  <si>
    <t>https://podminky.urs.cz/item/CS_URS_2023_01/725210821</t>
  </si>
  <si>
    <t>100</t>
  </si>
  <si>
    <t>725211603</t>
  </si>
  <si>
    <t>Umyvadlo keramické bílé šířky 600 mm bez krytu na sifon připevněné na stěnu šrouby</t>
  </si>
  <si>
    <t>-258114977</t>
  </si>
  <si>
    <t>Umyvadla keramická bílá bez výtokových armatur připevněná na stěnu šrouby bez sloupu nebo krytu na sifon, šířka umyvadla 600 mm</t>
  </si>
  <si>
    <t>https://podminky.urs.cz/item/CS_URS_2023_01/725211603</t>
  </si>
  <si>
    <t>101</t>
  </si>
  <si>
    <t>725220851</t>
  </si>
  <si>
    <t>Demontáž van akrylátových</t>
  </si>
  <si>
    <t>316849508</t>
  </si>
  <si>
    <t>https://podminky.urs.cz/item/CS_URS_2023_01/725220851</t>
  </si>
  <si>
    <t>102</t>
  </si>
  <si>
    <t>725241223</t>
  </si>
  <si>
    <t>Vanička sprchová z litého polymermramoru čtvrtkruhová 900x900 mm</t>
  </si>
  <si>
    <t>459617966</t>
  </si>
  <si>
    <t>Sprchové vaničky z litého polymermramoru čtvrtkruhové 900x900 mm</t>
  </si>
  <si>
    <t>https://podminky.urs.cz/item/CS_URS_2023_01/725241223</t>
  </si>
  <si>
    <t>103</t>
  </si>
  <si>
    <t>725244813</t>
  </si>
  <si>
    <t>Zástěna sprchová rohová rámová se skleněnou výplní tl. 4 a 5 mm dveře posuvné dvoudílné na čtvrtkruhovou vaničku 900x900 mm</t>
  </si>
  <si>
    <t>-1919443808</t>
  </si>
  <si>
    <t>Sprchové dveře a zástěny zástěny sprchové rohové čtvrtkruhové rámové se skleněnou výplní tl. 4 a 5 mm dveře posuvné dvoudílné, vstup z oblouku, na vaničku 900x900 mm</t>
  </si>
  <si>
    <t>https://podminky.urs.cz/item/CS_URS_2023_01/725244813</t>
  </si>
  <si>
    <t>104</t>
  </si>
  <si>
    <t>725530823</t>
  </si>
  <si>
    <t>Demontáž ohřívač elektrický tlakový přes 50 do 200 l</t>
  </si>
  <si>
    <t>-709129084</t>
  </si>
  <si>
    <t>Demontáž elektrických zásobníkových ohřívačů vody tlakových od 50 do 200 l</t>
  </si>
  <si>
    <t>https://podminky.urs.cz/item/CS_URS_2023_01/725530823</t>
  </si>
  <si>
    <t>105</t>
  </si>
  <si>
    <t>725820802</t>
  </si>
  <si>
    <t>Demontáž baterie stojánkové do jednoho otvoru</t>
  </si>
  <si>
    <t>-1175844873</t>
  </si>
  <si>
    <t>Demontáž baterií stojánkových do 1 otvoru</t>
  </si>
  <si>
    <t>https://podminky.urs.cz/item/CS_URS_2023_01/725820802</t>
  </si>
  <si>
    <t>106</t>
  </si>
  <si>
    <t>725822613</t>
  </si>
  <si>
    <t>Baterie umyvadlová stojánková páková s výpustí</t>
  </si>
  <si>
    <t>252048085</t>
  </si>
  <si>
    <t>Baterie umyvadlové stojánkové pákové s výpustí</t>
  </si>
  <si>
    <t>https://podminky.urs.cz/item/CS_URS_2023_01/725822613</t>
  </si>
  <si>
    <t>107</t>
  </si>
  <si>
    <t>725841312</t>
  </si>
  <si>
    <t>Baterie sprchová nástěnná páková</t>
  </si>
  <si>
    <t>768922962</t>
  </si>
  <si>
    <t>Baterie sprchové nástěnné pákové</t>
  </si>
  <si>
    <t>https://podminky.urs.cz/item/CS_URS_2023_01/725841312</t>
  </si>
  <si>
    <t>108</t>
  </si>
  <si>
    <t>998725201</t>
  </si>
  <si>
    <t>Přesun hmot procentní pro zařizovací předměty v objektech v do 6 m</t>
  </si>
  <si>
    <t>-1862765860</t>
  </si>
  <si>
    <t>Přesun hmot pro zařizovací předměty stanovený procentní sazbou (%) z ceny vodorovná dopravní vzdálenost do 50 m v objektech výšky do 6 m</t>
  </si>
  <si>
    <t>https://podminky.urs.cz/item/CS_URS_2023_01/998725201</t>
  </si>
  <si>
    <t>726</t>
  </si>
  <si>
    <t>Zdravotechnika - předstěnové instalace</t>
  </si>
  <si>
    <t>109</t>
  </si>
  <si>
    <t>726131041</t>
  </si>
  <si>
    <t>Instalační předstěna pro klozet závěsný v 1120 mm s ovládáním zepředu do lehkých stěn s kovovou kcí</t>
  </si>
  <si>
    <t>-300127308</t>
  </si>
  <si>
    <t>Předstěnové instalační systémy do lehkých stěn s kovovou konstrukcí pro závěsné klozety ovládání zepředu, stavební výšky 1120 mm</t>
  </si>
  <si>
    <t>https://podminky.urs.cz/item/CS_URS_2023_01/726131041</t>
  </si>
  <si>
    <t>110</t>
  </si>
  <si>
    <t>998726211</t>
  </si>
  <si>
    <t>Přesun hmot procentní pro instalační prefabrikáty v objektech v do 6 m</t>
  </si>
  <si>
    <t>-1017032295</t>
  </si>
  <si>
    <t>Přesun hmot pro instalační prefabrikáty stanovený procentní sazbou (%) z ceny vodorovná dopravní vzdálenost do 50 m v objektech výšky do 6 m</t>
  </si>
  <si>
    <t>https://podminky.urs.cz/item/CS_URS_2023_01/998726211</t>
  </si>
  <si>
    <t>732</t>
  </si>
  <si>
    <t>Ústřední vytápění - strojovny</t>
  </si>
  <si>
    <t>120</t>
  </si>
  <si>
    <t>732331131</t>
  </si>
  <si>
    <t>Nádoba expanzní tlaková pro akumulační ohřev TV průtočná s membránou závitové připojení PN 1,0 o objemu 8 l</t>
  </si>
  <si>
    <t>1620548128</t>
  </si>
  <si>
    <t>Nádoby expanzní tlakové pro rozvody pitné vody s membránou bez pojistného ventilu se závitovým připojením průtočné PN 1,0 o objemu 8 l</t>
  </si>
  <si>
    <t>https://podminky.urs.cz/item/CS_URS_2023_01/732331131</t>
  </si>
  <si>
    <t>121</t>
  </si>
  <si>
    <t>998732201</t>
  </si>
  <si>
    <t>Přesun hmot procentní pro strojovny v objektech v do 6 m</t>
  </si>
  <si>
    <t>1916959339</t>
  </si>
  <si>
    <t>Přesun hmot pro strojovny stanovený procentní sazbou (%) z ceny vodorovná dopravní vzdálenost do 50 m v objektech výšky do 6 m</t>
  </si>
  <si>
    <t>https://podminky.urs.cz/item/CS_URS_2023_01/998732201</t>
  </si>
  <si>
    <t>733</t>
  </si>
  <si>
    <t>Ústřední vytápění - rozvodné potrubí</t>
  </si>
  <si>
    <t>122</t>
  </si>
  <si>
    <t>733110806.R.</t>
  </si>
  <si>
    <t>Demontáž rozvodného potrubí</t>
  </si>
  <si>
    <t>933923096</t>
  </si>
  <si>
    <t>124</t>
  </si>
  <si>
    <t>733222102</t>
  </si>
  <si>
    <t>Potrubí měděné polotvrdé spojované měkkým pájením D 15x1 mm</t>
  </si>
  <si>
    <t>-976840077</t>
  </si>
  <si>
    <t>Potrubí z trubek měděných polotvrdých spojovaných měkkým pájením Ø 15/1</t>
  </si>
  <si>
    <t>https://podminky.urs.cz/item/CS_URS_2023_01/733222102</t>
  </si>
  <si>
    <t>125</t>
  </si>
  <si>
    <t>733222104</t>
  </si>
  <si>
    <t>Potrubí měděné polotvrdé spojované měkkým pájením D 22x1 mm</t>
  </si>
  <si>
    <t>-1921405960</t>
  </si>
  <si>
    <t>Potrubí z trubek měděných polotvrdých spojovaných měkkým pájením Ø 22/1</t>
  </si>
  <si>
    <t>https://podminky.urs.cz/item/CS_URS_2023_01/733222104</t>
  </si>
  <si>
    <t>126</t>
  </si>
  <si>
    <t>733291101</t>
  </si>
  <si>
    <t>Zkouška těsnosti potrubí měděné D do 35x1,5</t>
  </si>
  <si>
    <t>-167634740</t>
  </si>
  <si>
    <t>Zkoušky těsnosti potrubí z trubek měděných Ø do 35/1,5</t>
  </si>
  <si>
    <t>https://podminky.urs.cz/item/CS_URS_2023_01/733291101</t>
  </si>
  <si>
    <t>127</t>
  </si>
  <si>
    <t>733XP01</t>
  </si>
  <si>
    <t>Topná, provozní a dilatační zkouška</t>
  </si>
  <si>
    <t>-1778297151</t>
  </si>
  <si>
    <t>128</t>
  </si>
  <si>
    <t>998733201</t>
  </si>
  <si>
    <t>Přesun hmot procentní pro rozvody potrubí v objektech v do 6 m</t>
  </si>
  <si>
    <t>302702122</t>
  </si>
  <si>
    <t>Přesun hmot pro rozvody potrubí stanovený procentní sazbou z ceny vodorovná dopravní vzdálenost do 50 m v objektech výšky do 6 m</t>
  </si>
  <si>
    <t>https://podminky.urs.cz/item/CS_URS_2023_01/998733201</t>
  </si>
  <si>
    <t>734</t>
  </si>
  <si>
    <t>Ústřední vytápění - armatury</t>
  </si>
  <si>
    <t>129</t>
  </si>
  <si>
    <t>734211115</t>
  </si>
  <si>
    <t>Ventil závitový odvzdušňovací G 1/2 PN 10 do 120°C otopných těles</t>
  </si>
  <si>
    <t>1128077141</t>
  </si>
  <si>
    <t>Ventily odvzdušňovací závitové otopných těles PN 6 do 120°C G 1/2</t>
  </si>
  <si>
    <t>https://podminky.urs.cz/item/CS_URS_2023_01/734211115</t>
  </si>
  <si>
    <t>130</t>
  </si>
  <si>
    <t>734292715</t>
  </si>
  <si>
    <t>Kohout kulový přímý G 1 PN 42 do 185°C vnitřní závit</t>
  </si>
  <si>
    <t>-1606480362</t>
  </si>
  <si>
    <t>Ostatní armatury kulové kohouty PN 42 do 185°C přímé vnitřní závit G 1</t>
  </si>
  <si>
    <t>https://podminky.urs.cz/item/CS_URS_2023_01/734292715</t>
  </si>
  <si>
    <t>131</t>
  </si>
  <si>
    <t>734AX01.1</t>
  </si>
  <si>
    <t>Termostatická hlavice s regulačním rozsahem 6°C - 28°C otopných těles</t>
  </si>
  <si>
    <t>-1040766922</t>
  </si>
  <si>
    <t>132</t>
  </si>
  <si>
    <t>734AX03</t>
  </si>
  <si>
    <t>Radiátorové H šroubení pro otopná tělesa se spodním připojením 1/2" rohové vč. vypouštění PN6, TS110°C</t>
  </si>
  <si>
    <t>-250493384</t>
  </si>
  <si>
    <t>133</t>
  </si>
  <si>
    <t>998734201</t>
  </si>
  <si>
    <t>Přesun hmot procentní pro armatury v objektech v do 6 m</t>
  </si>
  <si>
    <t>-2135436727</t>
  </si>
  <si>
    <t>Přesun hmot pro armatury stanovený procentní sazbou (%) z ceny vodorovná dopravní vzdálenost do 50 m v objektech výšky do 6 m</t>
  </si>
  <si>
    <t>https://podminky.urs.cz/item/CS_URS_2023_01/998734201</t>
  </si>
  <si>
    <t>735</t>
  </si>
  <si>
    <t>Ústřední vytápění - otopná tělesa</t>
  </si>
  <si>
    <t>134</t>
  </si>
  <si>
    <t>735000912</t>
  </si>
  <si>
    <t>Vyregulování ventilu nebo kohoutu dvojregulačního s termostatickým ovládáním</t>
  </si>
  <si>
    <t>1535626500</t>
  </si>
  <si>
    <t>Regulace otopného systému při opravách vyregulování dvojregulačních ventilů a kohoutů s termostatickým ovládáním</t>
  </si>
  <si>
    <t>https://podminky.urs.cz/item/CS_URS_2023_01/735000912</t>
  </si>
  <si>
    <t>135</t>
  </si>
  <si>
    <t>735151821</t>
  </si>
  <si>
    <t>Demontáž otopného tělesa panelového dvouřadého dl do 1500 mm</t>
  </si>
  <si>
    <t>772128800</t>
  </si>
  <si>
    <t>Demontáž otopných těles panelových dvouřadých stavební délky do 1500 mm</t>
  </si>
  <si>
    <t>https://podminky.urs.cz/item/CS_URS_2023_01/735151821</t>
  </si>
  <si>
    <t>136</t>
  </si>
  <si>
    <t>735152471</t>
  </si>
  <si>
    <t>Otopné těleso panelové VK dvoudeskové 1 přídavná přestupní plocha výška/délka 600/400 mm výkon 515 W</t>
  </si>
  <si>
    <t>2101622030</t>
  </si>
  <si>
    <t>Otopná tělesa panelová VK dvoudesková PN 1,0 MPa, T do 110°C s jednou přídavnou přestupní plochou výšky tělesa 600 mm stavební délky / výkonu 400 mm / 515 W</t>
  </si>
  <si>
    <t>https://podminky.urs.cz/item/CS_URS_2023_01/735152471</t>
  </si>
  <si>
    <t>137</t>
  </si>
  <si>
    <t>735152677</t>
  </si>
  <si>
    <t>Otopné těleso panelové VK třídeskové 3 přídavné přestupní plochy výška/délka 600/1000 mm výkon 2406 W</t>
  </si>
  <si>
    <t>-619600290</t>
  </si>
  <si>
    <t>Otopná tělesa panelová VK třídesková PN 1,0 MPa, T do 110°C se třemi přídavnými přestupními plochami výšky tělesa 600 mm stavební délky / výkonu 1000 mm / 2406 W</t>
  </si>
  <si>
    <t>https://podminky.urs.cz/item/CS_URS_2023_01/735152677</t>
  </si>
  <si>
    <t>138</t>
  </si>
  <si>
    <t>735164253</t>
  </si>
  <si>
    <t>Otopné těleso trubkové elektrické přímotopné výška/délka 1215/750 mm</t>
  </si>
  <si>
    <t>1022175845</t>
  </si>
  <si>
    <t>Otopná tělesa trubková přímotopná elektrická na stěnu výšky tělesa 1215 mm, délky 750 mm</t>
  </si>
  <si>
    <t>https://podminky.urs.cz/item/CS_URS_2023_01/735164253</t>
  </si>
  <si>
    <t>139</t>
  </si>
  <si>
    <t>735191905</t>
  </si>
  <si>
    <t>Odvzdušnění otopných těles</t>
  </si>
  <si>
    <t>1865337175</t>
  </si>
  <si>
    <t>Ostatní opravy otopných těles odvzdušnění tělesa</t>
  </si>
  <si>
    <t>https://podminky.urs.cz/item/CS_URS_2023_01/735191905</t>
  </si>
  <si>
    <t>140</t>
  </si>
  <si>
    <t>735191910</t>
  </si>
  <si>
    <t>Napuštění vody do otopných těles</t>
  </si>
  <si>
    <t>-990362686</t>
  </si>
  <si>
    <t>Ostatní opravy otopných těles napuštění vody do otopného systému včetně potrubí (bez kotle a ohříváků) otopných těles</t>
  </si>
  <si>
    <t>https://podminky.urs.cz/item/CS_URS_2023_01/735191910</t>
  </si>
  <si>
    <t>141</t>
  </si>
  <si>
    <t>998735201</t>
  </si>
  <si>
    <t>Přesun hmot procentní pro otopná tělesa v objektech v do 6 m</t>
  </si>
  <si>
    <t>-1526800853</t>
  </si>
  <si>
    <t>Přesun hmot pro otopná tělesa stanovený procentní sazbou (%) z ceny vodorovná dopravní vzdálenost do 50 m v objektech výšky do 6 m</t>
  </si>
  <si>
    <t>https://podminky.urs.cz/item/CS_URS_2023_01/998735201</t>
  </si>
  <si>
    <t>762</t>
  </si>
  <si>
    <t>Konstrukce tesařské</t>
  </si>
  <si>
    <t>142</t>
  </si>
  <si>
    <t>762083111</t>
  </si>
  <si>
    <t>Impregnace řeziva proti dřevokaznému hmyzu a houbám máčením třída ohrožení 1 a 2</t>
  </si>
  <si>
    <t>-849722384</t>
  </si>
  <si>
    <t>Impregnace řeziva máčením proti dřevokaznému hmyzu a houbám, třída ohrožení 1 a 2 (dřevo v interiéru)</t>
  </si>
  <si>
    <t>https://podminky.urs.cz/item/CS_URS_2023_01/762083111</t>
  </si>
  <si>
    <t>143</t>
  </si>
  <si>
    <t>762522811</t>
  </si>
  <si>
    <t>Demontáž podlah s polštáři z prken tloušťky do 32 mm</t>
  </si>
  <si>
    <t>1619195903</t>
  </si>
  <si>
    <t>Demontáž podlah s polštáři z prken tl. do 32 mm</t>
  </si>
  <si>
    <t>https://podminky.urs.cz/item/CS_URS_2023_01/762522811</t>
  </si>
  <si>
    <t>144</t>
  </si>
  <si>
    <t>762810017</t>
  </si>
  <si>
    <t>Záklop stropů z desek OSB tl 25 mm na sraz šroubovaných na trámy</t>
  </si>
  <si>
    <t>1376158432</t>
  </si>
  <si>
    <t>Záklop stropů z dřevoštěpkových desek OSB šroubovaných na trámy na sraz, tloušťky desky 25 mm</t>
  </si>
  <si>
    <t>https://podminky.urs.cz/item/CS_URS_2023_01/762810017</t>
  </si>
  <si>
    <t>145</t>
  </si>
  <si>
    <t>998762201</t>
  </si>
  <si>
    <t>Přesun hmot procentní pro kce tesařské v objektech v do 6 m</t>
  </si>
  <si>
    <t>-1380727268</t>
  </si>
  <si>
    <t>Přesun hmot pro konstrukce tesařské stanovený procentní sazbou (%) z ceny vodorovná dopravní vzdálenost do 50 m v objektech výšky do 6 m</t>
  </si>
  <si>
    <t>https://podminky.urs.cz/item/CS_URS_2023_01/998762201</t>
  </si>
  <si>
    <t>763</t>
  </si>
  <si>
    <t>Konstrukce suché výstavby</t>
  </si>
  <si>
    <t>146</t>
  </si>
  <si>
    <t>763111433</t>
  </si>
  <si>
    <t>SDK příčka tl 125 mm profil CW+UW 75 desky 2xH2 12,5 bez izolace EI 60</t>
  </si>
  <si>
    <t>-347921745</t>
  </si>
  <si>
    <t>Příčka ze sádrokartonových desek s nosnou konstrukcí z jednoduchých ocelových profilů UW, CW dvojitě opláštěná deskami impregnovanými H2 tl. 2 x 12,5 mm EI 60, příčka tl. 125 mm, profil 75, bez izolace</t>
  </si>
  <si>
    <t>https://podminky.urs.cz/item/CS_URS_2023_01/763111433</t>
  </si>
  <si>
    <t>147</t>
  </si>
  <si>
    <t>763111722</t>
  </si>
  <si>
    <t>SDK příčka pozinkovaný úhelník k ochraně rohů</t>
  </si>
  <si>
    <t>-471148077</t>
  </si>
  <si>
    <t>Příčka ze sádrokartonových desek ostatní konstrukce a práce na příčkách ze sádrokartonových desek ochrana rohů úhelníky pozinkované</t>
  </si>
  <si>
    <t>https://podminky.urs.cz/item/CS_URS_2023_01/763111722</t>
  </si>
  <si>
    <t>148</t>
  </si>
  <si>
    <t>763111741</t>
  </si>
  <si>
    <t>Montáž parotěsné zábrany do SDK příčky</t>
  </si>
  <si>
    <t>1775311372</t>
  </si>
  <si>
    <t>Příčka ze sádrokartonových desek ostatní konstrukce a práce na příčkách ze sádrokartonových desek montáž parotěsné zábrany</t>
  </si>
  <si>
    <t>https://podminky.urs.cz/item/CS_URS_2023_01/763111741</t>
  </si>
  <si>
    <t>149</t>
  </si>
  <si>
    <t>28329276</t>
  </si>
  <si>
    <t>fólie PE vyztužená pro parotěsnou vrstvu (reakce na oheň - třída E) 140g/m2</t>
  </si>
  <si>
    <t>2085035022</t>
  </si>
  <si>
    <t>150</t>
  </si>
  <si>
    <t>763111742</t>
  </si>
  <si>
    <t>Montáž jedné vrstvy tepelné izolace do SDK příčky</t>
  </si>
  <si>
    <t>-355660663</t>
  </si>
  <si>
    <t>Příčka ze sádrokartonových desek ostatní konstrukce a práce na příčkách ze sádrokartonových desek montáž jedné vrstvy tepelné izolace</t>
  </si>
  <si>
    <t>https://podminky.urs.cz/item/CS_URS_2023_01/763111742</t>
  </si>
  <si>
    <t>151</t>
  </si>
  <si>
    <t>63150964</t>
  </si>
  <si>
    <t>role akustická a tepelně izolační ze skelných vláken tl 80mm</t>
  </si>
  <si>
    <t>-1019447319</t>
  </si>
  <si>
    <t>152</t>
  </si>
  <si>
    <t>763121590</t>
  </si>
  <si>
    <t>SDK stěna předsazená pro osazení závěsného WC tl 150 - 250 mm profil CW+UW 50 desky 2xH2 12,5 bez TI</t>
  </si>
  <si>
    <t>125773632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</si>
  <si>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</si>
  <si>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https://podminky.urs.cz/item/CS_URS_2023_01/763121590</t>
  </si>
  <si>
    <t>153</t>
  </si>
  <si>
    <t>763121714</t>
  </si>
  <si>
    <t>SDK stěna předsazená základní penetrační nátěr</t>
  </si>
  <si>
    <t>-823628047</t>
  </si>
  <si>
    <t>Stěna předsazená ze sádrokartonových desek ostatní konstrukce a práce na předsazených stěnách ze sádrokartonových desek základní penetrační nátěr</t>
  </si>
  <si>
    <t>https://podminky.urs.cz/item/CS_URS_2023_01/763121714</t>
  </si>
  <si>
    <t>154</t>
  </si>
  <si>
    <t>763131511</t>
  </si>
  <si>
    <t>SDK podhled deska 1xA 12,5 bez izolace jednovrstvá spodní kce profil CD+UD</t>
  </si>
  <si>
    <t>925163016</t>
  </si>
  <si>
    <t>Podhled ze sádrokartonových desek jednovrstvá zavěšená spodní konstrukce z ocelových profilů CD, UD jednoduše opláštěná deskou standardní A, tl. 12,5 mm, bez izolace</t>
  </si>
  <si>
    <t>https://podminky.urs.cz/item/CS_URS_2023_01/763131511</t>
  </si>
  <si>
    <t>155</t>
  </si>
  <si>
    <t>763131551</t>
  </si>
  <si>
    <t>SDK podhled deska 1xH2 12,5 bez izolace jednovrstvá spodní kce profil CD+UD</t>
  </si>
  <si>
    <t>144343436</t>
  </si>
  <si>
    <t>Podhled ze sádrokartonových desek jednovrstvá zavěšená spodní konstrukce z ocelových profilů CD, UD jednoduše opláštěná deskou impregnovanou H2, tl. 12,5 mm, bez izolace</t>
  </si>
  <si>
    <t>https://podminky.urs.cz/item/CS_URS_2023_01/763131551</t>
  </si>
  <si>
    <t>156</t>
  </si>
  <si>
    <t>763131714</t>
  </si>
  <si>
    <t>SDK podhled základní penetrační nátěr</t>
  </si>
  <si>
    <t>-1171330992</t>
  </si>
  <si>
    <t>Podhled ze sádrokartonových desek ostatní práce a konstrukce na podhledech ze sádrokartonových desek základní penetrační nátěr</t>
  </si>
  <si>
    <t>https://podminky.urs.cz/item/CS_URS_2023_01/763131714</t>
  </si>
  <si>
    <t>157</t>
  </si>
  <si>
    <t>763181311</t>
  </si>
  <si>
    <t>Montáž jednokřídlové kovové zárubně SDK příčka</t>
  </si>
  <si>
    <t>629849470</t>
  </si>
  <si>
    <t>Výplně otvorů konstrukcí ze sádrokartonových desek montáž zárubně kovové s konstrukcí jednokřídlové</t>
  </si>
  <si>
    <t>https://podminky.urs.cz/item/CS_URS_2023_01/763181311</t>
  </si>
  <si>
    <t>158</t>
  </si>
  <si>
    <t>55331595</t>
  </si>
  <si>
    <t>zárubeň jednokřídlá ocelová pro sádrokartonové příčky tl stěny 110-150mm rozměru 800/1970, 2100mm</t>
  </si>
  <si>
    <t>-1041226449</t>
  </si>
  <si>
    <t>Poznámka k položce:_x000D_
S, SH, SP</t>
  </si>
  <si>
    <t>159</t>
  </si>
  <si>
    <t>998763200</t>
  </si>
  <si>
    <t>Přesun hmot procentní pro dřevostavby v objektech v do 6 m</t>
  </si>
  <si>
    <t>1524184999</t>
  </si>
  <si>
    <t>Přesun hmot pro dřevostavby stanovený procentní sazbou (%) z ceny vodorovná dopravní vzdálenost do 50 m v objektech výšky do 6 m</t>
  </si>
  <si>
    <t>https://podminky.urs.cz/item/CS_URS_2023_01/998763200</t>
  </si>
  <si>
    <t>766</t>
  </si>
  <si>
    <t>Konstrukce truhlářské</t>
  </si>
  <si>
    <t>160</t>
  </si>
  <si>
    <t>766441822</t>
  </si>
  <si>
    <t>Demontáž parapetních desek dřevěných nebo plastových šířky přes 300 mm délky do 2000 mm</t>
  </si>
  <si>
    <t>1330648338</t>
  </si>
  <si>
    <t>Demontáž parapetních desek dřevěných nebo plastových šířky přes 300 mm, délky přes 1000 do 2000 mm</t>
  </si>
  <si>
    <t>https://podminky.urs.cz/item/CS_URS_2023_01/766441822</t>
  </si>
  <si>
    <t>161</t>
  </si>
  <si>
    <t>766660001</t>
  </si>
  <si>
    <t>Montáž dveřních křídel otvíravých jednokřídlových š do 0,8 m do ocelové zárubně</t>
  </si>
  <si>
    <t>-1132622352</t>
  </si>
  <si>
    <t>Montáž dveřních křídel dřevěných nebo plastových otevíravých do ocelové zárubně povrchově upravených jednokřídlových, šířky do 800 mm</t>
  </si>
  <si>
    <t>https://podminky.urs.cz/item/CS_URS_2023_01/766660001</t>
  </si>
  <si>
    <t>162</t>
  </si>
  <si>
    <t>61162092R01</t>
  </si>
  <si>
    <t>dveře jednokřídlé otočné dřevotřískové povrch laminátový celoprosklené 800x1970/2100mm,vč.kování,zámku,kliky - dle výběru investora</t>
  </si>
  <si>
    <t>1961888130</t>
  </si>
  <si>
    <t>163</t>
  </si>
  <si>
    <t>766660021</t>
  </si>
  <si>
    <t>Montáž dveřních křídel otvíravých jednokřídlových š do 0,8 m požárních do ocelové zárubně</t>
  </si>
  <si>
    <t>-1102273461</t>
  </si>
  <si>
    <t>Montáž dveřních křídel dřevěných nebo plastových otevíravých do ocelové zárubně protipožárních jednokřídlových, šířky do 800 mm</t>
  </si>
  <si>
    <t>https://podminky.urs.cz/item/CS_URS_2023_01/766660021</t>
  </si>
  <si>
    <t>164</t>
  </si>
  <si>
    <t>6116208R01</t>
  </si>
  <si>
    <t>dveře jednokřídlé otočné dřevotřískové protipožární EI (EW) 30 D3 povrch laminátový plné 800x1970/2100mm,vč.kování,zámku,kliky - dle výběru investora</t>
  </si>
  <si>
    <t>1543010628</t>
  </si>
  <si>
    <t>165</t>
  </si>
  <si>
    <t>766694122</t>
  </si>
  <si>
    <t>Montáž parapetních dřevěných nebo plastových š přes 30 cm dl přes 1,0 do 1,6 m</t>
  </si>
  <si>
    <t>-680564704</t>
  </si>
  <si>
    <t>Montáž ostatních truhlářských konstrukcí parapetních desek dřevěných nebo plastových šířky přes 300 mm, délky přes 1000 do 1600 mm</t>
  </si>
  <si>
    <t>166</t>
  </si>
  <si>
    <t>61144404</t>
  </si>
  <si>
    <t>parapet plastový vnitřní komůrkový tl 20mm š 400mm</t>
  </si>
  <si>
    <t>-1985692929</t>
  </si>
  <si>
    <t>167</t>
  </si>
  <si>
    <t>766695213</t>
  </si>
  <si>
    <t>Montáž truhlářských prahů dveří jednokřídlových š přes 10 cm</t>
  </si>
  <si>
    <t>1902720612</t>
  </si>
  <si>
    <t>Montáž ostatních truhlářských konstrukcí prahů dveří jednokřídlových, šířky přes 100 mm</t>
  </si>
  <si>
    <t>https://podminky.urs.cz/item/CS_URS_2023_01/766695213</t>
  </si>
  <si>
    <t>168</t>
  </si>
  <si>
    <t>61187161</t>
  </si>
  <si>
    <t>práh dveřní dřevěný dubový tl 20mm dl 820mm š 150mm</t>
  </si>
  <si>
    <t>1076479480</t>
  </si>
  <si>
    <t>169</t>
  </si>
  <si>
    <t>998766201</t>
  </si>
  <si>
    <t>Přesun hmot procentní pro kce truhlářské v objektech v do 6 m</t>
  </si>
  <si>
    <t>491148834</t>
  </si>
  <si>
    <t>Přesun hmot pro konstrukce truhlářské stanovený procentní sazbou (%) z ceny vodorovná dopravní vzdálenost do 50 m v objektech výšky do 6 m</t>
  </si>
  <si>
    <t>https://podminky.urs.cz/item/CS_URS_2023_01/998766201</t>
  </si>
  <si>
    <t>771</t>
  </si>
  <si>
    <t>Podlahy z dlaždic</t>
  </si>
  <si>
    <t>170</t>
  </si>
  <si>
    <t>771111011</t>
  </si>
  <si>
    <t>Vysátí podkladu před pokládkou dlažby</t>
  </si>
  <si>
    <t>46596623</t>
  </si>
  <si>
    <t>Příprava podkladu před provedením dlažby vysátí podlah</t>
  </si>
  <si>
    <t>https://podminky.urs.cz/item/CS_URS_2023_01/771111011</t>
  </si>
  <si>
    <t>171</t>
  </si>
  <si>
    <t>771121011</t>
  </si>
  <si>
    <t>Nátěr penetrační na podlahu</t>
  </si>
  <si>
    <t>300182605</t>
  </si>
  <si>
    <t>Příprava podkladu před provedením dlažby nátěr penetrační na podlahu</t>
  </si>
  <si>
    <t>https://podminky.urs.cz/item/CS_URS_2023_01/771121011</t>
  </si>
  <si>
    <t>172</t>
  </si>
  <si>
    <t>771574111</t>
  </si>
  <si>
    <t>Montáž podlah keramických hladkých lepených flexibilním lepidlem do 9 ks/m2</t>
  </si>
  <si>
    <t>1534014935</t>
  </si>
  <si>
    <t>Montáž podlah z dlaždic keramických lepených flexibilním lepidlem maloformátových hladkých přes 6 do 9 ks/m2</t>
  </si>
  <si>
    <t>https://podminky.urs.cz/item/CS_URS_2023_01/771574111</t>
  </si>
  <si>
    <t>173</t>
  </si>
  <si>
    <t>59761011</t>
  </si>
  <si>
    <t>dlažba keramická slinutá hladká do interiéru i exteriéru do 9ks/m2</t>
  </si>
  <si>
    <t>1167256579</t>
  </si>
  <si>
    <t>174</t>
  </si>
  <si>
    <t>998771201</t>
  </si>
  <si>
    <t>Přesun hmot procentní pro podlahy z dlaždic v objektech v do 6 m</t>
  </si>
  <si>
    <t>960910885</t>
  </si>
  <si>
    <t>Přesun hmot pro podlahy z dlaždic stanovený procentní sazbou (%) z ceny vodorovná dopravní vzdálenost do 50 m v objektech výšky do 6 m</t>
  </si>
  <si>
    <t>https://podminky.urs.cz/item/CS_URS_2023_01/998771201</t>
  </si>
  <si>
    <t>776</t>
  </si>
  <si>
    <t>Podlahy povlakové</t>
  </si>
  <si>
    <t>175</t>
  </si>
  <si>
    <t>776111311</t>
  </si>
  <si>
    <t>Vysátí podkladu povlakových podlah</t>
  </si>
  <si>
    <t>-2000437588</t>
  </si>
  <si>
    <t>Příprava podkladu vysátí podlah</t>
  </si>
  <si>
    <t>https://podminky.urs.cz/item/CS_URS_2023_01/776111311</t>
  </si>
  <si>
    <t>176</t>
  </si>
  <si>
    <t>776121111</t>
  </si>
  <si>
    <t>Vodou ředitelná penetrace savého podkladu povlakových podlah</t>
  </si>
  <si>
    <t>233034744</t>
  </si>
  <si>
    <t>Příprava podkladu penetrace vodou ředitelná podlah</t>
  </si>
  <si>
    <t>https://podminky.urs.cz/item/CS_URS_2023_01/776121111</t>
  </si>
  <si>
    <t>177</t>
  </si>
  <si>
    <t>776221111</t>
  </si>
  <si>
    <t>Lepení pásů z PVC standardním lepidlem</t>
  </si>
  <si>
    <t>-52365352</t>
  </si>
  <si>
    <t>Montáž podlahovin z PVC lepením standardním lepidlem z pásů standardních</t>
  </si>
  <si>
    <t>https://podminky.urs.cz/item/CS_URS_2023_01/776221111</t>
  </si>
  <si>
    <t>178</t>
  </si>
  <si>
    <t>28412285</t>
  </si>
  <si>
    <t>krytina podlahová heterogenní tl 2mm</t>
  </si>
  <si>
    <t>483559842</t>
  </si>
  <si>
    <t>179</t>
  </si>
  <si>
    <t>776421111</t>
  </si>
  <si>
    <t>Montáž obvodových lišt lepením</t>
  </si>
  <si>
    <t>-1027263910</t>
  </si>
  <si>
    <t>Montáž lišt obvodových lepených</t>
  </si>
  <si>
    <t>https://podminky.urs.cz/item/CS_URS_2023_01/776421111</t>
  </si>
  <si>
    <t>180</t>
  </si>
  <si>
    <t>69751204</t>
  </si>
  <si>
    <t>lišta kobercová 55x9mm</t>
  </si>
  <si>
    <t>-344933661</t>
  </si>
  <si>
    <t>181</t>
  </si>
  <si>
    <t>998776201</t>
  </si>
  <si>
    <t>Přesun hmot procentní pro podlahy povlakové v objektech v do 6 m</t>
  </si>
  <si>
    <t>-66218114</t>
  </si>
  <si>
    <t>Přesun hmot pro podlahy povlakové stanovený procentní sazbou (%) z ceny vodorovná dopravní vzdálenost do 50 m v objektech výšky do 6 m</t>
  </si>
  <si>
    <t>https://podminky.urs.cz/item/CS_URS_2023_01/998776201</t>
  </si>
  <si>
    <t>781</t>
  </si>
  <si>
    <t>Dokončovací práce - obklady</t>
  </si>
  <si>
    <t>182</t>
  </si>
  <si>
    <t>781121011</t>
  </si>
  <si>
    <t>Nátěr penetrační na stěnu</t>
  </si>
  <si>
    <t>2026958382</t>
  </si>
  <si>
    <t>Příprava podkladu před provedením obkladu nátěr penetrační na stěnu</t>
  </si>
  <si>
    <t>https://podminky.urs.cz/item/CS_URS_2023_01/781121011</t>
  </si>
  <si>
    <t>183</t>
  </si>
  <si>
    <t>781473810</t>
  </si>
  <si>
    <t>Demontáž obkladů z obkladaček keramických lepených</t>
  </si>
  <si>
    <t>-1895675451</t>
  </si>
  <si>
    <t>Demontáž obkladů z dlaždic keramických lepených</t>
  </si>
  <si>
    <t>https://podminky.urs.cz/item/CS_URS_2023_01/781473810</t>
  </si>
  <si>
    <t>184</t>
  </si>
  <si>
    <t>781474111</t>
  </si>
  <si>
    <t>Montáž obkladů vnitřních keramických hladkých přes 6 do 9 ks/m2 lepených flexibilním lepidlem</t>
  </si>
  <si>
    <t>-303911974</t>
  </si>
  <si>
    <t>Montáž obkladů vnitřních stěn z dlaždic keramických lepených flexibilním lepidlem maloformátových hladkých přes 6 do 9 ks/m2</t>
  </si>
  <si>
    <t>https://podminky.urs.cz/item/CS_URS_2023_01/781474111</t>
  </si>
  <si>
    <t>185</t>
  </si>
  <si>
    <t>59761026</t>
  </si>
  <si>
    <t>obklad keramický hladký do 12ks/m2</t>
  </si>
  <si>
    <t>696167998</t>
  </si>
  <si>
    <t>186</t>
  </si>
  <si>
    <t>781494111</t>
  </si>
  <si>
    <t>Plastové profily rohové lepené flexibilním lepidlem</t>
  </si>
  <si>
    <t>-204353111</t>
  </si>
  <si>
    <t>Obklad - dokončující práce profily ukončovací plastové lepené flexibilním lepidlem rohové</t>
  </si>
  <si>
    <t>https://podminky.urs.cz/item/CS_URS_2023_01/781494111</t>
  </si>
  <si>
    <t>187</t>
  </si>
  <si>
    <t>781494511</t>
  </si>
  <si>
    <t>Plastové profily ukončovací lepené flexibilním lepidlem</t>
  </si>
  <si>
    <t>-439830030</t>
  </si>
  <si>
    <t>Obklad - dokončující práce profily ukončovací plastové lepené flexibilním lepidlem ukončovací</t>
  </si>
  <si>
    <t>https://podminky.urs.cz/item/CS_URS_2023_01/781494511</t>
  </si>
  <si>
    <t>188</t>
  </si>
  <si>
    <t>781495115</t>
  </si>
  <si>
    <t>Spárování vnitřních obkladů silikonem</t>
  </si>
  <si>
    <t>1825330694</t>
  </si>
  <si>
    <t>Obklad - dokončující práce ostatní práce spárování silikonem</t>
  </si>
  <si>
    <t>https://podminky.urs.cz/item/CS_URS_2023_01/781495115</t>
  </si>
  <si>
    <t>189</t>
  </si>
  <si>
    <t>998781201</t>
  </si>
  <si>
    <t>Přesun hmot procentní pro obklady keramické v objektech v do 6 m</t>
  </si>
  <si>
    <t>8953666</t>
  </si>
  <si>
    <t>Přesun hmot pro obklady keramické stanovený procentní sazbou (%) z ceny vodorovná dopravní vzdálenost do 50 m v objektech výšky do 6 m</t>
  </si>
  <si>
    <t>https://podminky.urs.cz/item/CS_URS_2023_01/998781201</t>
  </si>
  <si>
    <t>784</t>
  </si>
  <si>
    <t>Dokončovací práce - malby</t>
  </si>
  <si>
    <t>190</t>
  </si>
  <si>
    <t>784171121</t>
  </si>
  <si>
    <t>Zakrytí vnitřních ploch konstrukcí nebo prvků v místnostech v do 3,80 m</t>
  </si>
  <si>
    <t>826987839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</si>
  <si>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</si>
  <si>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https://podminky.urs.cz/item/CS_URS_2023_01/784171121</t>
  </si>
  <si>
    <t>191</t>
  </si>
  <si>
    <t>58124844</t>
  </si>
  <si>
    <t>fólie pro malířské potřeby zakrývací tl 25µ 4x5m</t>
  </si>
  <si>
    <t>683631994</t>
  </si>
  <si>
    <t>192</t>
  </si>
  <si>
    <t>58124840</t>
  </si>
  <si>
    <t>páska malířská z PVC a UV odolná (7 dnů) do š 50mm</t>
  </si>
  <si>
    <t>-218828655</t>
  </si>
  <si>
    <t>193</t>
  </si>
  <si>
    <t>784221101</t>
  </si>
  <si>
    <t>Dvojnásobné bílé malby ze směsí za sucha dobře otěruvzdorných v místnostech do 3,80 m</t>
  </si>
  <si>
    <t>-49951895</t>
  </si>
  <si>
    <t>Malby z malířských směsí otěruvzdorných za sucha dvojnásobné, bílé za sucha otěruvzdorné dobře v místnostech výšky do 3,80 m</t>
  </si>
  <si>
    <t>https://podminky.urs.cz/item/CS_URS_2023_01/784221101</t>
  </si>
  <si>
    <t>VRN</t>
  </si>
  <si>
    <t>Vedlejší rozpočtové náklady</t>
  </si>
  <si>
    <t>5</t>
  </si>
  <si>
    <t>Ostatní</t>
  </si>
  <si>
    <t>Ostatní náklady</t>
  </si>
  <si>
    <t>194</t>
  </si>
  <si>
    <t>0007510001</t>
  </si>
  <si>
    <t>Doprava na místo stavby a ostatní režijní náklady</t>
  </si>
  <si>
    <t>-249680829</t>
  </si>
  <si>
    <t>195</t>
  </si>
  <si>
    <t>0007510002</t>
  </si>
  <si>
    <t>Spojovací, těsnící, montážní materiál, pomocné atypické ocelové konstrukce, třmeny, objímky, závěsy, apod.</t>
  </si>
  <si>
    <t>1233256577</t>
  </si>
  <si>
    <t>196</t>
  </si>
  <si>
    <t>0007510004</t>
  </si>
  <si>
    <t>Propojení na stávající vedení vodovodu a kanalizace</t>
  </si>
  <si>
    <t>-1029224915</t>
  </si>
  <si>
    <t>VRN1</t>
  </si>
  <si>
    <t>Průzkumné, geodetické a projektové práce</t>
  </si>
  <si>
    <t>197</t>
  </si>
  <si>
    <t>013254000</t>
  </si>
  <si>
    <t>Dokumentace skutečného provedení stavby</t>
  </si>
  <si>
    <t>385584300</t>
  </si>
  <si>
    <t>https://podminky.urs.cz/item/CS_URS_2023_01/013254000</t>
  </si>
  <si>
    <t>VRN3</t>
  </si>
  <si>
    <t>Zařízení staveniště</t>
  </si>
  <si>
    <t>198</t>
  </si>
  <si>
    <t>030001000</t>
  </si>
  <si>
    <t>1901503502</t>
  </si>
  <si>
    <t>https://podminky.urs.cz/item/CS_URS_2023_01/030001000</t>
  </si>
  <si>
    <t>VRN4</t>
  </si>
  <si>
    <t>Inženýrská činnost</t>
  </si>
  <si>
    <t>199</t>
  </si>
  <si>
    <t>042903000</t>
  </si>
  <si>
    <t>Ostatní posudky</t>
  </si>
  <si>
    <t>129457120</t>
  </si>
  <si>
    <t>https://podminky.urs.cz/item/CS_URS_2023_01/042903000</t>
  </si>
  <si>
    <t>200</t>
  </si>
  <si>
    <t>043103000</t>
  </si>
  <si>
    <t>Zkoušky bez rozlišení</t>
  </si>
  <si>
    <t>-2006117034</t>
  </si>
  <si>
    <t>https://podminky.urs.cz/item/CS_URS_2023_01/043103000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</si>
</sst>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Protection="1"/>
    <xf numFmtId="0" fontId="10" fillId="0" borderId="0" xfId="0" applyFont="1" applyFill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11" xfId="0" applyBorder="1" applyAlignment="1" applyProtection="1">
      <alignment vertical="center"/>
    </xf>
    <xf numFmtId="166" fontId="26" fillId="0" borderId="12" xfId="0" applyNumberFormat="1" applyFont="1" applyBorder="1" applyProtection="1"/>
    <xf numFmtId="166" fontId="26" fillId="0" borderId="13" xfId="0" applyNumberFormat="1" applyFont="1" applyBorder="1" applyProtection="1"/>
    <xf numFmtId="4" fontId="27" fillId="0" borderId="0" xfId="0" applyNumberFormat="1" applyFont="1" applyAlignment="1" applyProtection="1">
      <alignment vertical="center"/>
    </xf>
    <xf numFmtId="0" fontId="8" fillId="0" borderId="0" xfId="0" applyFont="1" applyProtection="1"/>
    <xf numFmtId="0" fontId="8" fillId="0" borderId="3" xfId="0" applyFont="1" applyBorder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center" vertical="center"/>
    </xf>
    <xf numFmtId="166" fontId="18" fillId="0" borderId="0" xfId="0" applyNumberFormat="1" applyFont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 applyProtection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998018001" TargetMode="External"/><Relationship Id="rId117" Type="http://schemas.openxmlformats.org/officeDocument/2006/relationships/drawing" Target="../drawings/drawing2.xml"/><Relationship Id="rId21" Type="http://schemas.openxmlformats.org/officeDocument/2006/relationships/hyperlink" Target="https://podminky.urs.cz/item/CS_URS_2023_01/997013501" TargetMode="External"/><Relationship Id="rId42" Type="http://schemas.openxmlformats.org/officeDocument/2006/relationships/hyperlink" Target="https://podminky.urs.cz/item/CS_URS_2023_01/722290234" TargetMode="External"/><Relationship Id="rId47" Type="http://schemas.openxmlformats.org/officeDocument/2006/relationships/hyperlink" Target="https://podminky.urs.cz/item/CS_URS_2023_01/725211603" TargetMode="External"/><Relationship Id="rId63" Type="http://schemas.openxmlformats.org/officeDocument/2006/relationships/hyperlink" Target="https://podminky.urs.cz/item/CS_URS_2023_01/998733201" TargetMode="External"/><Relationship Id="rId68" Type="http://schemas.openxmlformats.org/officeDocument/2006/relationships/hyperlink" Target="https://podminky.urs.cz/item/CS_URS_2023_01/735151821" TargetMode="External"/><Relationship Id="rId84" Type="http://schemas.openxmlformats.org/officeDocument/2006/relationships/hyperlink" Target="https://podminky.urs.cz/item/CS_URS_2023_01/763121714" TargetMode="External"/><Relationship Id="rId89" Type="http://schemas.openxmlformats.org/officeDocument/2006/relationships/hyperlink" Target="https://podminky.urs.cz/item/CS_URS_2023_01/998763200" TargetMode="External"/><Relationship Id="rId112" Type="http://schemas.openxmlformats.org/officeDocument/2006/relationships/hyperlink" Target="https://podminky.urs.cz/item/CS_URS_2023_01/784221101" TargetMode="External"/><Relationship Id="rId16" Type="http://schemas.openxmlformats.org/officeDocument/2006/relationships/hyperlink" Target="https://podminky.urs.cz/item/CS_URS_2023_01/965082933" TargetMode="External"/><Relationship Id="rId107" Type="http://schemas.openxmlformats.org/officeDocument/2006/relationships/hyperlink" Target="https://podminky.urs.cz/item/CS_URS_2023_01/781494111" TargetMode="External"/><Relationship Id="rId11" Type="http://schemas.openxmlformats.org/officeDocument/2006/relationships/hyperlink" Target="https://podminky.urs.cz/item/CS_URS_2023_01/642945111" TargetMode="External"/><Relationship Id="rId24" Type="http://schemas.openxmlformats.org/officeDocument/2006/relationships/hyperlink" Target="https://podminky.urs.cz/item/CS_URS_2023_01/997013631" TargetMode="External"/><Relationship Id="rId32" Type="http://schemas.openxmlformats.org/officeDocument/2006/relationships/hyperlink" Target="https://podminky.urs.cz/item/CS_URS_2023_01/721194105" TargetMode="External"/><Relationship Id="rId37" Type="http://schemas.openxmlformats.org/officeDocument/2006/relationships/hyperlink" Target="https://podminky.urs.cz/item/CS_URS_2023_01/722174003" TargetMode="External"/><Relationship Id="rId40" Type="http://schemas.openxmlformats.org/officeDocument/2006/relationships/hyperlink" Target="https://podminky.urs.cz/item/CS_URS_2023_01/722220232" TargetMode="External"/><Relationship Id="rId45" Type="http://schemas.openxmlformats.org/officeDocument/2006/relationships/hyperlink" Target="https://podminky.urs.cz/item/CS_URS_2023_01/725112022" TargetMode="External"/><Relationship Id="rId53" Type="http://schemas.openxmlformats.org/officeDocument/2006/relationships/hyperlink" Target="https://podminky.urs.cz/item/CS_URS_2023_01/725822613" TargetMode="External"/><Relationship Id="rId58" Type="http://schemas.openxmlformats.org/officeDocument/2006/relationships/hyperlink" Target="https://podminky.urs.cz/item/CS_URS_2023_01/732331131" TargetMode="External"/><Relationship Id="rId66" Type="http://schemas.openxmlformats.org/officeDocument/2006/relationships/hyperlink" Target="https://podminky.urs.cz/item/CS_URS_2023_01/998734201" TargetMode="External"/><Relationship Id="rId74" Type="http://schemas.openxmlformats.org/officeDocument/2006/relationships/hyperlink" Target="https://podminky.urs.cz/item/CS_URS_2023_01/998735201" TargetMode="External"/><Relationship Id="rId79" Type="http://schemas.openxmlformats.org/officeDocument/2006/relationships/hyperlink" Target="https://podminky.urs.cz/item/CS_URS_2023_01/763111433" TargetMode="External"/><Relationship Id="rId87" Type="http://schemas.openxmlformats.org/officeDocument/2006/relationships/hyperlink" Target="https://podminky.urs.cz/item/CS_URS_2023_01/763131714" TargetMode="External"/><Relationship Id="rId102" Type="http://schemas.openxmlformats.org/officeDocument/2006/relationships/hyperlink" Target="https://podminky.urs.cz/item/CS_URS_2023_01/776421111" TargetMode="External"/><Relationship Id="rId110" Type="http://schemas.openxmlformats.org/officeDocument/2006/relationships/hyperlink" Target="https://podminky.urs.cz/item/CS_URS_2023_01/998781201" TargetMode="External"/><Relationship Id="rId115" Type="http://schemas.openxmlformats.org/officeDocument/2006/relationships/hyperlink" Target="https://podminky.urs.cz/item/CS_URS_2023_01/042903000" TargetMode="External"/><Relationship Id="rId5" Type="http://schemas.openxmlformats.org/officeDocument/2006/relationships/hyperlink" Target="https://podminky.urs.cz/item/CS_URS_2023_01/629991011" TargetMode="External"/><Relationship Id="rId61" Type="http://schemas.openxmlformats.org/officeDocument/2006/relationships/hyperlink" Target="https://podminky.urs.cz/item/CS_URS_2023_01/733222104" TargetMode="External"/><Relationship Id="rId82" Type="http://schemas.openxmlformats.org/officeDocument/2006/relationships/hyperlink" Target="https://podminky.urs.cz/item/CS_URS_2023_01/763111742" TargetMode="External"/><Relationship Id="rId90" Type="http://schemas.openxmlformats.org/officeDocument/2006/relationships/hyperlink" Target="https://podminky.urs.cz/item/CS_URS_2023_01/766441822" TargetMode="External"/><Relationship Id="rId95" Type="http://schemas.openxmlformats.org/officeDocument/2006/relationships/hyperlink" Target="https://podminky.urs.cz/item/CS_URS_2023_01/771111011" TargetMode="External"/><Relationship Id="rId19" Type="http://schemas.openxmlformats.org/officeDocument/2006/relationships/hyperlink" Target="https://podminky.urs.cz/item/CS_URS_2023_01/978013191" TargetMode="External"/><Relationship Id="rId14" Type="http://schemas.openxmlformats.org/officeDocument/2006/relationships/hyperlink" Target="https://podminky.urs.cz/item/CS_URS_2023_01/962031132" TargetMode="External"/><Relationship Id="rId22" Type="http://schemas.openxmlformats.org/officeDocument/2006/relationships/hyperlink" Target="https://podminky.urs.cz/item/CS_URS_2023_01/997013509" TargetMode="External"/><Relationship Id="rId27" Type="http://schemas.openxmlformats.org/officeDocument/2006/relationships/hyperlink" Target="https://podminky.urs.cz/item/CS_URS_2023_01/713463131" TargetMode="External"/><Relationship Id="rId30" Type="http://schemas.openxmlformats.org/officeDocument/2006/relationships/hyperlink" Target="https://podminky.urs.cz/item/CS_URS_2023_01/721174043" TargetMode="External"/><Relationship Id="rId35" Type="http://schemas.openxmlformats.org/officeDocument/2006/relationships/hyperlink" Target="https://podminky.urs.cz/item/CS_URS_2023_01/998721201" TargetMode="External"/><Relationship Id="rId43" Type="http://schemas.openxmlformats.org/officeDocument/2006/relationships/hyperlink" Target="https://podminky.urs.cz/item/CS_URS_2023_01/998722201" TargetMode="External"/><Relationship Id="rId48" Type="http://schemas.openxmlformats.org/officeDocument/2006/relationships/hyperlink" Target="https://podminky.urs.cz/item/CS_URS_2023_01/725220851" TargetMode="External"/><Relationship Id="rId56" Type="http://schemas.openxmlformats.org/officeDocument/2006/relationships/hyperlink" Target="https://podminky.urs.cz/item/CS_URS_2023_01/726131041" TargetMode="External"/><Relationship Id="rId64" Type="http://schemas.openxmlformats.org/officeDocument/2006/relationships/hyperlink" Target="https://podminky.urs.cz/item/CS_URS_2023_01/734211115" TargetMode="External"/><Relationship Id="rId69" Type="http://schemas.openxmlformats.org/officeDocument/2006/relationships/hyperlink" Target="https://podminky.urs.cz/item/CS_URS_2023_01/735152471" TargetMode="External"/><Relationship Id="rId77" Type="http://schemas.openxmlformats.org/officeDocument/2006/relationships/hyperlink" Target="https://podminky.urs.cz/item/CS_URS_2023_01/762810017" TargetMode="External"/><Relationship Id="rId100" Type="http://schemas.openxmlformats.org/officeDocument/2006/relationships/hyperlink" Target="https://podminky.urs.cz/item/CS_URS_2023_01/776121111" TargetMode="External"/><Relationship Id="rId105" Type="http://schemas.openxmlformats.org/officeDocument/2006/relationships/hyperlink" Target="https://podminky.urs.cz/item/CS_URS_2023_01/781473810" TargetMode="External"/><Relationship Id="rId113" Type="http://schemas.openxmlformats.org/officeDocument/2006/relationships/hyperlink" Target="https://podminky.urs.cz/item/CS_URS_2023_01/013254000" TargetMode="External"/><Relationship Id="rId8" Type="http://schemas.openxmlformats.org/officeDocument/2006/relationships/hyperlink" Target="https://podminky.urs.cz/item/CS_URS_2023_01/631362021" TargetMode="External"/><Relationship Id="rId51" Type="http://schemas.openxmlformats.org/officeDocument/2006/relationships/hyperlink" Target="https://podminky.urs.cz/item/CS_URS_2023_01/725530823" TargetMode="External"/><Relationship Id="rId72" Type="http://schemas.openxmlformats.org/officeDocument/2006/relationships/hyperlink" Target="https://podminky.urs.cz/item/CS_URS_2023_01/735191905" TargetMode="External"/><Relationship Id="rId80" Type="http://schemas.openxmlformats.org/officeDocument/2006/relationships/hyperlink" Target="https://podminky.urs.cz/item/CS_URS_2023_01/763111722" TargetMode="External"/><Relationship Id="rId85" Type="http://schemas.openxmlformats.org/officeDocument/2006/relationships/hyperlink" Target="https://podminky.urs.cz/item/CS_URS_2023_01/763131511" TargetMode="External"/><Relationship Id="rId93" Type="http://schemas.openxmlformats.org/officeDocument/2006/relationships/hyperlink" Target="https://podminky.urs.cz/item/CS_URS_2023_01/766695213" TargetMode="External"/><Relationship Id="rId98" Type="http://schemas.openxmlformats.org/officeDocument/2006/relationships/hyperlink" Target="https://podminky.urs.cz/item/CS_URS_2023_01/998771201" TargetMode="External"/><Relationship Id="rId3" Type="http://schemas.openxmlformats.org/officeDocument/2006/relationships/hyperlink" Target="https://podminky.urs.cz/item/CS_URS_2023_01/612321191" TargetMode="External"/><Relationship Id="rId12" Type="http://schemas.openxmlformats.org/officeDocument/2006/relationships/hyperlink" Target="https://podminky.urs.cz/item/CS_URS_2023_01/949101111" TargetMode="External"/><Relationship Id="rId17" Type="http://schemas.openxmlformats.org/officeDocument/2006/relationships/hyperlink" Target="https://podminky.urs.cz/item/CS_URS_2023_01/968062455" TargetMode="External"/><Relationship Id="rId25" Type="http://schemas.openxmlformats.org/officeDocument/2006/relationships/hyperlink" Target="https://podminky.urs.cz/item/CS_URS_2023_01/997013811" TargetMode="External"/><Relationship Id="rId33" Type="http://schemas.openxmlformats.org/officeDocument/2006/relationships/hyperlink" Target="https://podminky.urs.cz/item/CS_URS_2023_01/721194109" TargetMode="External"/><Relationship Id="rId38" Type="http://schemas.openxmlformats.org/officeDocument/2006/relationships/hyperlink" Target="https://podminky.urs.cz/item/CS_URS_2023_01/722181251" TargetMode="External"/><Relationship Id="rId46" Type="http://schemas.openxmlformats.org/officeDocument/2006/relationships/hyperlink" Target="https://podminky.urs.cz/item/CS_URS_2023_01/725210821" TargetMode="External"/><Relationship Id="rId59" Type="http://schemas.openxmlformats.org/officeDocument/2006/relationships/hyperlink" Target="https://podminky.urs.cz/item/CS_URS_2023_01/998732201" TargetMode="External"/><Relationship Id="rId67" Type="http://schemas.openxmlformats.org/officeDocument/2006/relationships/hyperlink" Target="https://podminky.urs.cz/item/CS_URS_2023_01/735000912" TargetMode="External"/><Relationship Id="rId103" Type="http://schemas.openxmlformats.org/officeDocument/2006/relationships/hyperlink" Target="https://podminky.urs.cz/item/CS_URS_2023_01/998776201" TargetMode="External"/><Relationship Id="rId108" Type="http://schemas.openxmlformats.org/officeDocument/2006/relationships/hyperlink" Target="https://podminky.urs.cz/item/CS_URS_2023_01/781494511" TargetMode="External"/><Relationship Id="rId116" Type="http://schemas.openxmlformats.org/officeDocument/2006/relationships/hyperlink" Target="https://podminky.urs.cz/item/CS_URS_2023_01/043103000" TargetMode="External"/><Relationship Id="rId20" Type="http://schemas.openxmlformats.org/officeDocument/2006/relationships/hyperlink" Target="https://podminky.urs.cz/item/CS_URS_2023_01/978059541" TargetMode="External"/><Relationship Id="rId41" Type="http://schemas.openxmlformats.org/officeDocument/2006/relationships/hyperlink" Target="https://podminky.urs.cz/item/CS_URS_2023_01/722231141" TargetMode="External"/><Relationship Id="rId54" Type="http://schemas.openxmlformats.org/officeDocument/2006/relationships/hyperlink" Target="https://podminky.urs.cz/item/CS_URS_2023_01/725841312" TargetMode="External"/><Relationship Id="rId62" Type="http://schemas.openxmlformats.org/officeDocument/2006/relationships/hyperlink" Target="https://podminky.urs.cz/item/CS_URS_2023_01/733291101" TargetMode="External"/><Relationship Id="rId70" Type="http://schemas.openxmlformats.org/officeDocument/2006/relationships/hyperlink" Target="https://podminky.urs.cz/item/CS_URS_2023_01/735152677" TargetMode="External"/><Relationship Id="rId75" Type="http://schemas.openxmlformats.org/officeDocument/2006/relationships/hyperlink" Target="https://podminky.urs.cz/item/CS_URS_2023_01/762083111" TargetMode="External"/><Relationship Id="rId83" Type="http://schemas.openxmlformats.org/officeDocument/2006/relationships/hyperlink" Target="https://podminky.urs.cz/item/CS_URS_2023_01/763121590" TargetMode="External"/><Relationship Id="rId88" Type="http://schemas.openxmlformats.org/officeDocument/2006/relationships/hyperlink" Target="https://podminky.urs.cz/item/CS_URS_2023_01/763181311" TargetMode="External"/><Relationship Id="rId91" Type="http://schemas.openxmlformats.org/officeDocument/2006/relationships/hyperlink" Target="https://podminky.urs.cz/item/CS_URS_2023_01/766660001" TargetMode="External"/><Relationship Id="rId96" Type="http://schemas.openxmlformats.org/officeDocument/2006/relationships/hyperlink" Target="https://podminky.urs.cz/item/CS_URS_2023_01/771121011" TargetMode="External"/><Relationship Id="rId111" Type="http://schemas.openxmlformats.org/officeDocument/2006/relationships/hyperlink" Target="https://podminky.urs.cz/item/CS_URS_2023_01/784171121" TargetMode="External"/><Relationship Id="rId1" Type="http://schemas.openxmlformats.org/officeDocument/2006/relationships/hyperlink" Target="https://podminky.urs.cz/item/CS_URS_2023_01/612131101" TargetMode="External"/><Relationship Id="rId6" Type="http://schemas.openxmlformats.org/officeDocument/2006/relationships/hyperlink" Target="https://podminky.urs.cz/item/CS_URS_2023_01/631311116" TargetMode="External"/><Relationship Id="rId15" Type="http://schemas.openxmlformats.org/officeDocument/2006/relationships/hyperlink" Target="https://podminky.urs.cz/item/CS_URS_2023_01/965043441" TargetMode="External"/><Relationship Id="rId23" Type="http://schemas.openxmlformats.org/officeDocument/2006/relationships/hyperlink" Target="https://podminky.urs.cz/item/CS_URS_2023_01/997013603" TargetMode="External"/><Relationship Id="rId28" Type="http://schemas.openxmlformats.org/officeDocument/2006/relationships/hyperlink" Target="https://podminky.urs.cz/item/CS_URS_2023_01/998713201" TargetMode="External"/><Relationship Id="rId36" Type="http://schemas.openxmlformats.org/officeDocument/2006/relationships/hyperlink" Target="https://podminky.urs.cz/item/CS_URS_2023_01/722174002" TargetMode="External"/><Relationship Id="rId49" Type="http://schemas.openxmlformats.org/officeDocument/2006/relationships/hyperlink" Target="https://podminky.urs.cz/item/CS_URS_2023_01/725241223" TargetMode="External"/><Relationship Id="rId57" Type="http://schemas.openxmlformats.org/officeDocument/2006/relationships/hyperlink" Target="https://podminky.urs.cz/item/CS_URS_2023_01/998726211" TargetMode="External"/><Relationship Id="rId106" Type="http://schemas.openxmlformats.org/officeDocument/2006/relationships/hyperlink" Target="https://podminky.urs.cz/item/CS_URS_2023_01/781474111" TargetMode="External"/><Relationship Id="rId114" Type="http://schemas.openxmlformats.org/officeDocument/2006/relationships/hyperlink" Target="https://podminky.urs.cz/item/CS_URS_2023_01/030001000" TargetMode="External"/><Relationship Id="rId10" Type="http://schemas.openxmlformats.org/officeDocument/2006/relationships/hyperlink" Target="https://podminky.urs.cz/item/CS_URS_2023_01/642944121" TargetMode="External"/><Relationship Id="rId31" Type="http://schemas.openxmlformats.org/officeDocument/2006/relationships/hyperlink" Target="https://podminky.urs.cz/item/CS_URS_2023_01/721174045" TargetMode="External"/><Relationship Id="rId44" Type="http://schemas.openxmlformats.org/officeDocument/2006/relationships/hyperlink" Target="https://podminky.urs.cz/item/CS_URS_2023_01/725110811" TargetMode="External"/><Relationship Id="rId52" Type="http://schemas.openxmlformats.org/officeDocument/2006/relationships/hyperlink" Target="https://podminky.urs.cz/item/CS_URS_2023_01/725820802" TargetMode="External"/><Relationship Id="rId60" Type="http://schemas.openxmlformats.org/officeDocument/2006/relationships/hyperlink" Target="https://podminky.urs.cz/item/CS_URS_2023_01/733222102" TargetMode="External"/><Relationship Id="rId65" Type="http://schemas.openxmlformats.org/officeDocument/2006/relationships/hyperlink" Target="https://podminky.urs.cz/item/CS_URS_2023_01/734292715" TargetMode="External"/><Relationship Id="rId73" Type="http://schemas.openxmlformats.org/officeDocument/2006/relationships/hyperlink" Target="https://podminky.urs.cz/item/CS_URS_2023_01/735191910" TargetMode="External"/><Relationship Id="rId78" Type="http://schemas.openxmlformats.org/officeDocument/2006/relationships/hyperlink" Target="https://podminky.urs.cz/item/CS_URS_2023_01/998762201" TargetMode="External"/><Relationship Id="rId81" Type="http://schemas.openxmlformats.org/officeDocument/2006/relationships/hyperlink" Target="https://podminky.urs.cz/item/CS_URS_2023_01/763111741" TargetMode="External"/><Relationship Id="rId86" Type="http://schemas.openxmlformats.org/officeDocument/2006/relationships/hyperlink" Target="https://podminky.urs.cz/item/CS_URS_2023_01/763131551" TargetMode="External"/><Relationship Id="rId94" Type="http://schemas.openxmlformats.org/officeDocument/2006/relationships/hyperlink" Target="https://podminky.urs.cz/item/CS_URS_2023_01/998766201" TargetMode="External"/><Relationship Id="rId99" Type="http://schemas.openxmlformats.org/officeDocument/2006/relationships/hyperlink" Target="https://podminky.urs.cz/item/CS_URS_2023_01/776111311" TargetMode="External"/><Relationship Id="rId101" Type="http://schemas.openxmlformats.org/officeDocument/2006/relationships/hyperlink" Target="https://podminky.urs.cz/item/CS_URS_2023_01/776221111" TargetMode="External"/><Relationship Id="rId4" Type="http://schemas.openxmlformats.org/officeDocument/2006/relationships/hyperlink" Target="https://podminky.urs.cz/item/CS_URS_2023_01/612325225" TargetMode="External"/><Relationship Id="rId9" Type="http://schemas.openxmlformats.org/officeDocument/2006/relationships/hyperlink" Target="https://podminky.urs.cz/item/CS_URS_2023_01/635211121" TargetMode="External"/><Relationship Id="rId13" Type="http://schemas.openxmlformats.org/officeDocument/2006/relationships/hyperlink" Target="https://podminky.urs.cz/item/CS_URS_2023_01/952901111" TargetMode="External"/><Relationship Id="rId18" Type="http://schemas.openxmlformats.org/officeDocument/2006/relationships/hyperlink" Target="https://podminky.urs.cz/item/CS_URS_2023_01/977151118" TargetMode="External"/><Relationship Id="rId39" Type="http://schemas.openxmlformats.org/officeDocument/2006/relationships/hyperlink" Target="https://podminky.urs.cz/item/CS_URS_2023_01/722181252" TargetMode="External"/><Relationship Id="rId109" Type="http://schemas.openxmlformats.org/officeDocument/2006/relationships/hyperlink" Target="https://podminky.urs.cz/item/CS_URS_2023_01/781495115" TargetMode="External"/><Relationship Id="rId34" Type="http://schemas.openxmlformats.org/officeDocument/2006/relationships/hyperlink" Target="https://podminky.urs.cz/item/CS_URS_2023_01/721290111" TargetMode="External"/><Relationship Id="rId50" Type="http://schemas.openxmlformats.org/officeDocument/2006/relationships/hyperlink" Target="https://podminky.urs.cz/item/CS_URS_2023_01/725244813" TargetMode="External"/><Relationship Id="rId55" Type="http://schemas.openxmlformats.org/officeDocument/2006/relationships/hyperlink" Target="https://podminky.urs.cz/item/CS_URS_2023_01/998725201" TargetMode="External"/><Relationship Id="rId76" Type="http://schemas.openxmlformats.org/officeDocument/2006/relationships/hyperlink" Target="https://podminky.urs.cz/item/CS_URS_2023_01/762522811" TargetMode="External"/><Relationship Id="rId97" Type="http://schemas.openxmlformats.org/officeDocument/2006/relationships/hyperlink" Target="https://podminky.urs.cz/item/CS_URS_2023_01/771574111" TargetMode="External"/><Relationship Id="rId104" Type="http://schemas.openxmlformats.org/officeDocument/2006/relationships/hyperlink" Target="https://podminky.urs.cz/item/CS_URS_2023_01/781121011" TargetMode="External"/><Relationship Id="rId7" Type="http://schemas.openxmlformats.org/officeDocument/2006/relationships/hyperlink" Target="https://podminky.urs.cz/item/CS_URS_2023_01/631319171" TargetMode="External"/><Relationship Id="rId71" Type="http://schemas.openxmlformats.org/officeDocument/2006/relationships/hyperlink" Target="https://podminky.urs.cz/item/CS_URS_2023_01/735164253" TargetMode="External"/><Relationship Id="rId92" Type="http://schemas.openxmlformats.org/officeDocument/2006/relationships/hyperlink" Target="https://podminky.urs.cz/item/CS_URS_2023_01/766660021" TargetMode="External"/><Relationship Id="rId2" Type="http://schemas.openxmlformats.org/officeDocument/2006/relationships/hyperlink" Target="https://podminky.urs.cz/item/CS_URS_2023_01/612321141" TargetMode="External"/><Relationship Id="rId29" Type="http://schemas.openxmlformats.org/officeDocument/2006/relationships/hyperlink" Target="https://podminky.urs.cz/item/CS_URS_2023_01/7211740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66" workbookViewId="0">
      <selection activeCell="AV91" sqref="AV9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1" width="2.6640625" customWidth="1"/>
    <col min="32" max="32" width="20.83203125" customWidth="1"/>
    <col min="33" max="33" width="27.5" customWidth="1"/>
    <col min="34" max="34" width="15.6640625" hidden="1" customWidth="1"/>
    <col min="35" max="35" width="13.6640625" customWidth="1"/>
    <col min="36" max="38" width="25.83203125" hidden="1" customWidth="1"/>
    <col min="39" max="40" width="21.6640625" hidden="1" customWidth="1"/>
    <col min="41" max="42" width="25" hidden="1" customWidth="1"/>
    <col min="43" max="43" width="21.6640625" hidden="1" customWidth="1"/>
    <col min="44" max="44" width="19.1640625" hidden="1" customWidth="1"/>
    <col min="45" max="45" width="25" hidden="1" customWidth="1"/>
    <col min="46" max="46" width="21.6640625" hidden="1" customWidth="1"/>
    <col min="47" max="47" width="19.1640625" hidden="1" customWidth="1"/>
    <col min="48" max="48" width="66.5" customWidth="1"/>
    <col min="62" max="82" width="9.33203125" hidden="1"/>
  </cols>
  <sheetData>
    <row r="1" spans="1:65">
      <c r="A1" s="7" t="s">
        <v>0</v>
      </c>
      <c r="AQ1" s="7" t="s">
        <v>1</v>
      </c>
      <c r="AR1" s="7" t="s">
        <v>2</v>
      </c>
      <c r="AS1" s="7" t="s">
        <v>1</v>
      </c>
      <c r="BK1" s="7" t="s">
        <v>3</v>
      </c>
      <c r="BL1" s="7" t="s">
        <v>3</v>
      </c>
      <c r="BM1" s="7" t="s">
        <v>4</v>
      </c>
    </row>
    <row r="2" spans="1:65" ht="36.950000000000003" customHeight="1">
      <c r="AI2" s="88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BJ2" s="8" t="s">
        <v>5</v>
      </c>
      <c r="BK2" s="8" t="s">
        <v>6</v>
      </c>
    </row>
    <row r="3" spans="1:65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1"/>
      <c r="BJ3" s="8" t="s">
        <v>5</v>
      </c>
      <c r="BK3" s="8" t="s">
        <v>7</v>
      </c>
    </row>
    <row r="4" spans="1:65" ht="24.95" customHeight="1">
      <c r="B4" s="11"/>
      <c r="D4" s="12" t="s">
        <v>8</v>
      </c>
      <c r="AI4" s="11"/>
      <c r="AJ4" s="13" t="s">
        <v>9</v>
      </c>
      <c r="BJ4" s="8" t="s">
        <v>10</v>
      </c>
    </row>
    <row r="5" spans="1:65" ht="12" customHeight="1">
      <c r="B5" s="11"/>
      <c r="D5" s="14" t="s">
        <v>11</v>
      </c>
      <c r="K5" s="68" t="s">
        <v>12</v>
      </c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I5" s="11"/>
      <c r="BJ5" s="8" t="s">
        <v>5</v>
      </c>
    </row>
    <row r="6" spans="1:65" ht="39" customHeight="1">
      <c r="B6" s="11"/>
      <c r="D6" s="16" t="s">
        <v>13</v>
      </c>
      <c r="K6" s="70" t="s">
        <v>14</v>
      </c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I6" s="11"/>
      <c r="BJ6" s="8" t="s">
        <v>5</v>
      </c>
    </row>
    <row r="7" spans="1:65" ht="12" customHeight="1">
      <c r="B7" s="11"/>
      <c r="D7" s="17" t="s">
        <v>15</v>
      </c>
      <c r="K7" s="15" t="s">
        <v>1</v>
      </c>
      <c r="AI7" s="11"/>
      <c r="BJ7" s="8" t="s">
        <v>5</v>
      </c>
    </row>
    <row r="8" spans="1:65" ht="12" customHeight="1">
      <c r="B8" s="11"/>
      <c r="D8" s="17" t="s">
        <v>16</v>
      </c>
      <c r="K8" s="15" t="s">
        <v>17</v>
      </c>
      <c r="AI8" s="11"/>
      <c r="BJ8" s="8" t="s">
        <v>5</v>
      </c>
    </row>
    <row r="9" spans="1:65" ht="14.45" customHeight="1">
      <c r="B9" s="11"/>
      <c r="AI9" s="11"/>
      <c r="BJ9" s="8" t="s">
        <v>5</v>
      </c>
    </row>
    <row r="10" spans="1:65" ht="12" customHeight="1">
      <c r="B10" s="11"/>
      <c r="D10" s="17" t="s">
        <v>18</v>
      </c>
      <c r="AI10" s="11"/>
      <c r="BJ10" s="8" t="s">
        <v>5</v>
      </c>
    </row>
    <row r="11" spans="1:65" ht="18.399999999999999" customHeight="1">
      <c r="B11" s="11"/>
      <c r="E11" s="15" t="s">
        <v>19</v>
      </c>
      <c r="AI11" s="11"/>
      <c r="BJ11" s="8" t="s">
        <v>5</v>
      </c>
    </row>
    <row r="12" spans="1:65" ht="6.95" customHeight="1">
      <c r="B12" s="11"/>
      <c r="AI12" s="11"/>
      <c r="BJ12" s="8" t="s">
        <v>5</v>
      </c>
    </row>
    <row r="13" spans="1:65" ht="12" customHeight="1">
      <c r="B13" s="11"/>
      <c r="D13" s="17" t="s">
        <v>20</v>
      </c>
      <c r="AI13" s="11"/>
      <c r="BJ13" s="8" t="s">
        <v>5</v>
      </c>
    </row>
    <row r="14" spans="1:65" ht="12.75">
      <c r="B14" s="11"/>
      <c r="E14" s="15" t="s">
        <v>19</v>
      </c>
      <c r="AI14" s="11"/>
      <c r="BJ14" s="8" t="s">
        <v>5</v>
      </c>
    </row>
    <row r="15" spans="1:65" ht="6.95" customHeight="1">
      <c r="B15" s="11"/>
      <c r="AI15" s="11"/>
      <c r="BJ15" s="8" t="s">
        <v>3</v>
      </c>
    </row>
    <row r="16" spans="1:65" ht="12" customHeight="1">
      <c r="B16" s="11"/>
      <c r="D16" s="17" t="s">
        <v>21</v>
      </c>
      <c r="AI16" s="11"/>
      <c r="BJ16" s="8" t="s">
        <v>3</v>
      </c>
    </row>
    <row r="17" spans="2:62" ht="18.399999999999999" customHeight="1">
      <c r="B17" s="11"/>
      <c r="E17" s="15" t="s">
        <v>19</v>
      </c>
      <c r="AI17" s="11"/>
      <c r="BJ17" s="8" t="s">
        <v>22</v>
      </c>
    </row>
    <row r="18" spans="2:62" ht="6.95" customHeight="1">
      <c r="B18" s="11"/>
      <c r="AI18" s="11"/>
      <c r="BJ18" s="8" t="s">
        <v>5</v>
      </c>
    </row>
    <row r="19" spans="2:62" ht="12" customHeight="1">
      <c r="B19" s="11"/>
      <c r="D19" s="17" t="s">
        <v>23</v>
      </c>
      <c r="AI19" s="11"/>
      <c r="BJ19" s="8" t="s">
        <v>5</v>
      </c>
    </row>
    <row r="20" spans="2:62" ht="18.399999999999999" customHeight="1">
      <c r="B20" s="11"/>
      <c r="E20" s="15" t="s">
        <v>19</v>
      </c>
      <c r="AI20" s="11"/>
      <c r="BJ20" s="8" t="s">
        <v>22</v>
      </c>
    </row>
    <row r="21" spans="2:62" ht="6.95" customHeight="1">
      <c r="B21" s="11"/>
      <c r="AI21" s="11"/>
    </row>
    <row r="22" spans="2:62" ht="12" customHeight="1">
      <c r="B22" s="11"/>
      <c r="D22" s="17" t="s">
        <v>24</v>
      </c>
      <c r="AI22" s="11"/>
    </row>
    <row r="23" spans="2:62" ht="16.5" customHeight="1">
      <c r="B23" s="11"/>
      <c r="E23" s="71" t="s">
        <v>1</v>
      </c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I23" s="11"/>
    </row>
    <row r="24" spans="2:62" ht="6.95" customHeight="1">
      <c r="B24" s="11"/>
      <c r="AI24" s="11"/>
    </row>
    <row r="25" spans="2:62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I25" s="11"/>
    </row>
    <row r="26" spans="2:62" s="1" customFormat="1" ht="25.9" customHeight="1">
      <c r="B26" s="19"/>
      <c r="D26" s="20" t="s">
        <v>25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I26" s="19"/>
    </row>
    <row r="27" spans="2:62" s="1" customFormat="1" ht="6.95" customHeight="1">
      <c r="B27" s="19"/>
      <c r="AI27" s="19"/>
    </row>
    <row r="28" spans="2:62" s="1" customFormat="1" ht="12.75">
      <c r="B28" s="19"/>
      <c r="L28" s="72" t="s">
        <v>26</v>
      </c>
      <c r="M28" s="72"/>
      <c r="N28" s="72"/>
      <c r="O28" s="72"/>
      <c r="P28" s="72"/>
      <c r="W28" s="72" t="s">
        <v>27</v>
      </c>
      <c r="X28" s="72"/>
      <c r="Y28" s="72"/>
      <c r="Z28" s="72"/>
      <c r="AA28" s="72"/>
      <c r="AB28" s="72"/>
      <c r="AC28" s="72"/>
      <c r="AD28" s="72"/>
      <c r="AE28" s="72"/>
      <c r="AI28" s="19"/>
    </row>
    <row r="29" spans="2:62" s="2" customFormat="1" ht="14.45" customHeight="1">
      <c r="B29" s="22"/>
      <c r="D29" s="17" t="s">
        <v>28</v>
      </c>
      <c r="F29" s="17" t="s">
        <v>29</v>
      </c>
      <c r="L29" s="75"/>
      <c r="M29" s="74"/>
      <c r="N29" s="74"/>
      <c r="O29" s="74"/>
      <c r="P29" s="74"/>
      <c r="W29" s="73"/>
      <c r="X29" s="74"/>
      <c r="Y29" s="74"/>
      <c r="Z29" s="74"/>
      <c r="AA29" s="74"/>
      <c r="AB29" s="74"/>
      <c r="AC29" s="74"/>
      <c r="AD29" s="74"/>
      <c r="AE29" s="74"/>
      <c r="AI29" s="22"/>
    </row>
    <row r="30" spans="2:62" s="2" customFormat="1" ht="14.45" customHeight="1">
      <c r="B30" s="22"/>
      <c r="F30" s="17" t="s">
        <v>30</v>
      </c>
      <c r="L30" s="75"/>
      <c r="M30" s="74"/>
      <c r="N30" s="74"/>
      <c r="O30" s="74"/>
      <c r="P30" s="74"/>
      <c r="W30" s="73"/>
      <c r="X30" s="74"/>
      <c r="Y30" s="74"/>
      <c r="Z30" s="74"/>
      <c r="AA30" s="74"/>
      <c r="AB30" s="74"/>
      <c r="AC30" s="74"/>
      <c r="AD30" s="74"/>
      <c r="AE30" s="74"/>
      <c r="AI30" s="22"/>
    </row>
    <row r="31" spans="2:62" s="2" customFormat="1" ht="14.45" hidden="1" customHeight="1">
      <c r="B31" s="22"/>
      <c r="F31" s="17" t="s">
        <v>31</v>
      </c>
      <c r="L31" s="75">
        <v>0.21</v>
      </c>
      <c r="M31" s="74"/>
      <c r="N31" s="74"/>
      <c r="O31" s="74"/>
      <c r="P31" s="74"/>
      <c r="W31" s="73">
        <f>ROUND(AS94, 2)</f>
        <v>0</v>
      </c>
      <c r="X31" s="74"/>
      <c r="Y31" s="74"/>
      <c r="Z31" s="74"/>
      <c r="AA31" s="74"/>
      <c r="AB31" s="74"/>
      <c r="AC31" s="74"/>
      <c r="AD31" s="74"/>
      <c r="AE31" s="74"/>
      <c r="AI31" s="22"/>
    </row>
    <row r="32" spans="2:62" s="2" customFormat="1" ht="14.45" hidden="1" customHeight="1">
      <c r="B32" s="22"/>
      <c r="F32" s="17" t="s">
        <v>32</v>
      </c>
      <c r="L32" s="75">
        <v>0.15</v>
      </c>
      <c r="M32" s="74"/>
      <c r="N32" s="74"/>
      <c r="O32" s="74"/>
      <c r="P32" s="74"/>
      <c r="W32" s="73">
        <f>ROUND(AT94, 2)</f>
        <v>0</v>
      </c>
      <c r="X32" s="74"/>
      <c r="Y32" s="74"/>
      <c r="Z32" s="74"/>
      <c r="AA32" s="74"/>
      <c r="AB32" s="74"/>
      <c r="AC32" s="74"/>
      <c r="AD32" s="74"/>
      <c r="AE32" s="74"/>
      <c r="AI32" s="22"/>
    </row>
    <row r="33" spans="2:35" s="2" customFormat="1" ht="14.45" hidden="1" customHeight="1">
      <c r="B33" s="22"/>
      <c r="F33" s="17" t="s">
        <v>33</v>
      </c>
      <c r="L33" s="75">
        <v>0</v>
      </c>
      <c r="M33" s="74"/>
      <c r="N33" s="74"/>
      <c r="O33" s="74"/>
      <c r="P33" s="74"/>
      <c r="W33" s="73">
        <f>ROUND(AU94, 2)</f>
        <v>0</v>
      </c>
      <c r="X33" s="74"/>
      <c r="Y33" s="74"/>
      <c r="Z33" s="74"/>
      <c r="AA33" s="74"/>
      <c r="AB33" s="74"/>
      <c r="AC33" s="74"/>
      <c r="AD33" s="74"/>
      <c r="AE33" s="74"/>
      <c r="AI33" s="22"/>
    </row>
    <row r="34" spans="2:35" s="1" customFormat="1" ht="6.95" customHeight="1">
      <c r="B34" s="19"/>
      <c r="AI34" s="19"/>
    </row>
    <row r="35" spans="2:35" s="1" customFormat="1" ht="25.9" customHeight="1">
      <c r="B35" s="19"/>
      <c r="C35" s="23"/>
      <c r="D35" s="24" t="s">
        <v>34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35</v>
      </c>
      <c r="U35" s="25"/>
      <c r="V35" s="25"/>
      <c r="W35" s="25"/>
      <c r="X35" s="76" t="s">
        <v>36</v>
      </c>
      <c r="Y35" s="77"/>
      <c r="Z35" s="77"/>
      <c r="AA35" s="77"/>
      <c r="AB35" s="77"/>
      <c r="AC35" s="25"/>
      <c r="AD35" s="25"/>
      <c r="AE35" s="25"/>
      <c r="AF35" s="25"/>
      <c r="AG35" s="23"/>
      <c r="AH35" s="23"/>
      <c r="AI35" s="19"/>
    </row>
    <row r="36" spans="2:35" s="1" customFormat="1" ht="6.95" customHeight="1">
      <c r="B36" s="19"/>
      <c r="AI36" s="19"/>
    </row>
    <row r="37" spans="2:35" s="1" customFormat="1" ht="14.45" customHeight="1">
      <c r="B37" s="19"/>
      <c r="AI37" s="19"/>
    </row>
    <row r="38" spans="2:35" ht="14.45" customHeight="1">
      <c r="B38" s="11"/>
      <c r="AI38" s="11"/>
    </row>
    <row r="39" spans="2:35" ht="14.45" customHeight="1">
      <c r="B39" s="11"/>
      <c r="AI39" s="11"/>
    </row>
    <row r="40" spans="2:35" ht="14.45" customHeight="1">
      <c r="B40" s="11"/>
      <c r="AI40" s="11"/>
    </row>
    <row r="41" spans="2:35" ht="14.45" customHeight="1">
      <c r="B41" s="11"/>
      <c r="AI41" s="11"/>
    </row>
    <row r="42" spans="2:35" ht="14.45" customHeight="1">
      <c r="B42" s="11"/>
      <c r="AI42" s="11"/>
    </row>
    <row r="43" spans="2:35" ht="14.45" customHeight="1">
      <c r="B43" s="11"/>
      <c r="AI43" s="11"/>
    </row>
    <row r="44" spans="2:35" ht="14.45" customHeight="1">
      <c r="B44" s="11"/>
      <c r="AI44" s="11"/>
    </row>
    <row r="45" spans="2:35" ht="14.45" customHeight="1">
      <c r="B45" s="11"/>
      <c r="AI45" s="11"/>
    </row>
    <row r="46" spans="2:35" ht="14.45" customHeight="1">
      <c r="B46" s="11"/>
      <c r="AI46" s="11"/>
    </row>
    <row r="47" spans="2:35" ht="14.45" customHeight="1">
      <c r="B47" s="11"/>
      <c r="AI47" s="11"/>
    </row>
    <row r="48" spans="2:35" ht="14.45" customHeight="1">
      <c r="B48" s="11"/>
      <c r="AI48" s="11"/>
    </row>
    <row r="49" spans="2:35" s="1" customFormat="1" ht="14.45" customHeight="1">
      <c r="B49" s="19"/>
      <c r="D49" s="27" t="s">
        <v>37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I49" s="19"/>
    </row>
    <row r="50" spans="2:35">
      <c r="B50" s="11"/>
      <c r="AI50" s="11"/>
    </row>
    <row r="51" spans="2:35">
      <c r="B51" s="11"/>
      <c r="AI51" s="11"/>
    </row>
    <row r="52" spans="2:35">
      <c r="B52" s="11"/>
      <c r="AI52" s="11"/>
    </row>
    <row r="53" spans="2:35">
      <c r="B53" s="11"/>
      <c r="AI53" s="11"/>
    </row>
    <row r="54" spans="2:35">
      <c r="B54" s="11"/>
      <c r="AI54" s="11"/>
    </row>
    <row r="55" spans="2:35">
      <c r="B55" s="11"/>
      <c r="AI55" s="11"/>
    </row>
    <row r="56" spans="2:35">
      <c r="B56" s="11"/>
      <c r="AI56" s="11"/>
    </row>
    <row r="57" spans="2:35">
      <c r="B57" s="11"/>
      <c r="AI57" s="11"/>
    </row>
    <row r="58" spans="2:35">
      <c r="B58" s="11"/>
      <c r="AI58" s="11"/>
    </row>
    <row r="59" spans="2:35">
      <c r="B59" s="11"/>
      <c r="AI59" s="11"/>
    </row>
    <row r="60" spans="2:35" s="1" customFormat="1" ht="12.75">
      <c r="B60" s="19"/>
      <c r="D60" s="29" t="s">
        <v>39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40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I60" s="19"/>
    </row>
    <row r="61" spans="2:35">
      <c r="B61" s="11"/>
      <c r="AI61" s="11"/>
    </row>
    <row r="62" spans="2:35">
      <c r="B62" s="11"/>
      <c r="AI62" s="11"/>
    </row>
    <row r="63" spans="2:35">
      <c r="B63" s="11"/>
      <c r="AI63" s="11"/>
    </row>
    <row r="64" spans="2:35" s="1" customFormat="1" ht="12.75">
      <c r="B64" s="19"/>
      <c r="D64" s="27" t="s">
        <v>41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I64" s="19"/>
    </row>
    <row r="65" spans="2:35">
      <c r="B65" s="11"/>
      <c r="AI65" s="11"/>
    </row>
    <row r="66" spans="2:35">
      <c r="B66" s="11"/>
      <c r="AI66" s="11"/>
    </row>
    <row r="67" spans="2:35">
      <c r="B67" s="11"/>
      <c r="AI67" s="11"/>
    </row>
    <row r="68" spans="2:35">
      <c r="B68" s="11"/>
      <c r="AI68" s="11"/>
    </row>
    <row r="69" spans="2:35">
      <c r="B69" s="11"/>
      <c r="AI69" s="11"/>
    </row>
    <row r="70" spans="2:35">
      <c r="B70" s="11"/>
      <c r="AI70" s="11"/>
    </row>
    <row r="71" spans="2:35">
      <c r="B71" s="11"/>
      <c r="AI71" s="11"/>
    </row>
    <row r="72" spans="2:35">
      <c r="B72" s="11"/>
      <c r="AI72" s="11"/>
    </row>
    <row r="73" spans="2:35">
      <c r="B73" s="11"/>
      <c r="AI73" s="11"/>
    </row>
    <row r="74" spans="2:35">
      <c r="B74" s="11"/>
      <c r="AI74" s="11"/>
    </row>
    <row r="75" spans="2:35" s="1" customFormat="1" ht="12.75">
      <c r="B75" s="19"/>
      <c r="D75" s="29" t="s">
        <v>39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40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I75" s="19"/>
    </row>
    <row r="76" spans="2:35" s="1" customFormat="1">
      <c r="B76" s="19"/>
      <c r="AI76" s="19"/>
    </row>
    <row r="77" spans="2:35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19"/>
    </row>
    <row r="81" spans="1:81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19"/>
    </row>
    <row r="82" spans="1:81" s="1" customFormat="1" ht="24.95" customHeight="1">
      <c r="B82" s="19"/>
      <c r="C82" s="12" t="s">
        <v>43</v>
      </c>
      <c r="AI82" s="19"/>
    </row>
    <row r="83" spans="1:81" s="1" customFormat="1" ht="6.95" customHeight="1">
      <c r="B83" s="19"/>
      <c r="AI83" s="19"/>
    </row>
    <row r="84" spans="1:81" s="3" customFormat="1" ht="12" customHeight="1">
      <c r="B84" s="34"/>
      <c r="C84" s="17" t="s">
        <v>11</v>
      </c>
      <c r="L84" s="3" t="str">
        <f>K5</f>
        <v>2023_HKR</v>
      </c>
      <c r="AI84" s="34"/>
    </row>
    <row r="85" spans="1:81" s="4" customFormat="1" ht="36.950000000000003" customHeight="1">
      <c r="B85" s="35"/>
      <c r="C85" s="36" t="s">
        <v>13</v>
      </c>
      <c r="L85" s="78" t="str">
        <f>K6</f>
        <v>Údržba, opravy a odstraňování závad na bytovém fondu u SPS v obvodu OŘ HKR  2024 - 2025 - oblast Hradec Králové</v>
      </c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I85" s="35"/>
    </row>
    <row r="86" spans="1:81" s="1" customFormat="1" ht="6.95" customHeight="1">
      <c r="B86" s="19"/>
      <c r="AI86" s="19"/>
    </row>
    <row r="87" spans="1:81" s="1" customFormat="1" ht="12" customHeight="1">
      <c r="B87" s="19"/>
      <c r="C87" s="17" t="s">
        <v>16</v>
      </c>
      <c r="L87" s="37" t="str">
        <f>IF(K8="","",K8)</f>
        <v>Obvod OŘ Hradec Králové - HKR</v>
      </c>
      <c r="AI87" s="19"/>
    </row>
    <row r="88" spans="1:81" s="1" customFormat="1" ht="6.95" customHeight="1">
      <c r="B88" s="19"/>
      <c r="AI88" s="19"/>
    </row>
    <row r="89" spans="1:81" s="1" customFormat="1" ht="15.2" customHeight="1">
      <c r="B89" s="19"/>
      <c r="C89" s="17" t="s">
        <v>18</v>
      </c>
      <c r="L89" s="3" t="str">
        <f>IF(E11= "","",E11)</f>
        <v xml:space="preserve"> </v>
      </c>
      <c r="AG89" s="3"/>
      <c r="AI89" s="19"/>
      <c r="AJ89" s="80" t="s">
        <v>44</v>
      </c>
      <c r="AK89" s="81"/>
      <c r="AL89" s="38"/>
      <c r="AM89" s="38"/>
      <c r="AN89" s="38"/>
      <c r="AO89" s="38"/>
      <c r="AP89" s="38"/>
      <c r="AQ89" s="38"/>
      <c r="AR89" s="38"/>
      <c r="AS89" s="38"/>
      <c r="AT89" s="38"/>
      <c r="AU89" s="39"/>
    </row>
    <row r="90" spans="1:81" s="1" customFormat="1" ht="15.2" customHeight="1">
      <c r="B90" s="19"/>
      <c r="C90" s="17" t="s">
        <v>20</v>
      </c>
      <c r="L90" s="3" t="str">
        <f>IF(E14="","",E14)</f>
        <v xml:space="preserve"> </v>
      </c>
      <c r="AG90" s="3"/>
      <c r="AI90" s="19"/>
      <c r="AJ90" s="82"/>
      <c r="AK90" s="83"/>
      <c r="AU90" s="40"/>
    </row>
    <row r="91" spans="1:81" s="1" customFormat="1" ht="10.9" customHeight="1">
      <c r="B91" s="19"/>
      <c r="AI91" s="19"/>
      <c r="AJ91" s="82"/>
      <c r="AK91" s="83"/>
      <c r="AU91" s="40"/>
    </row>
    <row r="92" spans="1:81" s="1" customFormat="1" ht="29.25" customHeight="1">
      <c r="B92" s="19"/>
      <c r="C92" s="84" t="s">
        <v>45</v>
      </c>
      <c r="D92" s="85"/>
      <c r="E92" s="85"/>
      <c r="F92" s="85"/>
      <c r="G92" s="85"/>
      <c r="H92" s="41"/>
      <c r="I92" s="86" t="s">
        <v>46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42"/>
      <c r="AH92" s="43" t="s">
        <v>47</v>
      </c>
      <c r="AI92" s="19"/>
      <c r="AJ92" s="44" t="s">
        <v>48</v>
      </c>
      <c r="AK92" s="45" t="s">
        <v>49</v>
      </c>
      <c r="AL92" s="45" t="s">
        <v>50</v>
      </c>
      <c r="AM92" s="45" t="s">
        <v>51</v>
      </c>
      <c r="AN92" s="45" t="s">
        <v>52</v>
      </c>
      <c r="AO92" s="45" t="s">
        <v>53</v>
      </c>
      <c r="AP92" s="45" t="s">
        <v>54</v>
      </c>
      <c r="AQ92" s="45" t="s">
        <v>55</v>
      </c>
      <c r="AR92" s="45" t="s">
        <v>56</v>
      </c>
      <c r="AS92" s="45" t="s">
        <v>57</v>
      </c>
      <c r="AT92" s="45" t="s">
        <v>58</v>
      </c>
      <c r="AU92" s="46" t="s">
        <v>59</v>
      </c>
    </row>
    <row r="93" spans="1:81" s="1" customFormat="1" ht="10.9" customHeight="1">
      <c r="B93" s="19"/>
      <c r="AI93" s="19"/>
      <c r="AJ93" s="47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9"/>
    </row>
    <row r="94" spans="1:81" s="5" customFormat="1" ht="32.450000000000003" customHeight="1">
      <c r="B94" s="48"/>
      <c r="C94" s="49" t="s">
        <v>60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1"/>
      <c r="AH94" s="52" t="s">
        <v>1</v>
      </c>
      <c r="AI94" s="48"/>
      <c r="AJ94" s="53">
        <f>ROUND(AJ95,2)</f>
        <v>0</v>
      </c>
      <c r="AK94" s="54">
        <f>ROUND(SUM(AM94:AN94),2)</f>
        <v>0</v>
      </c>
      <c r="AL94" s="55">
        <f>ROUND(AL95,5)</f>
        <v>13208.09894</v>
      </c>
      <c r="AM94" s="54">
        <f>ROUND(AQ94*L29,2)</f>
        <v>0</v>
      </c>
      <c r="AN94" s="54">
        <f>ROUND(AR94*L30,2)</f>
        <v>0</v>
      </c>
      <c r="AO94" s="54">
        <f>ROUND(AS94*L29,2)</f>
        <v>0</v>
      </c>
      <c r="AP94" s="54">
        <f>ROUND(AT94*L30,2)</f>
        <v>0</v>
      </c>
      <c r="AQ94" s="54">
        <f>ROUND(AQ95,2)</f>
        <v>0</v>
      </c>
      <c r="AR94" s="54">
        <f>ROUND(AR95,2)</f>
        <v>0</v>
      </c>
      <c r="AS94" s="54">
        <f>ROUND(AS95,2)</f>
        <v>0</v>
      </c>
      <c r="AT94" s="54">
        <f>ROUND(AT95,2)</f>
        <v>0</v>
      </c>
      <c r="AU94" s="56">
        <f>ROUND(AU95,2)</f>
        <v>0</v>
      </c>
      <c r="BJ94" s="57" t="s">
        <v>61</v>
      </c>
      <c r="BK94" s="57" t="s">
        <v>62</v>
      </c>
      <c r="BM94" s="57" t="s">
        <v>63</v>
      </c>
      <c r="BN94" s="57" t="s">
        <v>4</v>
      </c>
      <c r="BO94" s="57" t="s">
        <v>64</v>
      </c>
      <c r="CC94" s="57" t="s">
        <v>1</v>
      </c>
    </row>
    <row r="95" spans="1:81" s="6" customFormat="1" ht="50.25" customHeight="1">
      <c r="A95" s="58" t="s">
        <v>65</v>
      </c>
      <c r="B95" s="59"/>
      <c r="C95" s="60"/>
      <c r="D95" s="87" t="s">
        <v>12</v>
      </c>
      <c r="E95" s="87"/>
      <c r="F95" s="87"/>
      <c r="G95" s="87"/>
      <c r="H95" s="87"/>
      <c r="I95" s="61"/>
      <c r="J95" s="87" t="s">
        <v>14</v>
      </c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61"/>
      <c r="AH95" s="62" t="s">
        <v>66</v>
      </c>
      <c r="AI95" s="59"/>
      <c r="AJ95" s="63">
        <v>0</v>
      </c>
      <c r="AK95" s="64" t="e">
        <f>ROUND(SUM(AM95:AN95),2)</f>
        <v>#REF!</v>
      </c>
      <c r="AL95" s="65">
        <f>'2023_HKR - Údržba, opravy...'!N144</f>
        <v>13208.098935999999</v>
      </c>
      <c r="AM95" s="64" t="e">
        <f>'2023_HKR - Údržba, opravy...'!#REF!</f>
        <v>#REF!</v>
      </c>
      <c r="AN95" s="64" t="e">
        <f>'2023_HKR - Údržba, opravy...'!#REF!</f>
        <v>#REF!</v>
      </c>
      <c r="AO95" s="64" t="e">
        <f>'2023_HKR - Údržba, opravy...'!#REF!</f>
        <v>#REF!</v>
      </c>
      <c r="AP95" s="64" t="e">
        <f>'2023_HKR - Údržba, opravy...'!#REF!</f>
        <v>#REF!</v>
      </c>
      <c r="AQ95" s="64">
        <f>'2023_HKR - Údržba, opravy...'!F31</f>
        <v>0</v>
      </c>
      <c r="AR95" s="64">
        <f>'2023_HKR - Údržba, opravy...'!F32</f>
        <v>0</v>
      </c>
      <c r="AS95" s="64">
        <f>'2023_HKR - Údržba, opravy...'!F33</f>
        <v>0</v>
      </c>
      <c r="AT95" s="64">
        <f>'2023_HKR - Údržba, opravy...'!F34</f>
        <v>0</v>
      </c>
      <c r="AU95" s="66">
        <f>'2023_HKR - Údržba, opravy...'!F35</f>
        <v>0</v>
      </c>
      <c r="BK95" s="67" t="s">
        <v>67</v>
      </c>
      <c r="BL95" s="67" t="s">
        <v>68</v>
      </c>
      <c r="BM95" s="67" t="s">
        <v>63</v>
      </c>
      <c r="BN95" s="67" t="s">
        <v>4</v>
      </c>
      <c r="BO95" s="67" t="s">
        <v>64</v>
      </c>
      <c r="CC95" s="67" t="s">
        <v>1</v>
      </c>
    </row>
    <row r="96" spans="1:81" s="1" customFormat="1" ht="30" customHeight="1">
      <c r="B96" s="19"/>
      <c r="AI96" s="19"/>
    </row>
    <row r="97" spans="2:35" s="1" customFormat="1" ht="6.95" customHeight="1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19"/>
    </row>
  </sheetData>
  <sheetProtection algorithmName="SHA-512" hashValue="GYvPqP7f1YH1adGUxrftQIwMUPSVGpVeb0jMFwJXOKFhumvH1s7pZDvj3M+UE06Se+VDm1TL9F+4nczwU5Ln4w==" saltValue="cYndw5xJyRkK2n+K+Hh68g==" spinCount="100000" sheet="1" objects="1" scenarios="1"/>
  <mergeCells count="23">
    <mergeCell ref="AI2:AV2"/>
    <mergeCell ref="C92:G92"/>
    <mergeCell ref="I92:AF92"/>
    <mergeCell ref="D95:H95"/>
    <mergeCell ref="J95:AF95"/>
    <mergeCell ref="L85:AF85"/>
    <mergeCell ref="AJ89:AK91"/>
    <mergeCell ref="W33:AE33"/>
    <mergeCell ref="L33:P33"/>
    <mergeCell ref="X35:AB35"/>
    <mergeCell ref="W31:AE31"/>
    <mergeCell ref="L31:P31"/>
    <mergeCell ref="W32:AE32"/>
    <mergeCell ref="L32:P32"/>
    <mergeCell ref="W29:AE29"/>
    <mergeCell ref="L29:P29"/>
    <mergeCell ref="W30:AE30"/>
    <mergeCell ref="L30:P30"/>
    <mergeCell ref="K5:AF5"/>
    <mergeCell ref="K6:AF6"/>
    <mergeCell ref="E23:AF23"/>
    <mergeCell ref="L28:P28"/>
    <mergeCell ref="W28:AE28"/>
  </mergeCells>
  <hyperlinks>
    <hyperlink ref="A95" location="'2023_HKR - Údržba, opravy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39"/>
  <sheetViews>
    <sheetView showGridLines="0" workbookViewId="0">
      <selection activeCell="T10" sqref="T10"/>
    </sheetView>
  </sheetViews>
  <sheetFormatPr defaultRowHeight="11.25"/>
  <cols>
    <col min="1" max="1" width="8.33203125" style="90" customWidth="1"/>
    <col min="2" max="2" width="1.1640625" style="90" customWidth="1"/>
    <col min="3" max="3" width="4.1640625" style="90" customWidth="1"/>
    <col min="4" max="4" width="4.33203125" style="90" customWidth="1"/>
    <col min="5" max="5" width="17.1640625" style="90" customWidth="1"/>
    <col min="6" max="6" width="50.83203125" style="90" customWidth="1"/>
    <col min="7" max="7" width="7.5" style="90" customWidth="1"/>
    <col min="8" max="8" width="14" style="90" customWidth="1"/>
    <col min="9" max="9" width="22.33203125" style="90" customWidth="1"/>
    <col min="10" max="10" width="9.33203125" style="90" customWidth="1"/>
    <col min="11" max="11" width="10.83203125" style="90" hidden="1" customWidth="1"/>
    <col min="12" max="12" width="9.33203125" style="90" hidden="1"/>
    <col min="13" max="18" width="14.1640625" style="90" hidden="1" customWidth="1"/>
    <col min="19" max="19" width="16.33203125" style="90" hidden="1" customWidth="1"/>
    <col min="20" max="20" width="12.33203125" style="90" customWidth="1"/>
    <col min="21" max="21" width="16.33203125" style="90" customWidth="1"/>
    <col min="22" max="22" width="12.33203125" style="90" customWidth="1"/>
    <col min="23" max="23" width="15" style="90" customWidth="1"/>
    <col min="24" max="24" width="11" style="90" customWidth="1"/>
    <col min="25" max="25" width="15" style="90" customWidth="1"/>
    <col min="26" max="26" width="16.33203125" style="90" customWidth="1"/>
    <col min="27" max="27" width="11" style="90" customWidth="1"/>
    <col min="28" max="28" width="15" style="90" customWidth="1"/>
    <col min="29" max="29" width="16.33203125" style="90" customWidth="1"/>
    <col min="30" max="41" width="9.33203125" style="90"/>
    <col min="42" max="63" width="9.33203125" style="90" hidden="1"/>
    <col min="64" max="16384" width="9.33203125" style="90"/>
  </cols>
  <sheetData>
    <row r="2" spans="2:44" ht="36.950000000000003" customHeight="1">
      <c r="J2" s="91"/>
      <c r="K2" s="92"/>
      <c r="L2" s="92"/>
      <c r="M2" s="92"/>
      <c r="N2" s="92"/>
      <c r="O2" s="92"/>
      <c r="P2" s="92"/>
      <c r="Q2" s="92"/>
      <c r="R2" s="92"/>
      <c r="S2" s="92"/>
      <c r="T2" s="92"/>
      <c r="AR2" s="93" t="s">
        <v>4</v>
      </c>
    </row>
    <row r="3" spans="2:44" ht="6.95" customHeight="1">
      <c r="B3" s="94"/>
      <c r="C3" s="95"/>
      <c r="D3" s="95"/>
      <c r="E3" s="95"/>
      <c r="F3" s="95"/>
      <c r="G3" s="95"/>
      <c r="H3" s="95"/>
      <c r="I3" s="95"/>
      <c r="J3" s="96"/>
      <c r="AR3" s="93" t="s">
        <v>69</v>
      </c>
    </row>
    <row r="4" spans="2:44" ht="24.95" customHeight="1">
      <c r="B4" s="96"/>
      <c r="D4" s="97" t="s">
        <v>70</v>
      </c>
      <c r="J4" s="96"/>
      <c r="K4" s="98" t="s">
        <v>9</v>
      </c>
      <c r="AR4" s="93" t="s">
        <v>3</v>
      </c>
    </row>
    <row r="5" spans="2:44" ht="6.95" customHeight="1">
      <c r="B5" s="96"/>
      <c r="J5" s="96"/>
    </row>
    <row r="6" spans="2:44" s="99" customFormat="1" ht="12" customHeight="1">
      <c r="B6" s="100"/>
      <c r="D6" s="101" t="s">
        <v>13</v>
      </c>
      <c r="J6" s="100"/>
    </row>
    <row r="7" spans="2:44" s="99" customFormat="1" ht="45" customHeight="1">
      <c r="B7" s="100"/>
      <c r="E7" s="102" t="s">
        <v>14</v>
      </c>
      <c r="F7" s="103"/>
      <c r="G7" s="103"/>
      <c r="H7" s="103"/>
      <c r="J7" s="100"/>
    </row>
    <row r="8" spans="2:44" s="99" customFormat="1">
      <c r="B8" s="100"/>
      <c r="J8" s="100"/>
    </row>
    <row r="9" spans="2:44" s="99" customFormat="1" ht="12" customHeight="1">
      <c r="B9" s="100"/>
      <c r="D9" s="101" t="s">
        <v>15</v>
      </c>
      <c r="F9" s="104" t="s">
        <v>1</v>
      </c>
      <c r="J9" s="100"/>
    </row>
    <row r="10" spans="2:44" s="99" customFormat="1" ht="12" customHeight="1">
      <c r="B10" s="100"/>
      <c r="D10" s="101" t="s">
        <v>16</v>
      </c>
      <c r="F10" s="104" t="s">
        <v>17</v>
      </c>
      <c r="J10" s="100"/>
    </row>
    <row r="11" spans="2:44" s="99" customFormat="1" ht="10.9" customHeight="1">
      <c r="B11" s="100"/>
      <c r="J11" s="100"/>
    </row>
    <row r="12" spans="2:44" s="99" customFormat="1" ht="12" customHeight="1">
      <c r="B12" s="100"/>
      <c r="D12" s="101" t="s">
        <v>18</v>
      </c>
      <c r="J12" s="100"/>
    </row>
    <row r="13" spans="2:44" s="99" customFormat="1" ht="18" customHeight="1">
      <c r="B13" s="100"/>
      <c r="E13" s="104" t="str">
        <f>IF('Rekapitulace stavby'!E11="","",'Rekapitulace stavby'!E11)</f>
        <v xml:space="preserve"> </v>
      </c>
      <c r="J13" s="100"/>
    </row>
    <row r="14" spans="2:44" s="99" customFormat="1" ht="6.95" customHeight="1">
      <c r="B14" s="100"/>
      <c r="J14" s="100"/>
    </row>
    <row r="15" spans="2:44" s="99" customFormat="1" ht="12" customHeight="1">
      <c r="B15" s="100"/>
      <c r="D15" s="101" t="s">
        <v>20</v>
      </c>
      <c r="J15" s="100"/>
    </row>
    <row r="16" spans="2:44" s="99" customFormat="1" ht="18" customHeight="1">
      <c r="B16" s="100"/>
      <c r="E16" s="105" t="str">
        <f>'Rekapitulace stavby'!E14</f>
        <v xml:space="preserve"> </v>
      </c>
      <c r="F16" s="105"/>
      <c r="G16" s="105"/>
      <c r="H16" s="105"/>
      <c r="J16" s="100"/>
    </row>
    <row r="17" spans="2:10" s="99" customFormat="1" ht="6.95" customHeight="1">
      <c r="B17" s="100"/>
      <c r="J17" s="100"/>
    </row>
    <row r="18" spans="2:10" s="99" customFormat="1" ht="12" customHeight="1">
      <c r="B18" s="100"/>
      <c r="D18" s="101" t="s">
        <v>21</v>
      </c>
      <c r="J18" s="100"/>
    </row>
    <row r="19" spans="2:10" s="99" customFormat="1" ht="18" customHeight="1">
      <c r="B19" s="100"/>
      <c r="E19" s="104" t="str">
        <f>IF('Rekapitulace stavby'!E17="","",'Rekapitulace stavby'!E17)</f>
        <v xml:space="preserve"> </v>
      </c>
      <c r="J19" s="100"/>
    </row>
    <row r="20" spans="2:10" s="99" customFormat="1" ht="6.95" customHeight="1">
      <c r="B20" s="100"/>
      <c r="J20" s="100"/>
    </row>
    <row r="21" spans="2:10" s="99" customFormat="1" ht="12" customHeight="1">
      <c r="B21" s="100"/>
      <c r="D21" s="101" t="s">
        <v>23</v>
      </c>
      <c r="J21" s="100"/>
    </row>
    <row r="22" spans="2:10" s="99" customFormat="1" ht="18" customHeight="1">
      <c r="B22" s="100"/>
      <c r="E22" s="104" t="str">
        <f>IF('Rekapitulace stavby'!E20="","",'Rekapitulace stavby'!E20)</f>
        <v xml:space="preserve"> </v>
      </c>
      <c r="J22" s="100"/>
    </row>
    <row r="23" spans="2:10" s="99" customFormat="1" ht="6.95" customHeight="1">
      <c r="B23" s="100"/>
      <c r="J23" s="100"/>
    </row>
    <row r="24" spans="2:10" s="99" customFormat="1" ht="12" customHeight="1">
      <c r="B24" s="100"/>
      <c r="D24" s="101" t="s">
        <v>24</v>
      </c>
      <c r="J24" s="100"/>
    </row>
    <row r="25" spans="2:10" s="106" customFormat="1" ht="16.5" customHeight="1">
      <c r="B25" s="107"/>
      <c r="E25" s="108" t="s">
        <v>1</v>
      </c>
      <c r="F25" s="108"/>
      <c r="G25" s="108"/>
      <c r="H25" s="108"/>
      <c r="J25" s="107"/>
    </row>
    <row r="26" spans="2:10" s="99" customFormat="1" ht="6.95" customHeight="1">
      <c r="B26" s="100"/>
      <c r="J26" s="100"/>
    </row>
    <row r="27" spans="2:10" s="99" customFormat="1" ht="6.95" customHeight="1">
      <c r="B27" s="100"/>
      <c r="D27" s="109"/>
      <c r="E27" s="109"/>
      <c r="F27" s="109"/>
      <c r="G27" s="109"/>
      <c r="H27" s="109"/>
      <c r="I27" s="109"/>
      <c r="J27" s="100"/>
    </row>
    <row r="28" spans="2:10" s="99" customFormat="1" ht="25.35" customHeight="1">
      <c r="B28" s="100"/>
      <c r="D28" s="110" t="s">
        <v>25</v>
      </c>
      <c r="J28" s="100"/>
    </row>
    <row r="29" spans="2:10" s="99" customFormat="1" ht="6.95" customHeight="1">
      <c r="B29" s="100"/>
      <c r="D29" s="109"/>
      <c r="E29" s="109"/>
      <c r="F29" s="109"/>
      <c r="G29" s="109"/>
      <c r="H29" s="109"/>
      <c r="I29" s="109"/>
      <c r="J29" s="100"/>
    </row>
    <row r="30" spans="2:10" s="99" customFormat="1" ht="14.45" customHeight="1">
      <c r="B30" s="100"/>
      <c r="F30" s="111" t="s">
        <v>27</v>
      </c>
      <c r="J30" s="100"/>
    </row>
    <row r="31" spans="2:10" s="99" customFormat="1" ht="14.45" customHeight="1">
      <c r="B31" s="100"/>
      <c r="D31" s="112" t="s">
        <v>28</v>
      </c>
      <c r="E31" s="101" t="s">
        <v>29</v>
      </c>
      <c r="F31" s="113"/>
      <c r="J31" s="100"/>
    </row>
    <row r="32" spans="2:10" s="99" customFormat="1" ht="14.45" customHeight="1">
      <c r="B32" s="100"/>
      <c r="E32" s="101" t="s">
        <v>30</v>
      </c>
      <c r="F32" s="113"/>
      <c r="J32" s="100"/>
    </row>
    <row r="33" spans="2:10" s="99" customFormat="1" ht="14.45" hidden="1" customHeight="1">
      <c r="B33" s="100"/>
      <c r="E33" s="101" t="s">
        <v>31</v>
      </c>
      <c r="F33" s="113">
        <f>ROUND((SUM(BE144:BE638)),  2)</f>
        <v>0</v>
      </c>
      <c r="J33" s="100"/>
    </row>
    <row r="34" spans="2:10" s="99" customFormat="1" ht="14.45" hidden="1" customHeight="1">
      <c r="B34" s="100"/>
      <c r="E34" s="101" t="s">
        <v>32</v>
      </c>
      <c r="F34" s="113">
        <f>ROUND((SUM(BF144:BF638)),  2)</f>
        <v>0</v>
      </c>
      <c r="J34" s="100"/>
    </row>
    <row r="35" spans="2:10" s="99" customFormat="1" ht="14.45" hidden="1" customHeight="1">
      <c r="B35" s="100"/>
      <c r="E35" s="101" t="s">
        <v>33</v>
      </c>
      <c r="F35" s="113">
        <f>ROUND((SUM(BG144:BG638)),  2)</f>
        <v>0</v>
      </c>
      <c r="J35" s="100"/>
    </row>
    <row r="36" spans="2:10" s="99" customFormat="1" ht="6.95" customHeight="1">
      <c r="B36" s="100"/>
      <c r="J36" s="100"/>
    </row>
    <row r="37" spans="2:10" s="99" customFormat="1" ht="25.35" customHeight="1">
      <c r="B37" s="100"/>
      <c r="C37" s="114"/>
      <c r="D37" s="115" t="s">
        <v>34</v>
      </c>
      <c r="E37" s="116"/>
      <c r="F37" s="116"/>
      <c r="G37" s="117" t="s">
        <v>35</v>
      </c>
      <c r="H37" s="118" t="s">
        <v>36</v>
      </c>
      <c r="I37" s="119"/>
      <c r="J37" s="100"/>
    </row>
    <row r="38" spans="2:10" s="99" customFormat="1" ht="14.45" customHeight="1">
      <c r="B38" s="100"/>
      <c r="J38" s="100"/>
    </row>
    <row r="39" spans="2:10" ht="14.45" customHeight="1">
      <c r="B39" s="96"/>
      <c r="J39" s="96"/>
    </row>
    <row r="40" spans="2:10" ht="14.45" customHeight="1">
      <c r="B40" s="96"/>
      <c r="J40" s="96"/>
    </row>
    <row r="41" spans="2:10" ht="14.45" customHeight="1">
      <c r="B41" s="96"/>
      <c r="J41" s="96"/>
    </row>
    <row r="42" spans="2:10" ht="14.45" customHeight="1">
      <c r="B42" s="96"/>
      <c r="J42" s="96"/>
    </row>
    <row r="43" spans="2:10" ht="14.45" customHeight="1">
      <c r="B43" s="96"/>
      <c r="J43" s="96"/>
    </row>
    <row r="44" spans="2:10" ht="14.45" customHeight="1">
      <c r="B44" s="96"/>
      <c r="J44" s="96"/>
    </row>
    <row r="45" spans="2:10" ht="14.45" customHeight="1">
      <c r="B45" s="96"/>
      <c r="J45" s="96"/>
    </row>
    <row r="46" spans="2:10" ht="14.45" customHeight="1">
      <c r="B46" s="96"/>
      <c r="J46" s="96"/>
    </row>
    <row r="47" spans="2:10" ht="14.45" customHeight="1">
      <c r="B47" s="96"/>
      <c r="J47" s="96"/>
    </row>
    <row r="48" spans="2:10" ht="14.45" customHeight="1">
      <c r="B48" s="96"/>
      <c r="J48" s="96"/>
    </row>
    <row r="49" spans="2:10" ht="14.45" customHeight="1">
      <c r="B49" s="96"/>
      <c r="J49" s="96"/>
    </row>
    <row r="50" spans="2:10" s="99" customFormat="1" ht="14.45" customHeight="1">
      <c r="B50" s="100"/>
      <c r="D50" s="120" t="s">
        <v>37</v>
      </c>
      <c r="E50" s="121"/>
      <c r="F50" s="121"/>
      <c r="G50" s="120" t="s">
        <v>38</v>
      </c>
      <c r="H50" s="121"/>
      <c r="I50" s="121"/>
      <c r="J50" s="100"/>
    </row>
    <row r="51" spans="2:10">
      <c r="B51" s="96"/>
      <c r="J51" s="96"/>
    </row>
    <row r="52" spans="2:10">
      <c r="B52" s="96"/>
      <c r="J52" s="96"/>
    </row>
    <row r="53" spans="2:10">
      <c r="B53" s="96"/>
      <c r="J53" s="96"/>
    </row>
    <row r="54" spans="2:10">
      <c r="B54" s="96"/>
      <c r="J54" s="96"/>
    </row>
    <row r="55" spans="2:10">
      <c r="B55" s="96"/>
      <c r="J55" s="96"/>
    </row>
    <row r="56" spans="2:10">
      <c r="B56" s="96"/>
      <c r="J56" s="96"/>
    </row>
    <row r="57" spans="2:10">
      <c r="B57" s="96"/>
      <c r="J57" s="96"/>
    </row>
    <row r="58" spans="2:10">
      <c r="B58" s="96"/>
      <c r="J58" s="96"/>
    </row>
    <row r="59" spans="2:10">
      <c r="B59" s="96"/>
      <c r="J59" s="96"/>
    </row>
    <row r="60" spans="2:10">
      <c r="B60" s="96"/>
      <c r="J60" s="96"/>
    </row>
    <row r="61" spans="2:10" s="99" customFormat="1" ht="12.75">
      <c r="B61" s="100"/>
      <c r="D61" s="122" t="s">
        <v>39</v>
      </c>
      <c r="E61" s="123"/>
      <c r="F61" s="124" t="s">
        <v>40</v>
      </c>
      <c r="G61" s="122" t="s">
        <v>39</v>
      </c>
      <c r="H61" s="123"/>
      <c r="I61" s="123"/>
      <c r="J61" s="100"/>
    </row>
    <row r="62" spans="2:10">
      <c r="B62" s="96"/>
      <c r="J62" s="96"/>
    </row>
    <row r="63" spans="2:10">
      <c r="B63" s="96"/>
      <c r="J63" s="96"/>
    </row>
    <row r="64" spans="2:10">
      <c r="B64" s="96"/>
      <c r="J64" s="96"/>
    </row>
    <row r="65" spans="2:10" s="99" customFormat="1" ht="12.75">
      <c r="B65" s="100"/>
      <c r="D65" s="120" t="s">
        <v>41</v>
      </c>
      <c r="E65" s="121"/>
      <c r="F65" s="121"/>
      <c r="G65" s="120" t="s">
        <v>42</v>
      </c>
      <c r="H65" s="121"/>
      <c r="I65" s="121"/>
      <c r="J65" s="100"/>
    </row>
    <row r="66" spans="2:10">
      <c r="B66" s="96"/>
      <c r="J66" s="96"/>
    </row>
    <row r="67" spans="2:10">
      <c r="B67" s="96"/>
      <c r="J67" s="96"/>
    </row>
    <row r="68" spans="2:10">
      <c r="B68" s="96"/>
      <c r="J68" s="96"/>
    </row>
    <row r="69" spans="2:10">
      <c r="B69" s="96"/>
      <c r="J69" s="96"/>
    </row>
    <row r="70" spans="2:10">
      <c r="B70" s="96"/>
      <c r="J70" s="96"/>
    </row>
    <row r="71" spans="2:10">
      <c r="B71" s="96"/>
      <c r="J71" s="96"/>
    </row>
    <row r="72" spans="2:10">
      <c r="B72" s="96"/>
      <c r="J72" s="96"/>
    </row>
    <row r="73" spans="2:10">
      <c r="B73" s="96"/>
      <c r="J73" s="96"/>
    </row>
    <row r="74" spans="2:10">
      <c r="B74" s="96"/>
      <c r="J74" s="96"/>
    </row>
    <row r="75" spans="2:10">
      <c r="B75" s="96"/>
      <c r="J75" s="96"/>
    </row>
    <row r="76" spans="2:10" s="99" customFormat="1" ht="12.75">
      <c r="B76" s="100"/>
      <c r="D76" s="122" t="s">
        <v>39</v>
      </c>
      <c r="E76" s="123"/>
      <c r="F76" s="124" t="s">
        <v>40</v>
      </c>
      <c r="G76" s="122" t="s">
        <v>39</v>
      </c>
      <c r="H76" s="123"/>
      <c r="I76" s="123"/>
      <c r="J76" s="100"/>
    </row>
    <row r="77" spans="2:10" s="99" customFormat="1" ht="14.45" customHeight="1">
      <c r="B77" s="125"/>
      <c r="C77" s="126"/>
      <c r="D77" s="126"/>
      <c r="E77" s="126"/>
      <c r="F77" s="126"/>
      <c r="G77" s="126"/>
      <c r="H77" s="126"/>
      <c r="I77" s="126"/>
      <c r="J77" s="100"/>
    </row>
    <row r="81" spans="2:45" s="99" customFormat="1" ht="6.95" customHeight="1">
      <c r="B81" s="127"/>
      <c r="C81" s="128"/>
      <c r="D81" s="128"/>
      <c r="E81" s="128"/>
      <c r="F81" s="128"/>
      <c r="G81" s="128"/>
      <c r="H81" s="128"/>
      <c r="I81" s="128"/>
      <c r="J81" s="100"/>
    </row>
    <row r="82" spans="2:45" s="99" customFormat="1" ht="24.95" customHeight="1">
      <c r="B82" s="100"/>
      <c r="C82" s="97" t="s">
        <v>71</v>
      </c>
      <c r="J82" s="100"/>
    </row>
    <row r="83" spans="2:45" s="99" customFormat="1" ht="6.95" customHeight="1">
      <c r="B83" s="100"/>
      <c r="J83" s="100"/>
    </row>
    <row r="84" spans="2:45" s="99" customFormat="1" ht="12" customHeight="1">
      <c r="B84" s="100"/>
      <c r="C84" s="101" t="s">
        <v>13</v>
      </c>
      <c r="J84" s="100"/>
    </row>
    <row r="85" spans="2:45" s="99" customFormat="1" ht="45" customHeight="1">
      <c r="B85" s="100"/>
      <c r="E85" s="102" t="str">
        <f>E7</f>
        <v>Údržba, opravy a odstraňování závad na bytovém fondu u SPS v obvodu OŘ HKR  2024 - 2025 - oblast Hradec Králové</v>
      </c>
      <c r="F85" s="103"/>
      <c r="G85" s="103"/>
      <c r="H85" s="103"/>
      <c r="J85" s="100"/>
    </row>
    <row r="86" spans="2:45" s="99" customFormat="1" ht="6.95" customHeight="1">
      <c r="B86" s="100"/>
      <c r="J86" s="100"/>
    </row>
    <row r="87" spans="2:45" s="99" customFormat="1" ht="12" customHeight="1">
      <c r="B87" s="100"/>
      <c r="C87" s="101" t="s">
        <v>16</v>
      </c>
      <c r="F87" s="104" t="str">
        <f>F10</f>
        <v>Obvod OŘ Hradec Králové - HKR</v>
      </c>
      <c r="J87" s="100"/>
    </row>
    <row r="88" spans="2:45" s="99" customFormat="1" ht="6.95" customHeight="1">
      <c r="B88" s="100"/>
      <c r="J88" s="100"/>
    </row>
    <row r="89" spans="2:45" s="99" customFormat="1" ht="15.2" customHeight="1">
      <c r="B89" s="100"/>
      <c r="C89" s="101" t="s">
        <v>18</v>
      </c>
      <c r="F89" s="104" t="str">
        <f>E13</f>
        <v xml:space="preserve"> </v>
      </c>
      <c r="J89" s="100"/>
    </row>
    <row r="90" spans="2:45" s="99" customFormat="1" ht="15.2" customHeight="1">
      <c r="B90" s="100"/>
      <c r="C90" s="101" t="s">
        <v>20</v>
      </c>
      <c r="F90" s="104" t="str">
        <f>IF(E16="","",E16)</f>
        <v xml:space="preserve"> </v>
      </c>
      <c r="J90" s="100"/>
    </row>
    <row r="91" spans="2:45" s="99" customFormat="1" ht="10.35" customHeight="1">
      <c r="B91" s="100"/>
      <c r="J91" s="100"/>
    </row>
    <row r="92" spans="2:45" s="99" customFormat="1" ht="29.25" customHeight="1">
      <c r="B92" s="100"/>
      <c r="C92" s="129" t="s">
        <v>72</v>
      </c>
      <c r="D92" s="114"/>
      <c r="E92" s="114"/>
      <c r="F92" s="114"/>
      <c r="G92" s="114"/>
      <c r="H92" s="114"/>
      <c r="I92" s="114"/>
      <c r="J92" s="100"/>
    </row>
    <row r="93" spans="2:45" s="99" customFormat="1" ht="10.35" customHeight="1">
      <c r="B93" s="100"/>
      <c r="J93" s="100"/>
    </row>
    <row r="94" spans="2:45" s="99" customFormat="1" ht="22.9" customHeight="1">
      <c r="B94" s="100"/>
      <c r="C94" s="130" t="s">
        <v>73</v>
      </c>
      <c r="J94" s="100"/>
      <c r="AS94" s="93" t="s">
        <v>74</v>
      </c>
    </row>
    <row r="95" spans="2:45" s="131" customFormat="1" ht="24.95" customHeight="1">
      <c r="B95" s="132"/>
      <c r="D95" s="133" t="s">
        <v>75</v>
      </c>
      <c r="E95" s="134"/>
      <c r="F95" s="134"/>
      <c r="G95" s="134"/>
      <c r="H95" s="134"/>
      <c r="J95" s="132"/>
    </row>
    <row r="96" spans="2:45" s="135" customFormat="1" ht="19.899999999999999" customHeight="1">
      <c r="B96" s="136"/>
      <c r="D96" s="137" t="s">
        <v>76</v>
      </c>
      <c r="E96" s="138"/>
      <c r="F96" s="138"/>
      <c r="G96" s="138"/>
      <c r="H96" s="138"/>
      <c r="J96" s="136"/>
    </row>
    <row r="97" spans="2:10" s="135" customFormat="1" ht="19.899999999999999" customHeight="1">
      <c r="B97" s="136"/>
      <c r="D97" s="137" t="s">
        <v>77</v>
      </c>
      <c r="E97" s="138"/>
      <c r="F97" s="138"/>
      <c r="G97" s="138"/>
      <c r="H97" s="138"/>
      <c r="J97" s="136"/>
    </row>
    <row r="98" spans="2:10" s="135" customFormat="1" ht="19.899999999999999" customHeight="1">
      <c r="B98" s="136"/>
      <c r="D98" s="137" t="s">
        <v>78</v>
      </c>
      <c r="E98" s="138"/>
      <c r="F98" s="138"/>
      <c r="G98" s="138"/>
      <c r="H98" s="138"/>
      <c r="J98" s="136"/>
    </row>
    <row r="99" spans="2:10" s="135" customFormat="1" ht="19.899999999999999" customHeight="1">
      <c r="B99" s="136"/>
      <c r="D99" s="137" t="s">
        <v>79</v>
      </c>
      <c r="E99" s="138"/>
      <c r="F99" s="138"/>
      <c r="G99" s="138"/>
      <c r="H99" s="138"/>
      <c r="J99" s="136"/>
    </row>
    <row r="100" spans="2:10" s="131" customFormat="1" ht="24.95" customHeight="1">
      <c r="B100" s="132"/>
      <c r="D100" s="133" t="s">
        <v>80</v>
      </c>
      <c r="E100" s="134"/>
      <c r="F100" s="134"/>
      <c r="G100" s="134"/>
      <c r="H100" s="134"/>
      <c r="J100" s="132"/>
    </row>
    <row r="101" spans="2:10" s="135" customFormat="1" ht="19.899999999999999" customHeight="1">
      <c r="B101" s="136"/>
      <c r="D101" s="137" t="s">
        <v>81</v>
      </c>
      <c r="E101" s="138"/>
      <c r="F101" s="138"/>
      <c r="G101" s="138"/>
      <c r="H101" s="138"/>
      <c r="J101" s="136"/>
    </row>
    <row r="102" spans="2:10" s="135" customFormat="1" ht="19.899999999999999" customHeight="1">
      <c r="B102" s="136"/>
      <c r="D102" s="137" t="s">
        <v>82</v>
      </c>
      <c r="E102" s="138"/>
      <c r="F102" s="138"/>
      <c r="G102" s="138"/>
      <c r="H102" s="138"/>
      <c r="J102" s="136"/>
    </row>
    <row r="103" spans="2:10" s="135" customFormat="1" ht="19.899999999999999" customHeight="1">
      <c r="B103" s="136"/>
      <c r="D103" s="137" t="s">
        <v>83</v>
      </c>
      <c r="E103" s="138"/>
      <c r="F103" s="138"/>
      <c r="G103" s="138"/>
      <c r="H103" s="138"/>
      <c r="J103" s="136"/>
    </row>
    <row r="104" spans="2:10" s="135" customFormat="1" ht="19.899999999999999" customHeight="1">
      <c r="B104" s="136"/>
      <c r="D104" s="137" t="s">
        <v>84</v>
      </c>
      <c r="E104" s="138"/>
      <c r="F104" s="138"/>
      <c r="G104" s="138"/>
      <c r="H104" s="138"/>
      <c r="J104" s="136"/>
    </row>
    <row r="105" spans="2:10" s="131" customFormat="1" ht="24.95" customHeight="1">
      <c r="B105" s="132"/>
      <c r="D105" s="133" t="s">
        <v>85</v>
      </c>
      <c r="E105" s="134"/>
      <c r="F105" s="134"/>
      <c r="G105" s="134"/>
      <c r="H105" s="134"/>
      <c r="J105" s="132"/>
    </row>
    <row r="106" spans="2:10" s="135" customFormat="1" ht="19.899999999999999" customHeight="1">
      <c r="B106" s="136"/>
      <c r="D106" s="137" t="s">
        <v>86</v>
      </c>
      <c r="E106" s="138"/>
      <c r="F106" s="138"/>
      <c r="G106" s="138"/>
      <c r="H106" s="138"/>
      <c r="J106" s="136"/>
    </row>
    <row r="107" spans="2:10" s="135" customFormat="1" ht="19.899999999999999" customHeight="1">
      <c r="B107" s="136"/>
      <c r="D107" s="137" t="s">
        <v>87</v>
      </c>
      <c r="E107" s="138"/>
      <c r="F107" s="138"/>
      <c r="G107" s="138"/>
      <c r="H107" s="138"/>
      <c r="J107" s="136"/>
    </row>
    <row r="108" spans="2:10" s="135" customFormat="1" ht="19.899999999999999" customHeight="1">
      <c r="B108" s="136"/>
      <c r="D108" s="137" t="s">
        <v>88</v>
      </c>
      <c r="E108" s="138"/>
      <c r="F108" s="138"/>
      <c r="G108" s="138"/>
      <c r="H108" s="138"/>
      <c r="J108" s="136"/>
    </row>
    <row r="109" spans="2:10" s="135" customFormat="1" ht="19.899999999999999" customHeight="1">
      <c r="B109" s="136"/>
      <c r="D109" s="137" t="s">
        <v>89</v>
      </c>
      <c r="E109" s="138"/>
      <c r="F109" s="138"/>
      <c r="G109" s="138"/>
      <c r="H109" s="138"/>
      <c r="J109" s="136"/>
    </row>
    <row r="110" spans="2:10" s="135" customFormat="1" ht="19.899999999999999" customHeight="1">
      <c r="B110" s="136"/>
      <c r="D110" s="137" t="s">
        <v>90</v>
      </c>
      <c r="E110" s="138"/>
      <c r="F110" s="138"/>
      <c r="G110" s="138"/>
      <c r="H110" s="138"/>
      <c r="J110" s="136"/>
    </row>
    <row r="111" spans="2:10" s="135" customFormat="1" ht="19.899999999999999" customHeight="1">
      <c r="B111" s="136"/>
      <c r="D111" s="137" t="s">
        <v>91</v>
      </c>
      <c r="E111" s="138"/>
      <c r="F111" s="138"/>
      <c r="G111" s="138"/>
      <c r="H111" s="138"/>
      <c r="J111" s="136"/>
    </row>
    <row r="112" spans="2:10" s="135" customFormat="1" ht="19.899999999999999" customHeight="1">
      <c r="B112" s="136"/>
      <c r="D112" s="137" t="s">
        <v>92</v>
      </c>
      <c r="E112" s="138"/>
      <c r="F112" s="138"/>
      <c r="G112" s="138"/>
      <c r="H112" s="138"/>
      <c r="J112" s="136"/>
    </row>
    <row r="113" spans="2:10" s="135" customFormat="1" ht="19.899999999999999" customHeight="1">
      <c r="B113" s="136"/>
      <c r="D113" s="137" t="s">
        <v>93</v>
      </c>
      <c r="E113" s="138"/>
      <c r="F113" s="138"/>
      <c r="G113" s="138"/>
      <c r="H113" s="138"/>
      <c r="J113" s="136"/>
    </row>
    <row r="114" spans="2:10" s="135" customFormat="1" ht="19.899999999999999" customHeight="1">
      <c r="B114" s="136"/>
      <c r="D114" s="137" t="s">
        <v>94</v>
      </c>
      <c r="E114" s="138"/>
      <c r="F114" s="138"/>
      <c r="G114" s="138"/>
      <c r="H114" s="138"/>
      <c r="J114" s="136"/>
    </row>
    <row r="115" spans="2:10" s="135" customFormat="1" ht="19.899999999999999" customHeight="1">
      <c r="B115" s="136"/>
      <c r="D115" s="137" t="s">
        <v>95</v>
      </c>
      <c r="E115" s="138"/>
      <c r="F115" s="138"/>
      <c r="G115" s="138"/>
      <c r="H115" s="138"/>
      <c r="J115" s="136"/>
    </row>
    <row r="116" spans="2:10" s="135" customFormat="1" ht="19.899999999999999" customHeight="1">
      <c r="B116" s="136"/>
      <c r="D116" s="137" t="s">
        <v>96</v>
      </c>
      <c r="E116" s="138"/>
      <c r="F116" s="138"/>
      <c r="G116" s="138"/>
      <c r="H116" s="138"/>
      <c r="J116" s="136"/>
    </row>
    <row r="117" spans="2:10" s="135" customFormat="1" ht="19.899999999999999" customHeight="1">
      <c r="B117" s="136"/>
      <c r="D117" s="137" t="s">
        <v>97</v>
      </c>
      <c r="E117" s="138"/>
      <c r="F117" s="138"/>
      <c r="G117" s="138"/>
      <c r="H117" s="138"/>
      <c r="J117" s="136"/>
    </row>
    <row r="118" spans="2:10" s="135" customFormat="1" ht="19.899999999999999" customHeight="1">
      <c r="B118" s="136"/>
      <c r="D118" s="137" t="s">
        <v>98</v>
      </c>
      <c r="E118" s="138"/>
      <c r="F118" s="138"/>
      <c r="G118" s="138"/>
      <c r="H118" s="138"/>
      <c r="J118" s="136"/>
    </row>
    <row r="119" spans="2:10" s="135" customFormat="1" ht="19.899999999999999" customHeight="1">
      <c r="B119" s="136"/>
      <c r="D119" s="137" t="s">
        <v>99</v>
      </c>
      <c r="E119" s="138"/>
      <c r="F119" s="138"/>
      <c r="G119" s="138"/>
      <c r="H119" s="138"/>
      <c r="J119" s="136"/>
    </row>
    <row r="120" spans="2:10" s="135" customFormat="1" ht="19.899999999999999" customHeight="1">
      <c r="B120" s="136"/>
      <c r="D120" s="137" t="s">
        <v>100</v>
      </c>
      <c r="E120" s="138"/>
      <c r="F120" s="138"/>
      <c r="G120" s="138"/>
      <c r="H120" s="138"/>
      <c r="J120" s="136"/>
    </row>
    <row r="121" spans="2:10" s="135" customFormat="1" ht="19.899999999999999" customHeight="1">
      <c r="B121" s="136"/>
      <c r="D121" s="137" t="s">
        <v>101</v>
      </c>
      <c r="E121" s="138"/>
      <c r="F121" s="138"/>
      <c r="G121" s="138"/>
      <c r="H121" s="138"/>
      <c r="J121" s="136"/>
    </row>
    <row r="122" spans="2:10" s="131" customFormat="1" ht="24.95" customHeight="1">
      <c r="B122" s="132"/>
      <c r="D122" s="133" t="s">
        <v>102</v>
      </c>
      <c r="E122" s="134"/>
      <c r="F122" s="134"/>
      <c r="G122" s="134"/>
      <c r="H122" s="134"/>
      <c r="J122" s="132"/>
    </row>
    <row r="123" spans="2:10" s="135" customFormat="1" ht="19.899999999999999" customHeight="1">
      <c r="B123" s="136"/>
      <c r="D123" s="137" t="s">
        <v>103</v>
      </c>
      <c r="E123" s="138"/>
      <c r="F123" s="138"/>
      <c r="G123" s="138"/>
      <c r="H123" s="138"/>
      <c r="J123" s="136"/>
    </row>
    <row r="124" spans="2:10" s="135" customFormat="1" ht="19.899999999999999" customHeight="1">
      <c r="B124" s="136"/>
      <c r="D124" s="137" t="s">
        <v>104</v>
      </c>
      <c r="E124" s="138"/>
      <c r="F124" s="138"/>
      <c r="G124" s="138"/>
      <c r="H124" s="138"/>
      <c r="J124" s="136"/>
    </row>
    <row r="125" spans="2:10" s="135" customFormat="1" ht="19.899999999999999" customHeight="1">
      <c r="B125" s="136"/>
      <c r="D125" s="137" t="s">
        <v>105</v>
      </c>
      <c r="E125" s="138"/>
      <c r="F125" s="138"/>
      <c r="G125" s="138"/>
      <c r="H125" s="138"/>
      <c r="J125" s="136"/>
    </row>
    <row r="126" spans="2:10" s="135" customFormat="1" ht="19.899999999999999" customHeight="1">
      <c r="B126" s="136"/>
      <c r="D126" s="137" t="s">
        <v>106</v>
      </c>
      <c r="E126" s="138"/>
      <c r="F126" s="138"/>
      <c r="G126" s="138"/>
      <c r="H126" s="138"/>
      <c r="J126" s="136"/>
    </row>
    <row r="127" spans="2:10" s="99" customFormat="1" ht="21.75" customHeight="1">
      <c r="B127" s="100"/>
      <c r="J127" s="100"/>
    </row>
    <row r="128" spans="2:10" s="99" customFormat="1" ht="6.95" customHeight="1">
      <c r="B128" s="125"/>
      <c r="C128" s="126"/>
      <c r="D128" s="126"/>
      <c r="E128" s="126"/>
      <c r="F128" s="126"/>
      <c r="G128" s="126"/>
      <c r="H128" s="126"/>
      <c r="I128" s="126"/>
      <c r="J128" s="100"/>
    </row>
    <row r="132" spans="2:61" s="99" customFormat="1" ht="6.95" customHeight="1">
      <c r="B132" s="127"/>
      <c r="C132" s="128"/>
      <c r="D132" s="128"/>
      <c r="E132" s="128"/>
      <c r="F132" s="128"/>
      <c r="G132" s="128"/>
      <c r="H132" s="128"/>
      <c r="I132" s="128"/>
      <c r="J132" s="100"/>
    </row>
    <row r="133" spans="2:61" s="99" customFormat="1" ht="24.95" customHeight="1">
      <c r="B133" s="100"/>
      <c r="C133" s="97" t="s">
        <v>107</v>
      </c>
      <c r="J133" s="100"/>
    </row>
    <row r="134" spans="2:61" s="99" customFormat="1" ht="6.95" customHeight="1">
      <c r="B134" s="100"/>
      <c r="J134" s="100"/>
    </row>
    <row r="135" spans="2:61" s="99" customFormat="1" ht="12" customHeight="1">
      <c r="B135" s="100"/>
      <c r="C135" s="101" t="s">
        <v>13</v>
      </c>
      <c r="J135" s="100"/>
    </row>
    <row r="136" spans="2:61" s="99" customFormat="1" ht="45" customHeight="1">
      <c r="B136" s="100"/>
      <c r="E136" s="102" t="str">
        <f>E7</f>
        <v>Údržba, opravy a odstraňování závad na bytovém fondu u SPS v obvodu OŘ HKR  2024 - 2025 - oblast Hradec Králové</v>
      </c>
      <c r="F136" s="103"/>
      <c r="G136" s="103"/>
      <c r="H136" s="103"/>
      <c r="J136" s="100"/>
    </row>
    <row r="137" spans="2:61" s="99" customFormat="1" ht="6.95" customHeight="1">
      <c r="B137" s="100"/>
      <c r="J137" s="100"/>
    </row>
    <row r="138" spans="2:61" s="99" customFormat="1" ht="12" customHeight="1">
      <c r="B138" s="100"/>
      <c r="C138" s="101" t="s">
        <v>16</v>
      </c>
      <c r="F138" s="104" t="str">
        <f>F10</f>
        <v>Obvod OŘ Hradec Králové - HKR</v>
      </c>
      <c r="J138" s="100"/>
    </row>
    <row r="139" spans="2:61" s="99" customFormat="1" ht="6.95" customHeight="1">
      <c r="B139" s="100"/>
      <c r="J139" s="100"/>
    </row>
    <row r="140" spans="2:61" s="99" customFormat="1" ht="15.2" customHeight="1">
      <c r="B140" s="100"/>
      <c r="C140" s="101" t="s">
        <v>18</v>
      </c>
      <c r="F140" s="104" t="str">
        <f>E13</f>
        <v xml:space="preserve"> </v>
      </c>
      <c r="J140" s="100"/>
    </row>
    <row r="141" spans="2:61" s="99" customFormat="1" ht="15.2" customHeight="1">
      <c r="B141" s="100"/>
      <c r="C141" s="101" t="s">
        <v>20</v>
      </c>
      <c r="F141" s="104" t="str">
        <f>IF(E16="","",E16)</f>
        <v xml:space="preserve"> </v>
      </c>
      <c r="J141" s="100"/>
    </row>
    <row r="142" spans="2:61" s="99" customFormat="1" ht="10.35" customHeight="1">
      <c r="B142" s="100"/>
      <c r="J142" s="100"/>
    </row>
    <row r="143" spans="2:61" s="139" customFormat="1" ht="29.25" customHeight="1">
      <c r="B143" s="140"/>
      <c r="C143" s="141" t="s">
        <v>108</v>
      </c>
      <c r="D143" s="142" t="s">
        <v>47</v>
      </c>
      <c r="E143" s="142" t="s">
        <v>45</v>
      </c>
      <c r="F143" s="142" t="s">
        <v>46</v>
      </c>
      <c r="G143" s="142" t="s">
        <v>109</v>
      </c>
      <c r="H143" s="142" t="s">
        <v>110</v>
      </c>
      <c r="I143" s="143" t="s">
        <v>111</v>
      </c>
      <c r="J143" s="140"/>
      <c r="K143" s="144" t="s">
        <v>1</v>
      </c>
      <c r="L143" s="145" t="s">
        <v>28</v>
      </c>
      <c r="M143" s="145" t="s">
        <v>112</v>
      </c>
      <c r="N143" s="145" t="s">
        <v>113</v>
      </c>
      <c r="O143" s="145" t="s">
        <v>114</v>
      </c>
      <c r="P143" s="145" t="s">
        <v>115</v>
      </c>
      <c r="Q143" s="145" t="s">
        <v>116</v>
      </c>
      <c r="R143" s="146" t="s">
        <v>117</v>
      </c>
    </row>
    <row r="144" spans="2:61" s="99" customFormat="1" ht="22.9" customHeight="1">
      <c r="B144" s="100"/>
      <c r="C144" s="147" t="s">
        <v>118</v>
      </c>
      <c r="J144" s="100"/>
      <c r="K144" s="148"/>
      <c r="L144" s="109"/>
      <c r="M144" s="109"/>
      <c r="N144" s="149">
        <f>N145+N234+N298+N616</f>
        <v>13208.098935999999</v>
      </c>
      <c r="O144" s="109"/>
      <c r="P144" s="149">
        <f>P145+P234+P298+P616</f>
        <v>268.79864748661646</v>
      </c>
      <c r="Q144" s="109"/>
      <c r="R144" s="150">
        <f>R145+R234+R298+R616</f>
        <v>677.00435500000003</v>
      </c>
      <c r="AR144" s="93" t="s">
        <v>61</v>
      </c>
      <c r="AS144" s="93" t="s">
        <v>74</v>
      </c>
      <c r="BI144" s="151" t="e">
        <f>BI145+BI234+BI298+BI616</f>
        <v>#REF!</v>
      </c>
    </row>
    <row r="145" spans="2:63" s="152" customFormat="1" ht="25.9" customHeight="1">
      <c r="B145" s="153"/>
      <c r="D145" s="154" t="s">
        <v>61</v>
      </c>
      <c r="E145" s="155" t="s">
        <v>119</v>
      </c>
      <c r="F145" s="155" t="s">
        <v>120</v>
      </c>
      <c r="J145" s="153"/>
      <c r="K145" s="156"/>
      <c r="N145" s="157">
        <f>N146+N186+N214+N230</f>
        <v>4012.2690710000002</v>
      </c>
      <c r="P145" s="157">
        <f>P146+P186+P214+P230</f>
        <v>158.93743671181647</v>
      </c>
      <c r="R145" s="158">
        <f>R146+R186+R214+R230</f>
        <v>569.05642499999999</v>
      </c>
      <c r="AP145" s="154" t="s">
        <v>67</v>
      </c>
      <c r="AR145" s="159" t="s">
        <v>61</v>
      </c>
      <c r="AS145" s="159" t="s">
        <v>62</v>
      </c>
      <c r="AW145" s="154" t="s">
        <v>121</v>
      </c>
      <c r="BI145" s="160" t="e">
        <f>BI146+BI186+BI214+BI230</f>
        <v>#REF!</v>
      </c>
    </row>
    <row r="146" spans="2:63" s="152" customFormat="1" ht="22.9" customHeight="1">
      <c r="B146" s="153"/>
      <c r="D146" s="154" t="s">
        <v>61</v>
      </c>
      <c r="E146" s="161" t="s">
        <v>122</v>
      </c>
      <c r="F146" s="161" t="s">
        <v>123</v>
      </c>
      <c r="J146" s="153"/>
      <c r="K146" s="156"/>
      <c r="N146" s="157">
        <f>SUM(N147:N185)</f>
        <v>1453.8127010000001</v>
      </c>
      <c r="P146" s="157">
        <f>SUM(P147:P185)</f>
        <v>158.71008608681646</v>
      </c>
      <c r="R146" s="158">
        <f>SUM(R147:R185)</f>
        <v>0</v>
      </c>
      <c r="AP146" s="154" t="s">
        <v>67</v>
      </c>
      <c r="AR146" s="159" t="s">
        <v>61</v>
      </c>
      <c r="AS146" s="159" t="s">
        <v>67</v>
      </c>
      <c r="AW146" s="154" t="s">
        <v>121</v>
      </c>
      <c r="BI146" s="160" t="e">
        <f>SUM(BI147:BI185)</f>
        <v>#REF!</v>
      </c>
    </row>
    <row r="147" spans="2:63" s="99" customFormat="1" ht="24.2" customHeight="1">
      <c r="B147" s="100"/>
      <c r="C147" s="162" t="s">
        <v>124</v>
      </c>
      <c r="D147" s="162" t="s">
        <v>125</v>
      </c>
      <c r="E147" s="163" t="s">
        <v>126</v>
      </c>
      <c r="F147" s="164" t="s">
        <v>127</v>
      </c>
      <c r="G147" s="165" t="s">
        <v>128</v>
      </c>
      <c r="H147" s="166">
        <v>3105.5630000000001</v>
      </c>
      <c r="I147" s="164" t="s">
        <v>129</v>
      </c>
      <c r="J147" s="100"/>
      <c r="K147" s="167" t="s">
        <v>1</v>
      </c>
      <c r="L147" s="168" t="s">
        <v>29</v>
      </c>
      <c r="M147" s="169">
        <v>0.11700000000000001</v>
      </c>
      <c r="N147" s="169">
        <f>M147*H147</f>
        <v>363.35087100000004</v>
      </c>
      <c r="O147" s="169">
        <v>7.3499999999999998E-3</v>
      </c>
      <c r="P147" s="169">
        <f>O147*H147</f>
        <v>22.82588805</v>
      </c>
      <c r="Q147" s="169">
        <v>0</v>
      </c>
      <c r="R147" s="170">
        <f>Q147*H147</f>
        <v>0</v>
      </c>
      <c r="AP147" s="171" t="s">
        <v>130</v>
      </c>
      <c r="AR147" s="171" t="s">
        <v>125</v>
      </c>
      <c r="AS147" s="171" t="s">
        <v>69</v>
      </c>
      <c r="AW147" s="93" t="s">
        <v>121</v>
      </c>
      <c r="BC147" s="172" t="e">
        <f>IF(L147="základní",#REF!,0)</f>
        <v>#REF!</v>
      </c>
      <c r="BD147" s="172">
        <f>IF(L147="snížená",#REF!,0)</f>
        <v>0</v>
      </c>
      <c r="BE147" s="172">
        <f>IF(L147="zákl. přenesená",#REF!,0)</f>
        <v>0</v>
      </c>
      <c r="BF147" s="172">
        <f>IF(L147="sníž. přenesená",#REF!,0)</f>
        <v>0</v>
      </c>
      <c r="BG147" s="172">
        <f>IF(L147="nulová",#REF!,0)</f>
        <v>0</v>
      </c>
      <c r="BH147" s="93" t="s">
        <v>67</v>
      </c>
      <c r="BI147" s="172" t="e">
        <f>ROUND(#REF!*H147,2)</f>
        <v>#REF!</v>
      </c>
      <c r="BJ147" s="93" t="s">
        <v>130</v>
      </c>
      <c r="BK147" s="171" t="s">
        <v>131</v>
      </c>
    </row>
    <row r="148" spans="2:63" s="99" customFormat="1" ht="19.5">
      <c r="B148" s="100"/>
      <c r="D148" s="173" t="s">
        <v>132</v>
      </c>
      <c r="F148" s="174" t="s">
        <v>133</v>
      </c>
      <c r="J148" s="100"/>
      <c r="K148" s="175"/>
      <c r="R148" s="176"/>
      <c r="AR148" s="93" t="s">
        <v>132</v>
      </c>
      <c r="AS148" s="93" t="s">
        <v>69</v>
      </c>
    </row>
    <row r="149" spans="2:63" s="99" customFormat="1">
      <c r="B149" s="100"/>
      <c r="D149" s="177" t="s">
        <v>134</v>
      </c>
      <c r="F149" s="178" t="s">
        <v>135</v>
      </c>
      <c r="J149" s="100"/>
      <c r="K149" s="175"/>
      <c r="R149" s="176"/>
      <c r="AR149" s="93" t="s">
        <v>134</v>
      </c>
      <c r="AS149" s="93" t="s">
        <v>69</v>
      </c>
    </row>
    <row r="150" spans="2:63" s="99" customFormat="1" ht="24.2" customHeight="1">
      <c r="B150" s="100"/>
      <c r="C150" s="162" t="s">
        <v>136</v>
      </c>
      <c r="D150" s="162" t="s">
        <v>125</v>
      </c>
      <c r="E150" s="163" t="s">
        <v>137</v>
      </c>
      <c r="F150" s="164" t="s">
        <v>138</v>
      </c>
      <c r="G150" s="165" t="s">
        <v>128</v>
      </c>
      <c r="H150" s="166">
        <v>931.68</v>
      </c>
      <c r="I150" s="164" t="s">
        <v>129</v>
      </c>
      <c r="J150" s="100"/>
      <c r="K150" s="167" t="s">
        <v>1</v>
      </c>
      <c r="L150" s="168" t="s">
        <v>29</v>
      </c>
      <c r="M150" s="169">
        <v>0.47</v>
      </c>
      <c r="N150" s="169">
        <f>M150*H150</f>
        <v>437.88959999999997</v>
      </c>
      <c r="O150" s="169">
        <v>1.8380000000000001E-2</v>
      </c>
      <c r="P150" s="169">
        <f>O150*H150</f>
        <v>17.124278399999998</v>
      </c>
      <c r="Q150" s="169">
        <v>0</v>
      </c>
      <c r="R150" s="170">
        <f>Q150*H150</f>
        <v>0</v>
      </c>
      <c r="AP150" s="171" t="s">
        <v>130</v>
      </c>
      <c r="AR150" s="171" t="s">
        <v>125</v>
      </c>
      <c r="AS150" s="171" t="s">
        <v>69</v>
      </c>
      <c r="AW150" s="93" t="s">
        <v>121</v>
      </c>
      <c r="BC150" s="172" t="e">
        <f>IF(L150="základní",#REF!,0)</f>
        <v>#REF!</v>
      </c>
      <c r="BD150" s="172">
        <f>IF(L150="snížená",#REF!,0)</f>
        <v>0</v>
      </c>
      <c r="BE150" s="172">
        <f>IF(L150="zákl. přenesená",#REF!,0)</f>
        <v>0</v>
      </c>
      <c r="BF150" s="172">
        <f>IF(L150="sníž. přenesená",#REF!,0)</f>
        <v>0</v>
      </c>
      <c r="BG150" s="172">
        <f>IF(L150="nulová",#REF!,0)</f>
        <v>0</v>
      </c>
      <c r="BH150" s="93" t="s">
        <v>67</v>
      </c>
      <c r="BI150" s="172" t="e">
        <f>ROUND(#REF!*H150,2)</f>
        <v>#REF!</v>
      </c>
      <c r="BJ150" s="93" t="s">
        <v>130</v>
      </c>
      <c r="BK150" s="171" t="s">
        <v>139</v>
      </c>
    </row>
    <row r="151" spans="2:63" s="99" customFormat="1" ht="29.25">
      <c r="B151" s="100"/>
      <c r="D151" s="173" t="s">
        <v>132</v>
      </c>
      <c r="F151" s="174" t="s">
        <v>140</v>
      </c>
      <c r="J151" s="100"/>
      <c r="K151" s="175"/>
      <c r="R151" s="176"/>
      <c r="AR151" s="93" t="s">
        <v>132</v>
      </c>
      <c r="AS151" s="93" t="s">
        <v>69</v>
      </c>
    </row>
    <row r="152" spans="2:63" s="99" customFormat="1">
      <c r="B152" s="100"/>
      <c r="D152" s="177" t="s">
        <v>134</v>
      </c>
      <c r="F152" s="178" t="s">
        <v>141</v>
      </c>
      <c r="J152" s="100"/>
      <c r="K152" s="175"/>
      <c r="R152" s="176"/>
      <c r="AR152" s="93" t="s">
        <v>134</v>
      </c>
      <c r="AS152" s="93" t="s">
        <v>69</v>
      </c>
    </row>
    <row r="153" spans="2:63" s="99" customFormat="1" ht="24.2" customHeight="1">
      <c r="B153" s="100"/>
      <c r="C153" s="162" t="s">
        <v>142</v>
      </c>
      <c r="D153" s="162" t="s">
        <v>125</v>
      </c>
      <c r="E153" s="163" t="s">
        <v>143</v>
      </c>
      <c r="F153" s="164" t="s">
        <v>144</v>
      </c>
      <c r="G153" s="165" t="s">
        <v>128</v>
      </c>
      <c r="H153" s="166">
        <v>931.68</v>
      </c>
      <c r="I153" s="164" t="s">
        <v>129</v>
      </c>
      <c r="J153" s="100"/>
      <c r="K153" s="167" t="s">
        <v>1</v>
      </c>
      <c r="L153" s="168" t="s">
        <v>29</v>
      </c>
      <c r="M153" s="169">
        <v>0.09</v>
      </c>
      <c r="N153" s="169">
        <f>M153*H153</f>
        <v>83.851199999999992</v>
      </c>
      <c r="O153" s="169">
        <v>7.9000000000000008E-3</v>
      </c>
      <c r="P153" s="169">
        <f>O153*H153</f>
        <v>7.3602720000000001</v>
      </c>
      <c r="Q153" s="169">
        <v>0</v>
      </c>
      <c r="R153" s="170">
        <f>Q153*H153</f>
        <v>0</v>
      </c>
      <c r="AP153" s="171" t="s">
        <v>130</v>
      </c>
      <c r="AR153" s="171" t="s">
        <v>125</v>
      </c>
      <c r="AS153" s="171" t="s">
        <v>69</v>
      </c>
      <c r="AW153" s="93" t="s">
        <v>121</v>
      </c>
      <c r="BC153" s="172" t="e">
        <f>IF(L153="základní",#REF!,0)</f>
        <v>#REF!</v>
      </c>
      <c r="BD153" s="172">
        <f>IF(L153="snížená",#REF!,0)</f>
        <v>0</v>
      </c>
      <c r="BE153" s="172">
        <f>IF(L153="zákl. přenesená",#REF!,0)</f>
        <v>0</v>
      </c>
      <c r="BF153" s="172">
        <f>IF(L153="sníž. přenesená",#REF!,0)</f>
        <v>0</v>
      </c>
      <c r="BG153" s="172">
        <f>IF(L153="nulová",#REF!,0)</f>
        <v>0</v>
      </c>
      <c r="BH153" s="93" t="s">
        <v>67</v>
      </c>
      <c r="BI153" s="172" t="e">
        <f>ROUND(#REF!*H153,2)</f>
        <v>#REF!</v>
      </c>
      <c r="BJ153" s="93" t="s">
        <v>130</v>
      </c>
      <c r="BK153" s="171" t="s">
        <v>145</v>
      </c>
    </row>
    <row r="154" spans="2:63" s="99" customFormat="1" ht="29.25">
      <c r="B154" s="100"/>
      <c r="D154" s="173" t="s">
        <v>132</v>
      </c>
      <c r="F154" s="174" t="s">
        <v>146</v>
      </c>
      <c r="J154" s="100"/>
      <c r="K154" s="175"/>
      <c r="R154" s="176"/>
      <c r="AR154" s="93" t="s">
        <v>132</v>
      </c>
      <c r="AS154" s="93" t="s">
        <v>69</v>
      </c>
    </row>
    <row r="155" spans="2:63" s="99" customFormat="1">
      <c r="B155" s="100"/>
      <c r="D155" s="177" t="s">
        <v>134</v>
      </c>
      <c r="F155" s="178" t="s">
        <v>147</v>
      </c>
      <c r="J155" s="100"/>
      <c r="K155" s="175"/>
      <c r="R155" s="176"/>
      <c r="AR155" s="93" t="s">
        <v>134</v>
      </c>
      <c r="AS155" s="93" t="s">
        <v>69</v>
      </c>
    </row>
    <row r="156" spans="2:63" s="99" customFormat="1" ht="24.2" customHeight="1">
      <c r="B156" s="100"/>
      <c r="C156" s="162" t="s">
        <v>148</v>
      </c>
      <c r="D156" s="162" t="s">
        <v>125</v>
      </c>
      <c r="E156" s="163" t="s">
        <v>149</v>
      </c>
      <c r="F156" s="164" t="s">
        <v>150</v>
      </c>
      <c r="G156" s="165" t="s">
        <v>151</v>
      </c>
      <c r="H156" s="166">
        <v>23</v>
      </c>
      <c r="I156" s="164" t="s">
        <v>129</v>
      </c>
      <c r="J156" s="100"/>
      <c r="K156" s="167" t="s">
        <v>1</v>
      </c>
      <c r="L156" s="168" t="s">
        <v>29</v>
      </c>
      <c r="M156" s="169">
        <v>2.431</v>
      </c>
      <c r="N156" s="169">
        <f>M156*H156</f>
        <v>55.913000000000004</v>
      </c>
      <c r="O156" s="169">
        <v>0.1575</v>
      </c>
      <c r="P156" s="169">
        <f>O156*H156</f>
        <v>3.6225000000000001</v>
      </c>
      <c r="Q156" s="169">
        <v>0</v>
      </c>
      <c r="R156" s="170">
        <f>Q156*H156</f>
        <v>0</v>
      </c>
      <c r="AP156" s="171" t="s">
        <v>130</v>
      </c>
      <c r="AR156" s="171" t="s">
        <v>125</v>
      </c>
      <c r="AS156" s="171" t="s">
        <v>69</v>
      </c>
      <c r="AW156" s="93" t="s">
        <v>121</v>
      </c>
      <c r="BC156" s="172" t="e">
        <f>IF(L156="základní",#REF!,0)</f>
        <v>#REF!</v>
      </c>
      <c r="BD156" s="172">
        <f>IF(L156="snížená",#REF!,0)</f>
        <v>0</v>
      </c>
      <c r="BE156" s="172">
        <f>IF(L156="zákl. přenesená",#REF!,0)</f>
        <v>0</v>
      </c>
      <c r="BF156" s="172">
        <f>IF(L156="sníž. přenesená",#REF!,0)</f>
        <v>0</v>
      </c>
      <c r="BG156" s="172">
        <f>IF(L156="nulová",#REF!,0)</f>
        <v>0</v>
      </c>
      <c r="BH156" s="93" t="s">
        <v>67</v>
      </c>
      <c r="BI156" s="172" t="e">
        <f>ROUND(#REF!*H156,2)</f>
        <v>#REF!</v>
      </c>
      <c r="BJ156" s="93" t="s">
        <v>130</v>
      </c>
      <c r="BK156" s="171" t="s">
        <v>152</v>
      </c>
    </row>
    <row r="157" spans="2:63" s="99" customFormat="1" ht="19.5">
      <c r="B157" s="100"/>
      <c r="D157" s="173" t="s">
        <v>132</v>
      </c>
      <c r="F157" s="174" t="s">
        <v>153</v>
      </c>
      <c r="J157" s="100"/>
      <c r="K157" s="175"/>
      <c r="R157" s="176"/>
      <c r="AR157" s="93" t="s">
        <v>132</v>
      </c>
      <c r="AS157" s="93" t="s">
        <v>69</v>
      </c>
    </row>
    <row r="158" spans="2:63" s="99" customFormat="1">
      <c r="B158" s="100"/>
      <c r="D158" s="177" t="s">
        <v>134</v>
      </c>
      <c r="F158" s="178" t="s">
        <v>154</v>
      </c>
      <c r="J158" s="100"/>
      <c r="K158" s="175"/>
      <c r="R158" s="176"/>
      <c r="AR158" s="93" t="s">
        <v>134</v>
      </c>
      <c r="AS158" s="93" t="s">
        <v>69</v>
      </c>
    </row>
    <row r="159" spans="2:63" s="99" customFormat="1" ht="24.2" customHeight="1">
      <c r="B159" s="100"/>
      <c r="C159" s="162" t="s">
        <v>155</v>
      </c>
      <c r="D159" s="162" t="s">
        <v>125</v>
      </c>
      <c r="E159" s="163" t="s">
        <v>156</v>
      </c>
      <c r="F159" s="164" t="s">
        <v>157</v>
      </c>
      <c r="G159" s="165" t="s">
        <v>128</v>
      </c>
      <c r="H159" s="166">
        <v>162.67500000000001</v>
      </c>
      <c r="I159" s="164" t="s">
        <v>129</v>
      </c>
      <c r="J159" s="100"/>
      <c r="K159" s="167" t="s">
        <v>1</v>
      </c>
      <c r="L159" s="168" t="s">
        <v>29</v>
      </c>
      <c r="M159" s="169">
        <v>0.06</v>
      </c>
      <c r="N159" s="169">
        <f>M159*H159</f>
        <v>9.7605000000000004</v>
      </c>
      <c r="O159" s="169">
        <v>0</v>
      </c>
      <c r="P159" s="169">
        <f>O159*H159</f>
        <v>0</v>
      </c>
      <c r="Q159" s="169">
        <v>0</v>
      </c>
      <c r="R159" s="170">
        <f>Q159*H159</f>
        <v>0</v>
      </c>
      <c r="AP159" s="171" t="s">
        <v>130</v>
      </c>
      <c r="AR159" s="171" t="s">
        <v>125</v>
      </c>
      <c r="AS159" s="171" t="s">
        <v>69</v>
      </c>
      <c r="AW159" s="93" t="s">
        <v>121</v>
      </c>
      <c r="BC159" s="172" t="e">
        <f>IF(L159="základní",#REF!,0)</f>
        <v>#REF!</v>
      </c>
      <c r="BD159" s="172">
        <f>IF(L159="snížená",#REF!,0)</f>
        <v>0</v>
      </c>
      <c r="BE159" s="172">
        <f>IF(L159="zákl. přenesená",#REF!,0)</f>
        <v>0</v>
      </c>
      <c r="BF159" s="172">
        <f>IF(L159="sníž. přenesená",#REF!,0)</f>
        <v>0</v>
      </c>
      <c r="BG159" s="172">
        <f>IF(L159="nulová",#REF!,0)</f>
        <v>0</v>
      </c>
      <c r="BH159" s="93" t="s">
        <v>67</v>
      </c>
      <c r="BI159" s="172" t="e">
        <f>ROUND(#REF!*H159,2)</f>
        <v>#REF!</v>
      </c>
      <c r="BJ159" s="93" t="s">
        <v>130</v>
      </c>
      <c r="BK159" s="171" t="s">
        <v>158</v>
      </c>
    </row>
    <row r="160" spans="2:63" s="99" customFormat="1" ht="19.5">
      <c r="B160" s="100"/>
      <c r="D160" s="173" t="s">
        <v>132</v>
      </c>
      <c r="F160" s="174" t="s">
        <v>159</v>
      </c>
      <c r="J160" s="100"/>
      <c r="K160" s="175"/>
      <c r="R160" s="176"/>
      <c r="AR160" s="93" t="s">
        <v>132</v>
      </c>
      <c r="AS160" s="93" t="s">
        <v>69</v>
      </c>
    </row>
    <row r="161" spans="2:63" s="99" customFormat="1">
      <c r="B161" s="100"/>
      <c r="D161" s="177" t="s">
        <v>134</v>
      </c>
      <c r="F161" s="178" t="s">
        <v>160</v>
      </c>
      <c r="J161" s="100"/>
      <c r="K161" s="175"/>
      <c r="R161" s="176"/>
      <c r="AR161" s="93" t="s">
        <v>134</v>
      </c>
      <c r="AS161" s="93" t="s">
        <v>69</v>
      </c>
    </row>
    <row r="162" spans="2:63" s="99" customFormat="1" ht="33" customHeight="1">
      <c r="B162" s="100"/>
      <c r="C162" s="162" t="s">
        <v>161</v>
      </c>
      <c r="D162" s="162" t="s">
        <v>125</v>
      </c>
      <c r="E162" s="163" t="s">
        <v>162</v>
      </c>
      <c r="F162" s="164" t="s">
        <v>163</v>
      </c>
      <c r="G162" s="165" t="s">
        <v>164</v>
      </c>
      <c r="H162" s="166">
        <v>16.155000000000001</v>
      </c>
      <c r="I162" s="164" t="s">
        <v>129</v>
      </c>
      <c r="J162" s="100"/>
      <c r="K162" s="167" t="s">
        <v>1</v>
      </c>
      <c r="L162" s="168" t="s">
        <v>29</v>
      </c>
      <c r="M162" s="169">
        <v>3.2130000000000001</v>
      </c>
      <c r="N162" s="169">
        <f>M162*H162</f>
        <v>51.906015000000004</v>
      </c>
      <c r="O162" s="169">
        <v>2.5018699999999998</v>
      </c>
      <c r="P162" s="169">
        <f>O162*H162</f>
        <v>40.417709850000001</v>
      </c>
      <c r="Q162" s="169">
        <v>0</v>
      </c>
      <c r="R162" s="170">
        <f>Q162*H162</f>
        <v>0</v>
      </c>
      <c r="AP162" s="171" t="s">
        <v>130</v>
      </c>
      <c r="AR162" s="171" t="s">
        <v>125</v>
      </c>
      <c r="AS162" s="171" t="s">
        <v>69</v>
      </c>
      <c r="AW162" s="93" t="s">
        <v>121</v>
      </c>
      <c r="BC162" s="172" t="e">
        <f>IF(L162="základní",#REF!,0)</f>
        <v>#REF!</v>
      </c>
      <c r="BD162" s="172">
        <f>IF(L162="snížená",#REF!,0)</f>
        <v>0</v>
      </c>
      <c r="BE162" s="172">
        <f>IF(L162="zákl. přenesená",#REF!,0)</f>
        <v>0</v>
      </c>
      <c r="BF162" s="172">
        <f>IF(L162="sníž. přenesená",#REF!,0)</f>
        <v>0</v>
      </c>
      <c r="BG162" s="172">
        <f>IF(L162="nulová",#REF!,0)</f>
        <v>0</v>
      </c>
      <c r="BH162" s="93" t="s">
        <v>67</v>
      </c>
      <c r="BI162" s="172" t="e">
        <f>ROUND(#REF!*H162,2)</f>
        <v>#REF!</v>
      </c>
      <c r="BJ162" s="93" t="s">
        <v>130</v>
      </c>
      <c r="BK162" s="171" t="s">
        <v>165</v>
      </c>
    </row>
    <row r="163" spans="2:63" s="99" customFormat="1" ht="19.5">
      <c r="B163" s="100"/>
      <c r="D163" s="173" t="s">
        <v>132</v>
      </c>
      <c r="F163" s="174" t="s">
        <v>166</v>
      </c>
      <c r="J163" s="100"/>
      <c r="K163" s="175"/>
      <c r="R163" s="176"/>
      <c r="AR163" s="93" t="s">
        <v>132</v>
      </c>
      <c r="AS163" s="93" t="s">
        <v>69</v>
      </c>
    </row>
    <row r="164" spans="2:63" s="99" customFormat="1">
      <c r="B164" s="100"/>
      <c r="D164" s="177" t="s">
        <v>134</v>
      </c>
      <c r="F164" s="178" t="s">
        <v>167</v>
      </c>
      <c r="J164" s="100"/>
      <c r="K164" s="175"/>
      <c r="R164" s="176"/>
      <c r="AR164" s="93" t="s">
        <v>134</v>
      </c>
      <c r="AS164" s="93" t="s">
        <v>69</v>
      </c>
    </row>
    <row r="165" spans="2:63" s="99" customFormat="1" ht="33" customHeight="1">
      <c r="B165" s="100"/>
      <c r="C165" s="162" t="s">
        <v>7</v>
      </c>
      <c r="D165" s="162" t="s">
        <v>125</v>
      </c>
      <c r="E165" s="163" t="s">
        <v>168</v>
      </c>
      <c r="F165" s="164" t="s">
        <v>169</v>
      </c>
      <c r="G165" s="165" t="s">
        <v>164</v>
      </c>
      <c r="H165" s="166">
        <v>16.155000000000001</v>
      </c>
      <c r="I165" s="164" t="s">
        <v>129</v>
      </c>
      <c r="J165" s="100"/>
      <c r="K165" s="167" t="s">
        <v>1</v>
      </c>
      <c r="L165" s="168" t="s">
        <v>29</v>
      </c>
      <c r="M165" s="169">
        <v>0.82</v>
      </c>
      <c r="N165" s="169">
        <f>M165*H165</f>
        <v>13.2471</v>
      </c>
      <c r="O165" s="169">
        <v>0</v>
      </c>
      <c r="P165" s="169">
        <f>O165*H165</f>
        <v>0</v>
      </c>
      <c r="Q165" s="169">
        <v>0</v>
      </c>
      <c r="R165" s="170">
        <f>Q165*H165</f>
        <v>0</v>
      </c>
      <c r="AP165" s="171" t="s">
        <v>130</v>
      </c>
      <c r="AR165" s="171" t="s">
        <v>125</v>
      </c>
      <c r="AS165" s="171" t="s">
        <v>69</v>
      </c>
      <c r="AW165" s="93" t="s">
        <v>121</v>
      </c>
      <c r="BC165" s="172" t="e">
        <f>IF(L165="základní",#REF!,0)</f>
        <v>#REF!</v>
      </c>
      <c r="BD165" s="172">
        <f>IF(L165="snížená",#REF!,0)</f>
        <v>0</v>
      </c>
      <c r="BE165" s="172">
        <f>IF(L165="zákl. přenesená",#REF!,0)</f>
        <v>0</v>
      </c>
      <c r="BF165" s="172">
        <f>IF(L165="sníž. přenesená",#REF!,0)</f>
        <v>0</v>
      </c>
      <c r="BG165" s="172">
        <f>IF(L165="nulová",#REF!,0)</f>
        <v>0</v>
      </c>
      <c r="BH165" s="93" t="s">
        <v>67</v>
      </c>
      <c r="BI165" s="172" t="e">
        <f>ROUND(#REF!*H165,2)</f>
        <v>#REF!</v>
      </c>
      <c r="BJ165" s="93" t="s">
        <v>130</v>
      </c>
      <c r="BK165" s="171" t="s">
        <v>170</v>
      </c>
    </row>
    <row r="166" spans="2:63" s="99" customFormat="1" ht="29.25">
      <c r="B166" s="100"/>
      <c r="D166" s="173" t="s">
        <v>132</v>
      </c>
      <c r="F166" s="174" t="s">
        <v>171</v>
      </c>
      <c r="J166" s="100"/>
      <c r="K166" s="175"/>
      <c r="R166" s="176"/>
      <c r="AR166" s="93" t="s">
        <v>132</v>
      </c>
      <c r="AS166" s="93" t="s">
        <v>69</v>
      </c>
    </row>
    <row r="167" spans="2:63" s="99" customFormat="1">
      <c r="B167" s="100"/>
      <c r="D167" s="177" t="s">
        <v>134</v>
      </c>
      <c r="F167" s="178" t="s">
        <v>172</v>
      </c>
      <c r="J167" s="100"/>
      <c r="K167" s="175"/>
      <c r="R167" s="176"/>
      <c r="AR167" s="93" t="s">
        <v>134</v>
      </c>
      <c r="AS167" s="93" t="s">
        <v>69</v>
      </c>
    </row>
    <row r="168" spans="2:63" s="99" customFormat="1" ht="16.5" customHeight="1">
      <c r="B168" s="100"/>
      <c r="C168" s="162" t="s">
        <v>173</v>
      </c>
      <c r="D168" s="162" t="s">
        <v>125</v>
      </c>
      <c r="E168" s="163" t="s">
        <v>174</v>
      </c>
      <c r="F168" s="164" t="s">
        <v>175</v>
      </c>
      <c r="G168" s="165" t="s">
        <v>176</v>
      </c>
      <c r="H168" s="166">
        <v>0.94499999999999995</v>
      </c>
      <c r="I168" s="164" t="s">
        <v>129</v>
      </c>
      <c r="J168" s="100"/>
      <c r="K168" s="167" t="s">
        <v>1</v>
      </c>
      <c r="L168" s="168" t="s">
        <v>29</v>
      </c>
      <c r="M168" s="169">
        <v>15.231</v>
      </c>
      <c r="N168" s="169">
        <f>M168*H168</f>
        <v>14.393294999999998</v>
      </c>
      <c r="O168" s="169">
        <v>1.0627727796999999</v>
      </c>
      <c r="P168" s="169">
        <f>O168*H168</f>
        <v>1.0043202768164998</v>
      </c>
      <c r="Q168" s="169">
        <v>0</v>
      </c>
      <c r="R168" s="170">
        <f>Q168*H168</f>
        <v>0</v>
      </c>
      <c r="AP168" s="171" t="s">
        <v>130</v>
      </c>
      <c r="AR168" s="171" t="s">
        <v>125</v>
      </c>
      <c r="AS168" s="171" t="s">
        <v>69</v>
      </c>
      <c r="AW168" s="93" t="s">
        <v>121</v>
      </c>
      <c r="BC168" s="172" t="e">
        <f>IF(L168="základní",#REF!,0)</f>
        <v>#REF!</v>
      </c>
      <c r="BD168" s="172">
        <f>IF(L168="snížená",#REF!,0)</f>
        <v>0</v>
      </c>
      <c r="BE168" s="172">
        <f>IF(L168="zákl. přenesená",#REF!,0)</f>
        <v>0</v>
      </c>
      <c r="BF168" s="172">
        <f>IF(L168="sníž. přenesená",#REF!,0)</f>
        <v>0</v>
      </c>
      <c r="BG168" s="172">
        <f>IF(L168="nulová",#REF!,0)</f>
        <v>0</v>
      </c>
      <c r="BH168" s="93" t="s">
        <v>67</v>
      </c>
      <c r="BI168" s="172" t="e">
        <f>ROUND(#REF!*H168,2)</f>
        <v>#REF!</v>
      </c>
      <c r="BJ168" s="93" t="s">
        <v>130</v>
      </c>
      <c r="BK168" s="171" t="s">
        <v>177</v>
      </c>
    </row>
    <row r="169" spans="2:63" s="99" customFormat="1">
      <c r="B169" s="100"/>
      <c r="D169" s="173" t="s">
        <v>132</v>
      </c>
      <c r="F169" s="174" t="s">
        <v>178</v>
      </c>
      <c r="J169" s="100"/>
      <c r="K169" s="175"/>
      <c r="R169" s="176"/>
      <c r="AR169" s="93" t="s">
        <v>132</v>
      </c>
      <c r="AS169" s="93" t="s">
        <v>69</v>
      </c>
    </row>
    <row r="170" spans="2:63" s="99" customFormat="1">
      <c r="B170" s="100"/>
      <c r="D170" s="177" t="s">
        <v>134</v>
      </c>
      <c r="F170" s="178" t="s">
        <v>179</v>
      </c>
      <c r="J170" s="100"/>
      <c r="K170" s="175"/>
      <c r="R170" s="176"/>
      <c r="AR170" s="93" t="s">
        <v>134</v>
      </c>
      <c r="AS170" s="93" t="s">
        <v>69</v>
      </c>
    </row>
    <row r="171" spans="2:63" s="99" customFormat="1" ht="16.5" customHeight="1">
      <c r="B171" s="100"/>
      <c r="C171" s="162" t="s">
        <v>180</v>
      </c>
      <c r="D171" s="162" t="s">
        <v>125</v>
      </c>
      <c r="E171" s="163" t="s">
        <v>181</v>
      </c>
      <c r="F171" s="164" t="s">
        <v>182</v>
      </c>
      <c r="G171" s="165" t="s">
        <v>164</v>
      </c>
      <c r="H171" s="166">
        <v>129.41999999999999</v>
      </c>
      <c r="I171" s="164" t="s">
        <v>129</v>
      </c>
      <c r="J171" s="100"/>
      <c r="K171" s="167" t="s">
        <v>1</v>
      </c>
      <c r="L171" s="168" t="s">
        <v>29</v>
      </c>
      <c r="M171" s="169">
        <v>1.8360000000000001</v>
      </c>
      <c r="N171" s="169">
        <f>M171*H171</f>
        <v>237.61511999999999</v>
      </c>
      <c r="O171" s="169">
        <v>0.42</v>
      </c>
      <c r="P171" s="169">
        <f>O171*H171</f>
        <v>54.356399999999994</v>
      </c>
      <c r="Q171" s="169">
        <v>0</v>
      </c>
      <c r="R171" s="170">
        <f>Q171*H171</f>
        <v>0</v>
      </c>
      <c r="AP171" s="171" t="s">
        <v>130</v>
      </c>
      <c r="AR171" s="171" t="s">
        <v>125</v>
      </c>
      <c r="AS171" s="171" t="s">
        <v>69</v>
      </c>
      <c r="AW171" s="93" t="s">
        <v>121</v>
      </c>
      <c r="BC171" s="172" t="e">
        <f>IF(L171="základní",#REF!,0)</f>
        <v>#REF!</v>
      </c>
      <c r="BD171" s="172">
        <f>IF(L171="snížená",#REF!,0)</f>
        <v>0</v>
      </c>
      <c r="BE171" s="172">
        <f>IF(L171="zákl. přenesená",#REF!,0)</f>
        <v>0</v>
      </c>
      <c r="BF171" s="172">
        <f>IF(L171="sníž. přenesená",#REF!,0)</f>
        <v>0</v>
      </c>
      <c r="BG171" s="172">
        <f>IF(L171="nulová",#REF!,0)</f>
        <v>0</v>
      </c>
      <c r="BH171" s="93" t="s">
        <v>67</v>
      </c>
      <c r="BI171" s="172" t="e">
        <f>ROUND(#REF!*H171,2)</f>
        <v>#REF!</v>
      </c>
      <c r="BJ171" s="93" t="s">
        <v>130</v>
      </c>
      <c r="BK171" s="171" t="s">
        <v>183</v>
      </c>
    </row>
    <row r="172" spans="2:63" s="99" customFormat="1" ht="19.5">
      <c r="B172" s="100"/>
      <c r="D172" s="173" t="s">
        <v>132</v>
      </c>
      <c r="F172" s="174" t="s">
        <v>184</v>
      </c>
      <c r="J172" s="100"/>
      <c r="K172" s="175"/>
      <c r="R172" s="176"/>
      <c r="AR172" s="93" t="s">
        <v>132</v>
      </c>
      <c r="AS172" s="93" t="s">
        <v>69</v>
      </c>
    </row>
    <row r="173" spans="2:63" s="99" customFormat="1">
      <c r="B173" s="100"/>
      <c r="D173" s="177" t="s">
        <v>134</v>
      </c>
      <c r="F173" s="178" t="s">
        <v>185</v>
      </c>
      <c r="J173" s="100"/>
      <c r="K173" s="175"/>
      <c r="R173" s="176"/>
      <c r="AR173" s="93" t="s">
        <v>134</v>
      </c>
      <c r="AS173" s="93" t="s">
        <v>69</v>
      </c>
    </row>
    <row r="174" spans="2:63" s="99" customFormat="1" ht="21.75" customHeight="1">
      <c r="B174" s="100"/>
      <c r="C174" s="162" t="s">
        <v>186</v>
      </c>
      <c r="D174" s="162" t="s">
        <v>125</v>
      </c>
      <c r="E174" s="163" t="s">
        <v>187</v>
      </c>
      <c r="F174" s="164" t="s">
        <v>188</v>
      </c>
      <c r="G174" s="165" t="s">
        <v>151</v>
      </c>
      <c r="H174" s="166">
        <v>23</v>
      </c>
      <c r="I174" s="164" t="s">
        <v>129</v>
      </c>
      <c r="J174" s="100"/>
      <c r="K174" s="167" t="s">
        <v>1</v>
      </c>
      <c r="L174" s="168" t="s">
        <v>29</v>
      </c>
      <c r="M174" s="169">
        <v>1.607</v>
      </c>
      <c r="N174" s="169">
        <f>M174*H174</f>
        <v>36.960999999999999</v>
      </c>
      <c r="O174" s="169">
        <v>4.684E-2</v>
      </c>
      <c r="P174" s="169">
        <f>O174*H174</f>
        <v>1.0773200000000001</v>
      </c>
      <c r="Q174" s="169">
        <v>0</v>
      </c>
      <c r="R174" s="170">
        <f>Q174*H174</f>
        <v>0</v>
      </c>
      <c r="AP174" s="171" t="s">
        <v>130</v>
      </c>
      <c r="AR174" s="171" t="s">
        <v>125</v>
      </c>
      <c r="AS174" s="171" t="s">
        <v>69</v>
      </c>
      <c r="AW174" s="93" t="s">
        <v>121</v>
      </c>
      <c r="BC174" s="172" t="e">
        <f>IF(L174="základní",#REF!,0)</f>
        <v>#REF!</v>
      </c>
      <c r="BD174" s="172">
        <f>IF(L174="snížená",#REF!,0)</f>
        <v>0</v>
      </c>
      <c r="BE174" s="172">
        <f>IF(L174="zákl. přenesená",#REF!,0)</f>
        <v>0</v>
      </c>
      <c r="BF174" s="172">
        <f>IF(L174="sníž. přenesená",#REF!,0)</f>
        <v>0</v>
      </c>
      <c r="BG174" s="172">
        <f>IF(L174="nulová",#REF!,0)</f>
        <v>0</v>
      </c>
      <c r="BH174" s="93" t="s">
        <v>67</v>
      </c>
      <c r="BI174" s="172" t="e">
        <f>ROUND(#REF!*H174,2)</f>
        <v>#REF!</v>
      </c>
      <c r="BJ174" s="93" t="s">
        <v>130</v>
      </c>
      <c r="BK174" s="171" t="s">
        <v>189</v>
      </c>
    </row>
    <row r="175" spans="2:63" s="99" customFormat="1" ht="19.5">
      <c r="B175" s="100"/>
      <c r="D175" s="173" t="s">
        <v>132</v>
      </c>
      <c r="F175" s="174" t="s">
        <v>190</v>
      </c>
      <c r="J175" s="100"/>
      <c r="K175" s="175"/>
      <c r="R175" s="176"/>
      <c r="AR175" s="93" t="s">
        <v>132</v>
      </c>
      <c r="AS175" s="93" t="s">
        <v>69</v>
      </c>
    </row>
    <row r="176" spans="2:63" s="99" customFormat="1">
      <c r="B176" s="100"/>
      <c r="D176" s="177" t="s">
        <v>134</v>
      </c>
      <c r="F176" s="178" t="s">
        <v>191</v>
      </c>
      <c r="J176" s="100"/>
      <c r="K176" s="175"/>
      <c r="R176" s="176"/>
      <c r="AR176" s="93" t="s">
        <v>134</v>
      </c>
      <c r="AS176" s="93" t="s">
        <v>69</v>
      </c>
    </row>
    <row r="177" spans="2:63" s="99" customFormat="1" ht="33" customHeight="1">
      <c r="B177" s="100"/>
      <c r="C177" s="179" t="s">
        <v>192</v>
      </c>
      <c r="D177" s="179" t="s">
        <v>193</v>
      </c>
      <c r="E177" s="180" t="s">
        <v>194</v>
      </c>
      <c r="F177" s="181" t="s">
        <v>195</v>
      </c>
      <c r="G177" s="182" t="s">
        <v>151</v>
      </c>
      <c r="H177" s="183">
        <v>23</v>
      </c>
      <c r="I177" s="181" t="s">
        <v>129</v>
      </c>
      <c r="J177" s="184"/>
      <c r="K177" s="185" t="s">
        <v>1</v>
      </c>
      <c r="L177" s="186" t="s">
        <v>29</v>
      </c>
      <c r="M177" s="169">
        <v>0</v>
      </c>
      <c r="N177" s="169">
        <f>M177*H177</f>
        <v>0</v>
      </c>
      <c r="O177" s="169">
        <v>1.7930000000000001E-2</v>
      </c>
      <c r="P177" s="169">
        <f>O177*H177</f>
        <v>0.41239000000000003</v>
      </c>
      <c r="Q177" s="169">
        <v>0</v>
      </c>
      <c r="R177" s="170">
        <f>Q177*H177</f>
        <v>0</v>
      </c>
      <c r="AP177" s="171" t="s">
        <v>196</v>
      </c>
      <c r="AR177" s="171" t="s">
        <v>193</v>
      </c>
      <c r="AS177" s="171" t="s">
        <v>69</v>
      </c>
      <c r="AW177" s="93" t="s">
        <v>121</v>
      </c>
      <c r="BC177" s="172" t="e">
        <f>IF(L177="základní",#REF!,0)</f>
        <v>#REF!</v>
      </c>
      <c r="BD177" s="172">
        <f>IF(L177="snížená",#REF!,0)</f>
        <v>0</v>
      </c>
      <c r="BE177" s="172">
        <f>IF(L177="zákl. přenesená",#REF!,0)</f>
        <v>0</v>
      </c>
      <c r="BF177" s="172">
        <f>IF(L177="sníž. přenesená",#REF!,0)</f>
        <v>0</v>
      </c>
      <c r="BG177" s="172">
        <f>IF(L177="nulová",#REF!,0)</f>
        <v>0</v>
      </c>
      <c r="BH177" s="93" t="s">
        <v>67</v>
      </c>
      <c r="BI177" s="172" t="e">
        <f>ROUND(#REF!*H177,2)</f>
        <v>#REF!</v>
      </c>
      <c r="BJ177" s="93" t="s">
        <v>130</v>
      </c>
      <c r="BK177" s="171" t="s">
        <v>197</v>
      </c>
    </row>
    <row r="178" spans="2:63" s="99" customFormat="1" ht="19.5">
      <c r="B178" s="100"/>
      <c r="D178" s="173" t="s">
        <v>132</v>
      </c>
      <c r="F178" s="174" t="s">
        <v>195</v>
      </c>
      <c r="J178" s="100"/>
      <c r="K178" s="175"/>
      <c r="R178" s="176"/>
      <c r="AR178" s="93" t="s">
        <v>132</v>
      </c>
      <c r="AS178" s="93" t="s">
        <v>69</v>
      </c>
    </row>
    <row r="179" spans="2:63" s="99" customFormat="1" ht="19.5">
      <c r="B179" s="100"/>
      <c r="D179" s="173" t="s">
        <v>198</v>
      </c>
      <c r="F179" s="187" t="s">
        <v>199</v>
      </c>
      <c r="J179" s="100"/>
      <c r="K179" s="175"/>
      <c r="R179" s="176"/>
      <c r="AR179" s="93" t="s">
        <v>198</v>
      </c>
      <c r="AS179" s="93" t="s">
        <v>69</v>
      </c>
    </row>
    <row r="180" spans="2:63" s="99" customFormat="1" ht="24.2" customHeight="1">
      <c r="B180" s="100"/>
      <c r="C180" s="162" t="s">
        <v>6</v>
      </c>
      <c r="D180" s="162" t="s">
        <v>125</v>
      </c>
      <c r="E180" s="163" t="s">
        <v>200</v>
      </c>
      <c r="F180" s="164" t="s">
        <v>201</v>
      </c>
      <c r="G180" s="165" t="s">
        <v>151</v>
      </c>
      <c r="H180" s="166">
        <v>23</v>
      </c>
      <c r="I180" s="164" t="s">
        <v>129</v>
      </c>
      <c r="J180" s="100"/>
      <c r="K180" s="167" t="s">
        <v>1</v>
      </c>
      <c r="L180" s="168" t="s">
        <v>29</v>
      </c>
      <c r="M180" s="169">
        <v>6.4749999999999996</v>
      </c>
      <c r="N180" s="169">
        <f>M180*H180</f>
        <v>148.92499999999998</v>
      </c>
      <c r="O180" s="169">
        <v>0.44170336999999998</v>
      </c>
      <c r="P180" s="169">
        <f>O180*H180</f>
        <v>10.159177509999999</v>
      </c>
      <c r="Q180" s="169">
        <v>0</v>
      </c>
      <c r="R180" s="170">
        <f>Q180*H180</f>
        <v>0</v>
      </c>
      <c r="AP180" s="171" t="s">
        <v>130</v>
      </c>
      <c r="AR180" s="171" t="s">
        <v>125</v>
      </c>
      <c r="AS180" s="171" t="s">
        <v>69</v>
      </c>
      <c r="AW180" s="93" t="s">
        <v>121</v>
      </c>
      <c r="BC180" s="172" t="e">
        <f>IF(L180="základní",#REF!,0)</f>
        <v>#REF!</v>
      </c>
      <c r="BD180" s="172">
        <f>IF(L180="snížená",#REF!,0)</f>
        <v>0</v>
      </c>
      <c r="BE180" s="172">
        <f>IF(L180="zákl. přenesená",#REF!,0)</f>
        <v>0</v>
      </c>
      <c r="BF180" s="172">
        <f>IF(L180="sníž. přenesená",#REF!,0)</f>
        <v>0</v>
      </c>
      <c r="BG180" s="172">
        <f>IF(L180="nulová",#REF!,0)</f>
        <v>0</v>
      </c>
      <c r="BH180" s="93" t="s">
        <v>67</v>
      </c>
      <c r="BI180" s="172" t="e">
        <f>ROUND(#REF!*H180,2)</f>
        <v>#REF!</v>
      </c>
      <c r="BJ180" s="93" t="s">
        <v>130</v>
      </c>
      <c r="BK180" s="171" t="s">
        <v>202</v>
      </c>
    </row>
    <row r="181" spans="2:63" s="99" customFormat="1" ht="29.25">
      <c r="B181" s="100"/>
      <c r="D181" s="173" t="s">
        <v>132</v>
      </c>
      <c r="F181" s="174" t="s">
        <v>203</v>
      </c>
      <c r="J181" s="100"/>
      <c r="K181" s="175"/>
      <c r="R181" s="176"/>
      <c r="AR181" s="93" t="s">
        <v>132</v>
      </c>
      <c r="AS181" s="93" t="s">
        <v>69</v>
      </c>
    </row>
    <row r="182" spans="2:63" s="99" customFormat="1">
      <c r="B182" s="100"/>
      <c r="D182" s="177" t="s">
        <v>134</v>
      </c>
      <c r="F182" s="178" t="s">
        <v>204</v>
      </c>
      <c r="J182" s="100"/>
      <c r="K182" s="175"/>
      <c r="R182" s="176"/>
      <c r="AR182" s="93" t="s">
        <v>134</v>
      </c>
      <c r="AS182" s="93" t="s">
        <v>69</v>
      </c>
    </row>
    <row r="183" spans="2:63" s="99" customFormat="1" ht="37.9" customHeight="1">
      <c r="B183" s="100"/>
      <c r="C183" s="179" t="s">
        <v>205</v>
      </c>
      <c r="D183" s="179" t="s">
        <v>193</v>
      </c>
      <c r="E183" s="180" t="s">
        <v>206</v>
      </c>
      <c r="F183" s="181" t="s">
        <v>207</v>
      </c>
      <c r="G183" s="182" t="s">
        <v>151</v>
      </c>
      <c r="H183" s="183">
        <v>23</v>
      </c>
      <c r="I183" s="181" t="s">
        <v>129</v>
      </c>
      <c r="J183" s="184"/>
      <c r="K183" s="185" t="s">
        <v>1</v>
      </c>
      <c r="L183" s="186" t="s">
        <v>29</v>
      </c>
      <c r="M183" s="169">
        <v>0</v>
      </c>
      <c r="N183" s="169">
        <f>M183*H183</f>
        <v>0</v>
      </c>
      <c r="O183" s="169">
        <v>1.521E-2</v>
      </c>
      <c r="P183" s="169">
        <f>O183*H183</f>
        <v>0.34982999999999997</v>
      </c>
      <c r="Q183" s="169">
        <v>0</v>
      </c>
      <c r="R183" s="170">
        <f>Q183*H183</f>
        <v>0</v>
      </c>
      <c r="AP183" s="171" t="s">
        <v>196</v>
      </c>
      <c r="AR183" s="171" t="s">
        <v>193</v>
      </c>
      <c r="AS183" s="171" t="s">
        <v>69</v>
      </c>
      <c r="AW183" s="93" t="s">
        <v>121</v>
      </c>
      <c r="BC183" s="172" t="e">
        <f>IF(L183="základní",#REF!,0)</f>
        <v>#REF!</v>
      </c>
      <c r="BD183" s="172">
        <f>IF(L183="snížená",#REF!,0)</f>
        <v>0</v>
      </c>
      <c r="BE183" s="172">
        <f>IF(L183="zákl. přenesená",#REF!,0)</f>
        <v>0</v>
      </c>
      <c r="BF183" s="172">
        <f>IF(L183="sníž. přenesená",#REF!,0)</f>
        <v>0</v>
      </c>
      <c r="BG183" s="172">
        <f>IF(L183="nulová",#REF!,0)</f>
        <v>0</v>
      </c>
      <c r="BH183" s="93" t="s">
        <v>67</v>
      </c>
      <c r="BI183" s="172" t="e">
        <f>ROUND(#REF!*H183,2)</f>
        <v>#REF!</v>
      </c>
      <c r="BJ183" s="93" t="s">
        <v>130</v>
      </c>
      <c r="BK183" s="171" t="s">
        <v>208</v>
      </c>
    </row>
    <row r="184" spans="2:63" s="99" customFormat="1" ht="19.5">
      <c r="B184" s="100"/>
      <c r="D184" s="173" t="s">
        <v>132</v>
      </c>
      <c r="F184" s="174" t="s">
        <v>207</v>
      </c>
      <c r="J184" s="100"/>
      <c r="K184" s="175"/>
      <c r="R184" s="176"/>
      <c r="AR184" s="93" t="s">
        <v>132</v>
      </c>
      <c r="AS184" s="93" t="s">
        <v>69</v>
      </c>
    </row>
    <row r="185" spans="2:63" s="99" customFormat="1" ht="19.5">
      <c r="B185" s="100"/>
      <c r="D185" s="173" t="s">
        <v>198</v>
      </c>
      <c r="F185" s="187" t="s">
        <v>209</v>
      </c>
      <c r="J185" s="100"/>
      <c r="K185" s="175"/>
      <c r="R185" s="176"/>
      <c r="AR185" s="93" t="s">
        <v>198</v>
      </c>
      <c r="AS185" s="93" t="s">
        <v>69</v>
      </c>
    </row>
    <row r="186" spans="2:63" s="152" customFormat="1" ht="22.9" customHeight="1">
      <c r="B186" s="153"/>
      <c r="D186" s="154" t="s">
        <v>61</v>
      </c>
      <c r="E186" s="161" t="s">
        <v>124</v>
      </c>
      <c r="F186" s="161" t="s">
        <v>210</v>
      </c>
      <c r="J186" s="153"/>
      <c r="K186" s="156"/>
      <c r="N186" s="157">
        <f>SUM(N187:N213)</f>
        <v>1766.7461099999998</v>
      </c>
      <c r="P186" s="157">
        <f>SUM(P187:P213)</f>
        <v>0.227350625</v>
      </c>
      <c r="R186" s="158">
        <f>SUM(R187:R213)</f>
        <v>569.05642499999999</v>
      </c>
      <c r="AP186" s="154" t="s">
        <v>67</v>
      </c>
      <c r="AR186" s="159" t="s">
        <v>61</v>
      </c>
      <c r="AS186" s="159" t="s">
        <v>67</v>
      </c>
      <c r="AW186" s="154" t="s">
        <v>121</v>
      </c>
      <c r="BI186" s="160" t="e">
        <f>SUM(BI187:BI213)</f>
        <v>#REF!</v>
      </c>
    </row>
    <row r="187" spans="2:63" s="99" customFormat="1" ht="33" customHeight="1">
      <c r="B187" s="100"/>
      <c r="C187" s="162" t="s">
        <v>211</v>
      </c>
      <c r="D187" s="162" t="s">
        <v>125</v>
      </c>
      <c r="E187" s="163" t="s">
        <v>212</v>
      </c>
      <c r="F187" s="164" t="s">
        <v>213</v>
      </c>
      <c r="G187" s="165" t="s">
        <v>128</v>
      </c>
      <c r="H187" s="166">
        <v>1207.125</v>
      </c>
      <c r="I187" s="164" t="s">
        <v>129</v>
      </c>
      <c r="J187" s="100"/>
      <c r="K187" s="167" t="s">
        <v>1</v>
      </c>
      <c r="L187" s="168" t="s">
        <v>29</v>
      </c>
      <c r="M187" s="169">
        <v>0.105</v>
      </c>
      <c r="N187" s="169">
        <f>M187*H187</f>
        <v>126.748125</v>
      </c>
      <c r="O187" s="169">
        <v>1.2999999999999999E-4</v>
      </c>
      <c r="P187" s="169">
        <f>O187*H187</f>
        <v>0.15692624999999999</v>
      </c>
      <c r="Q187" s="169">
        <v>0</v>
      </c>
      <c r="R187" s="170">
        <f>Q187*H187</f>
        <v>0</v>
      </c>
      <c r="AP187" s="171" t="s">
        <v>130</v>
      </c>
      <c r="AR187" s="171" t="s">
        <v>125</v>
      </c>
      <c r="AS187" s="171" t="s">
        <v>69</v>
      </c>
      <c r="AW187" s="93" t="s">
        <v>121</v>
      </c>
      <c r="BC187" s="172" t="e">
        <f>IF(L187="základní",#REF!,0)</f>
        <v>#REF!</v>
      </c>
      <c r="BD187" s="172">
        <f>IF(L187="snížená",#REF!,0)</f>
        <v>0</v>
      </c>
      <c r="BE187" s="172">
        <f>IF(L187="zákl. přenesená",#REF!,0)</f>
        <v>0</v>
      </c>
      <c r="BF187" s="172">
        <f>IF(L187="sníž. přenesená",#REF!,0)</f>
        <v>0</v>
      </c>
      <c r="BG187" s="172">
        <f>IF(L187="nulová",#REF!,0)</f>
        <v>0</v>
      </c>
      <c r="BH187" s="93" t="s">
        <v>67</v>
      </c>
      <c r="BI187" s="172" t="e">
        <f>ROUND(#REF!*H187,2)</f>
        <v>#REF!</v>
      </c>
      <c r="BJ187" s="93" t="s">
        <v>130</v>
      </c>
      <c r="BK187" s="171" t="s">
        <v>214</v>
      </c>
    </row>
    <row r="188" spans="2:63" s="99" customFormat="1" ht="19.5">
      <c r="B188" s="100"/>
      <c r="D188" s="173" t="s">
        <v>132</v>
      </c>
      <c r="F188" s="174" t="s">
        <v>215</v>
      </c>
      <c r="J188" s="100"/>
      <c r="K188" s="175"/>
      <c r="R188" s="176"/>
      <c r="AR188" s="93" t="s">
        <v>132</v>
      </c>
      <c r="AS188" s="93" t="s">
        <v>69</v>
      </c>
    </row>
    <row r="189" spans="2:63" s="99" customFormat="1">
      <c r="B189" s="100"/>
      <c r="D189" s="177" t="s">
        <v>134</v>
      </c>
      <c r="F189" s="178" t="s">
        <v>216</v>
      </c>
      <c r="J189" s="100"/>
      <c r="K189" s="175"/>
      <c r="R189" s="176"/>
      <c r="AR189" s="93" t="s">
        <v>134</v>
      </c>
      <c r="AS189" s="93" t="s">
        <v>69</v>
      </c>
    </row>
    <row r="190" spans="2:63" s="99" customFormat="1" ht="24.2" customHeight="1">
      <c r="B190" s="100"/>
      <c r="C190" s="162" t="s">
        <v>217</v>
      </c>
      <c r="D190" s="162" t="s">
        <v>125</v>
      </c>
      <c r="E190" s="163" t="s">
        <v>218</v>
      </c>
      <c r="F190" s="164" t="s">
        <v>219</v>
      </c>
      <c r="G190" s="165" t="s">
        <v>128</v>
      </c>
      <c r="H190" s="166">
        <v>1207.125</v>
      </c>
      <c r="I190" s="164" t="s">
        <v>129</v>
      </c>
      <c r="J190" s="100"/>
      <c r="K190" s="167" t="s">
        <v>1</v>
      </c>
      <c r="L190" s="168" t="s">
        <v>29</v>
      </c>
      <c r="M190" s="169">
        <v>0.308</v>
      </c>
      <c r="N190" s="169">
        <f>M190*H190</f>
        <v>371.79449999999997</v>
      </c>
      <c r="O190" s="169">
        <v>3.4999999999999997E-5</v>
      </c>
      <c r="P190" s="169">
        <f>O190*H190</f>
        <v>4.2249374999999999E-2</v>
      </c>
      <c r="Q190" s="169">
        <v>0</v>
      </c>
      <c r="R190" s="170">
        <f>Q190*H190</f>
        <v>0</v>
      </c>
      <c r="AP190" s="171" t="s">
        <v>130</v>
      </c>
      <c r="AR190" s="171" t="s">
        <v>125</v>
      </c>
      <c r="AS190" s="171" t="s">
        <v>69</v>
      </c>
      <c r="AW190" s="93" t="s">
        <v>121</v>
      </c>
      <c r="BC190" s="172" t="e">
        <f>IF(L190="základní",#REF!,0)</f>
        <v>#REF!</v>
      </c>
      <c r="BD190" s="172">
        <f>IF(L190="snížená",#REF!,0)</f>
        <v>0</v>
      </c>
      <c r="BE190" s="172">
        <f>IF(L190="zákl. přenesená",#REF!,0)</f>
        <v>0</v>
      </c>
      <c r="BF190" s="172">
        <f>IF(L190="sníž. přenesená",#REF!,0)</f>
        <v>0</v>
      </c>
      <c r="BG190" s="172">
        <f>IF(L190="nulová",#REF!,0)</f>
        <v>0</v>
      </c>
      <c r="BH190" s="93" t="s">
        <v>67</v>
      </c>
      <c r="BI190" s="172" t="e">
        <f>ROUND(#REF!*H190,2)</f>
        <v>#REF!</v>
      </c>
      <c r="BJ190" s="93" t="s">
        <v>130</v>
      </c>
      <c r="BK190" s="171" t="s">
        <v>220</v>
      </c>
    </row>
    <row r="191" spans="2:63" s="99" customFormat="1" ht="19.5">
      <c r="B191" s="100"/>
      <c r="D191" s="173" t="s">
        <v>132</v>
      </c>
      <c r="F191" s="174" t="s">
        <v>221</v>
      </c>
      <c r="J191" s="100"/>
      <c r="K191" s="175"/>
      <c r="R191" s="176"/>
      <c r="AR191" s="93" t="s">
        <v>132</v>
      </c>
      <c r="AS191" s="93" t="s">
        <v>69</v>
      </c>
    </row>
    <row r="192" spans="2:63" s="99" customFormat="1">
      <c r="B192" s="100"/>
      <c r="D192" s="177" t="s">
        <v>134</v>
      </c>
      <c r="F192" s="178" t="s">
        <v>222</v>
      </c>
      <c r="J192" s="100"/>
      <c r="K192" s="175"/>
      <c r="R192" s="176"/>
      <c r="AR192" s="93" t="s">
        <v>134</v>
      </c>
      <c r="AS192" s="93" t="s">
        <v>69</v>
      </c>
    </row>
    <row r="193" spans="2:63" s="99" customFormat="1" ht="21.75" customHeight="1">
      <c r="B193" s="100"/>
      <c r="C193" s="162" t="s">
        <v>223</v>
      </c>
      <c r="D193" s="162" t="s">
        <v>125</v>
      </c>
      <c r="E193" s="163" t="s">
        <v>224</v>
      </c>
      <c r="F193" s="164" t="s">
        <v>225</v>
      </c>
      <c r="G193" s="165" t="s">
        <v>128</v>
      </c>
      <c r="H193" s="166">
        <v>750.19500000000005</v>
      </c>
      <c r="I193" s="164" t="s">
        <v>129</v>
      </c>
      <c r="J193" s="100"/>
      <c r="K193" s="167" t="s">
        <v>1</v>
      </c>
      <c r="L193" s="168" t="s">
        <v>29</v>
      </c>
      <c r="M193" s="169">
        <v>0.245</v>
      </c>
      <c r="N193" s="169">
        <f>M193*H193</f>
        <v>183.797775</v>
      </c>
      <c r="O193" s="169">
        <v>0</v>
      </c>
      <c r="P193" s="169">
        <f>O193*H193</f>
        <v>0</v>
      </c>
      <c r="Q193" s="169">
        <v>0.13100000000000001</v>
      </c>
      <c r="R193" s="170">
        <f>Q193*H193</f>
        <v>98.275545000000008</v>
      </c>
      <c r="AP193" s="171" t="s">
        <v>130</v>
      </c>
      <c r="AR193" s="171" t="s">
        <v>125</v>
      </c>
      <c r="AS193" s="171" t="s">
        <v>69</v>
      </c>
      <c r="AW193" s="93" t="s">
        <v>121</v>
      </c>
      <c r="BC193" s="172" t="e">
        <f>IF(L193="základní",#REF!,0)</f>
        <v>#REF!</v>
      </c>
      <c r="BD193" s="172">
        <f>IF(L193="snížená",#REF!,0)</f>
        <v>0</v>
      </c>
      <c r="BE193" s="172">
        <f>IF(L193="zákl. přenesená",#REF!,0)</f>
        <v>0</v>
      </c>
      <c r="BF193" s="172">
        <f>IF(L193="sníž. přenesená",#REF!,0)</f>
        <v>0</v>
      </c>
      <c r="BG193" s="172">
        <f>IF(L193="nulová",#REF!,0)</f>
        <v>0</v>
      </c>
      <c r="BH193" s="93" t="s">
        <v>67</v>
      </c>
      <c r="BI193" s="172" t="e">
        <f>ROUND(#REF!*H193,2)</f>
        <v>#REF!</v>
      </c>
      <c r="BJ193" s="93" t="s">
        <v>130</v>
      </c>
      <c r="BK193" s="171" t="s">
        <v>226</v>
      </c>
    </row>
    <row r="194" spans="2:63" s="99" customFormat="1" ht="29.25">
      <c r="B194" s="100"/>
      <c r="D194" s="173" t="s">
        <v>132</v>
      </c>
      <c r="F194" s="174" t="s">
        <v>227</v>
      </c>
      <c r="J194" s="100"/>
      <c r="K194" s="175"/>
      <c r="R194" s="176"/>
      <c r="AR194" s="93" t="s">
        <v>132</v>
      </c>
      <c r="AS194" s="93" t="s">
        <v>69</v>
      </c>
    </row>
    <row r="195" spans="2:63" s="99" customFormat="1">
      <c r="B195" s="100"/>
      <c r="D195" s="177" t="s">
        <v>134</v>
      </c>
      <c r="F195" s="178" t="s">
        <v>228</v>
      </c>
      <c r="J195" s="100"/>
      <c r="K195" s="175"/>
      <c r="R195" s="176"/>
      <c r="AR195" s="93" t="s">
        <v>134</v>
      </c>
      <c r="AS195" s="93" t="s">
        <v>69</v>
      </c>
    </row>
    <row r="196" spans="2:63" s="99" customFormat="1" ht="33" customHeight="1">
      <c r="B196" s="100"/>
      <c r="C196" s="162" t="s">
        <v>229</v>
      </c>
      <c r="D196" s="162" t="s">
        <v>125</v>
      </c>
      <c r="E196" s="163" t="s">
        <v>230</v>
      </c>
      <c r="F196" s="164" t="s">
        <v>231</v>
      </c>
      <c r="G196" s="165" t="s">
        <v>164</v>
      </c>
      <c r="H196" s="166">
        <v>57.128</v>
      </c>
      <c r="I196" s="164" t="s">
        <v>129</v>
      </c>
      <c r="J196" s="100"/>
      <c r="K196" s="167" t="s">
        <v>1</v>
      </c>
      <c r="L196" s="168" t="s">
        <v>29</v>
      </c>
      <c r="M196" s="169">
        <v>6.3449999999999998</v>
      </c>
      <c r="N196" s="169">
        <f>M196*H196</f>
        <v>362.47715999999997</v>
      </c>
      <c r="O196" s="169">
        <v>0</v>
      </c>
      <c r="P196" s="169">
        <f>O196*H196</f>
        <v>0</v>
      </c>
      <c r="Q196" s="169">
        <v>2.2000000000000002</v>
      </c>
      <c r="R196" s="170">
        <f>Q196*H196</f>
        <v>125.68160000000002</v>
      </c>
      <c r="AP196" s="171" t="s">
        <v>130</v>
      </c>
      <c r="AR196" s="171" t="s">
        <v>125</v>
      </c>
      <c r="AS196" s="171" t="s">
        <v>69</v>
      </c>
      <c r="AW196" s="93" t="s">
        <v>121</v>
      </c>
      <c r="BC196" s="172" t="e">
        <f>IF(L196="základní",#REF!,0)</f>
        <v>#REF!</v>
      </c>
      <c r="BD196" s="172">
        <f>IF(L196="snížená",#REF!,0)</f>
        <v>0</v>
      </c>
      <c r="BE196" s="172">
        <f>IF(L196="zákl. přenesená",#REF!,0)</f>
        <v>0</v>
      </c>
      <c r="BF196" s="172">
        <f>IF(L196="sníž. přenesená",#REF!,0)</f>
        <v>0</v>
      </c>
      <c r="BG196" s="172">
        <f>IF(L196="nulová",#REF!,0)</f>
        <v>0</v>
      </c>
      <c r="BH196" s="93" t="s">
        <v>67</v>
      </c>
      <c r="BI196" s="172" t="e">
        <f>ROUND(#REF!*H196,2)</f>
        <v>#REF!</v>
      </c>
      <c r="BJ196" s="93" t="s">
        <v>130</v>
      </c>
      <c r="BK196" s="171" t="s">
        <v>232</v>
      </c>
    </row>
    <row r="197" spans="2:63" s="99" customFormat="1" ht="19.5">
      <c r="B197" s="100"/>
      <c r="D197" s="173" t="s">
        <v>132</v>
      </c>
      <c r="F197" s="174" t="s">
        <v>233</v>
      </c>
      <c r="J197" s="100"/>
      <c r="K197" s="175"/>
      <c r="R197" s="176"/>
      <c r="AR197" s="93" t="s">
        <v>132</v>
      </c>
      <c r="AS197" s="93" t="s">
        <v>69</v>
      </c>
    </row>
    <row r="198" spans="2:63" s="99" customFormat="1">
      <c r="B198" s="100"/>
      <c r="D198" s="177" t="s">
        <v>134</v>
      </c>
      <c r="F198" s="178" t="s">
        <v>234</v>
      </c>
      <c r="J198" s="100"/>
      <c r="K198" s="175"/>
      <c r="R198" s="176"/>
      <c r="AR198" s="93" t="s">
        <v>134</v>
      </c>
      <c r="AS198" s="93" t="s">
        <v>69</v>
      </c>
    </row>
    <row r="199" spans="2:63" s="99" customFormat="1" ht="24.2" customHeight="1">
      <c r="B199" s="100"/>
      <c r="C199" s="162" t="s">
        <v>235</v>
      </c>
      <c r="D199" s="162" t="s">
        <v>125</v>
      </c>
      <c r="E199" s="163" t="s">
        <v>236</v>
      </c>
      <c r="F199" s="164" t="s">
        <v>237</v>
      </c>
      <c r="G199" s="165" t="s">
        <v>164</v>
      </c>
      <c r="H199" s="166">
        <v>191.745</v>
      </c>
      <c r="I199" s="164" t="s">
        <v>129</v>
      </c>
      <c r="J199" s="100"/>
      <c r="K199" s="167" t="s">
        <v>1</v>
      </c>
      <c r="L199" s="168" t="s">
        <v>29</v>
      </c>
      <c r="M199" s="169">
        <v>1.35</v>
      </c>
      <c r="N199" s="169">
        <f>M199*H199</f>
        <v>258.85575</v>
      </c>
      <c r="O199" s="169">
        <v>0</v>
      </c>
      <c r="P199" s="169">
        <f>O199*H199</f>
        <v>0</v>
      </c>
      <c r="Q199" s="169">
        <v>1.4</v>
      </c>
      <c r="R199" s="170">
        <f>Q199*H199</f>
        <v>268.44299999999998</v>
      </c>
      <c r="AP199" s="171" t="s">
        <v>130</v>
      </c>
      <c r="AR199" s="171" t="s">
        <v>125</v>
      </c>
      <c r="AS199" s="171" t="s">
        <v>69</v>
      </c>
      <c r="AW199" s="93" t="s">
        <v>121</v>
      </c>
      <c r="BC199" s="172" t="e">
        <f>IF(L199="základní",#REF!,0)</f>
        <v>#REF!</v>
      </c>
      <c r="BD199" s="172">
        <f>IF(L199="snížená",#REF!,0)</f>
        <v>0</v>
      </c>
      <c r="BE199" s="172">
        <f>IF(L199="zákl. přenesená",#REF!,0)</f>
        <v>0</v>
      </c>
      <c r="BF199" s="172">
        <f>IF(L199="sníž. přenesená",#REF!,0)</f>
        <v>0</v>
      </c>
      <c r="BG199" s="172">
        <f>IF(L199="nulová",#REF!,0)</f>
        <v>0</v>
      </c>
      <c r="BH199" s="93" t="s">
        <v>67</v>
      </c>
      <c r="BI199" s="172" t="e">
        <f>ROUND(#REF!*H199,2)</f>
        <v>#REF!</v>
      </c>
      <c r="BJ199" s="93" t="s">
        <v>130</v>
      </c>
      <c r="BK199" s="171" t="s">
        <v>238</v>
      </c>
    </row>
    <row r="200" spans="2:63" s="99" customFormat="1" ht="19.5">
      <c r="B200" s="100"/>
      <c r="D200" s="173" t="s">
        <v>132</v>
      </c>
      <c r="F200" s="174" t="s">
        <v>239</v>
      </c>
      <c r="J200" s="100"/>
      <c r="K200" s="175"/>
      <c r="R200" s="176"/>
      <c r="AR200" s="93" t="s">
        <v>132</v>
      </c>
      <c r="AS200" s="93" t="s">
        <v>69</v>
      </c>
    </row>
    <row r="201" spans="2:63" s="99" customFormat="1">
      <c r="B201" s="100"/>
      <c r="D201" s="177" t="s">
        <v>134</v>
      </c>
      <c r="F201" s="178" t="s">
        <v>240</v>
      </c>
      <c r="J201" s="100"/>
      <c r="K201" s="175"/>
      <c r="R201" s="176"/>
      <c r="AR201" s="93" t="s">
        <v>134</v>
      </c>
      <c r="AS201" s="93" t="s">
        <v>69</v>
      </c>
    </row>
    <row r="202" spans="2:63" s="99" customFormat="1" ht="21.75" customHeight="1">
      <c r="B202" s="100"/>
      <c r="C202" s="162" t="s">
        <v>241</v>
      </c>
      <c r="D202" s="162" t="s">
        <v>125</v>
      </c>
      <c r="E202" s="163" t="s">
        <v>242</v>
      </c>
      <c r="F202" s="164" t="s">
        <v>243</v>
      </c>
      <c r="G202" s="165" t="s">
        <v>128</v>
      </c>
      <c r="H202" s="166">
        <v>171</v>
      </c>
      <c r="I202" s="164" t="s">
        <v>129</v>
      </c>
      <c r="J202" s="100"/>
      <c r="K202" s="167" t="s">
        <v>1</v>
      </c>
      <c r="L202" s="168" t="s">
        <v>29</v>
      </c>
      <c r="M202" s="169">
        <v>0.61599999999999999</v>
      </c>
      <c r="N202" s="169">
        <f>M202*H202</f>
        <v>105.336</v>
      </c>
      <c r="O202" s="169">
        <v>0</v>
      </c>
      <c r="P202" s="169">
        <f>O202*H202</f>
        <v>0</v>
      </c>
      <c r="Q202" s="169">
        <v>8.7999999999999995E-2</v>
      </c>
      <c r="R202" s="170">
        <f>Q202*H202</f>
        <v>15.047999999999998</v>
      </c>
      <c r="AP202" s="171" t="s">
        <v>130</v>
      </c>
      <c r="AR202" s="171" t="s">
        <v>125</v>
      </c>
      <c r="AS202" s="171" t="s">
        <v>69</v>
      </c>
      <c r="AW202" s="93" t="s">
        <v>121</v>
      </c>
      <c r="BC202" s="172" t="e">
        <f>IF(L202="základní",#REF!,0)</f>
        <v>#REF!</v>
      </c>
      <c r="BD202" s="172">
        <f>IF(L202="snížená",#REF!,0)</f>
        <v>0</v>
      </c>
      <c r="BE202" s="172">
        <f>IF(L202="zákl. přenesená",#REF!,0)</f>
        <v>0</v>
      </c>
      <c r="BF202" s="172">
        <f>IF(L202="sníž. přenesená",#REF!,0)</f>
        <v>0</v>
      </c>
      <c r="BG202" s="172">
        <f>IF(L202="nulová",#REF!,0)</f>
        <v>0</v>
      </c>
      <c r="BH202" s="93" t="s">
        <v>67</v>
      </c>
      <c r="BI202" s="172" t="e">
        <f>ROUND(#REF!*H202,2)</f>
        <v>#REF!</v>
      </c>
      <c r="BJ202" s="93" t="s">
        <v>130</v>
      </c>
      <c r="BK202" s="171" t="s">
        <v>244</v>
      </c>
    </row>
    <row r="203" spans="2:63" s="99" customFormat="1" ht="19.5">
      <c r="B203" s="100"/>
      <c r="D203" s="173" t="s">
        <v>132</v>
      </c>
      <c r="F203" s="174" t="s">
        <v>245</v>
      </c>
      <c r="J203" s="100"/>
      <c r="K203" s="175"/>
      <c r="R203" s="176"/>
      <c r="AR203" s="93" t="s">
        <v>132</v>
      </c>
      <c r="AS203" s="93" t="s">
        <v>69</v>
      </c>
    </row>
    <row r="204" spans="2:63" s="99" customFormat="1">
      <c r="B204" s="100"/>
      <c r="D204" s="177" t="s">
        <v>134</v>
      </c>
      <c r="F204" s="178" t="s">
        <v>246</v>
      </c>
      <c r="J204" s="100"/>
      <c r="K204" s="175"/>
      <c r="R204" s="176"/>
      <c r="AR204" s="93" t="s">
        <v>134</v>
      </c>
      <c r="AS204" s="93" t="s">
        <v>69</v>
      </c>
    </row>
    <row r="205" spans="2:63" s="99" customFormat="1" ht="24.2" customHeight="1">
      <c r="B205" s="100"/>
      <c r="C205" s="162" t="s">
        <v>247</v>
      </c>
      <c r="D205" s="162" t="s">
        <v>125</v>
      </c>
      <c r="E205" s="163" t="s">
        <v>248</v>
      </c>
      <c r="F205" s="164" t="s">
        <v>249</v>
      </c>
      <c r="G205" s="165" t="s">
        <v>250</v>
      </c>
      <c r="H205" s="166">
        <v>23</v>
      </c>
      <c r="I205" s="164" t="s">
        <v>129</v>
      </c>
      <c r="J205" s="100"/>
      <c r="K205" s="167" t="s">
        <v>1</v>
      </c>
      <c r="L205" s="168" t="s">
        <v>29</v>
      </c>
      <c r="M205" s="169">
        <v>1.5</v>
      </c>
      <c r="N205" s="169">
        <f>M205*H205</f>
        <v>34.5</v>
      </c>
      <c r="O205" s="169">
        <v>1.225E-3</v>
      </c>
      <c r="P205" s="169">
        <f>O205*H205</f>
        <v>2.8174999999999999E-2</v>
      </c>
      <c r="Q205" s="169">
        <v>1.7000000000000001E-2</v>
      </c>
      <c r="R205" s="170">
        <f>Q205*H205</f>
        <v>0.39100000000000001</v>
      </c>
      <c r="AP205" s="171" t="s">
        <v>130</v>
      </c>
      <c r="AR205" s="171" t="s">
        <v>125</v>
      </c>
      <c r="AS205" s="171" t="s">
        <v>69</v>
      </c>
      <c r="AW205" s="93" t="s">
        <v>121</v>
      </c>
      <c r="BC205" s="172" t="e">
        <f>IF(L205="základní",#REF!,0)</f>
        <v>#REF!</v>
      </c>
      <c r="BD205" s="172">
        <f>IF(L205="snížená",#REF!,0)</f>
        <v>0</v>
      </c>
      <c r="BE205" s="172">
        <f>IF(L205="zákl. přenesená",#REF!,0)</f>
        <v>0</v>
      </c>
      <c r="BF205" s="172">
        <f>IF(L205="sníž. přenesená",#REF!,0)</f>
        <v>0</v>
      </c>
      <c r="BG205" s="172">
        <f>IF(L205="nulová",#REF!,0)</f>
        <v>0</v>
      </c>
      <c r="BH205" s="93" t="s">
        <v>67</v>
      </c>
      <c r="BI205" s="172" t="e">
        <f>ROUND(#REF!*H205,2)</f>
        <v>#REF!</v>
      </c>
      <c r="BJ205" s="93" t="s">
        <v>130</v>
      </c>
      <c r="BK205" s="171" t="s">
        <v>251</v>
      </c>
    </row>
    <row r="206" spans="2:63" s="99" customFormat="1" ht="29.25">
      <c r="B206" s="100"/>
      <c r="D206" s="173" t="s">
        <v>132</v>
      </c>
      <c r="F206" s="174" t="s">
        <v>252</v>
      </c>
      <c r="J206" s="100"/>
      <c r="K206" s="175"/>
      <c r="R206" s="176"/>
      <c r="AR206" s="93" t="s">
        <v>132</v>
      </c>
      <c r="AS206" s="93" t="s">
        <v>69</v>
      </c>
    </row>
    <row r="207" spans="2:63" s="99" customFormat="1">
      <c r="B207" s="100"/>
      <c r="D207" s="177" t="s">
        <v>134</v>
      </c>
      <c r="F207" s="178" t="s">
        <v>253</v>
      </c>
      <c r="J207" s="100"/>
      <c r="K207" s="175"/>
      <c r="R207" s="176"/>
      <c r="AR207" s="93" t="s">
        <v>134</v>
      </c>
      <c r="AS207" s="93" t="s">
        <v>69</v>
      </c>
    </row>
    <row r="208" spans="2:63" s="99" customFormat="1" ht="37.9" customHeight="1">
      <c r="B208" s="100"/>
      <c r="C208" s="162" t="s">
        <v>254</v>
      </c>
      <c r="D208" s="162" t="s">
        <v>125</v>
      </c>
      <c r="E208" s="163" t="s">
        <v>255</v>
      </c>
      <c r="F208" s="164" t="s">
        <v>256</v>
      </c>
      <c r="G208" s="165" t="s">
        <v>128</v>
      </c>
      <c r="H208" s="166">
        <v>931.68</v>
      </c>
      <c r="I208" s="164" t="s">
        <v>129</v>
      </c>
      <c r="J208" s="100"/>
      <c r="K208" s="167" t="s">
        <v>1</v>
      </c>
      <c r="L208" s="168" t="s">
        <v>29</v>
      </c>
      <c r="M208" s="169">
        <v>0.26</v>
      </c>
      <c r="N208" s="169">
        <f>M208*H208</f>
        <v>242.23679999999999</v>
      </c>
      <c r="O208" s="169">
        <v>0</v>
      </c>
      <c r="P208" s="169">
        <f>O208*H208</f>
        <v>0</v>
      </c>
      <c r="Q208" s="169">
        <v>4.5999999999999999E-2</v>
      </c>
      <c r="R208" s="170">
        <f>Q208*H208</f>
        <v>42.857279999999996</v>
      </c>
      <c r="AP208" s="171" t="s">
        <v>130</v>
      </c>
      <c r="AR208" s="171" t="s">
        <v>125</v>
      </c>
      <c r="AS208" s="171" t="s">
        <v>69</v>
      </c>
      <c r="AW208" s="93" t="s">
        <v>121</v>
      </c>
      <c r="BC208" s="172" t="e">
        <f>IF(L208="základní",#REF!,0)</f>
        <v>#REF!</v>
      </c>
      <c r="BD208" s="172">
        <f>IF(L208="snížená",#REF!,0)</f>
        <v>0</v>
      </c>
      <c r="BE208" s="172">
        <f>IF(L208="zákl. přenesená",#REF!,0)</f>
        <v>0</v>
      </c>
      <c r="BF208" s="172">
        <f>IF(L208="sníž. přenesená",#REF!,0)</f>
        <v>0</v>
      </c>
      <c r="BG208" s="172">
        <f>IF(L208="nulová",#REF!,0)</f>
        <v>0</v>
      </c>
      <c r="BH208" s="93" t="s">
        <v>67</v>
      </c>
      <c r="BI208" s="172" t="e">
        <f>ROUND(#REF!*H208,2)</f>
        <v>#REF!</v>
      </c>
      <c r="BJ208" s="93" t="s">
        <v>130</v>
      </c>
      <c r="BK208" s="171" t="s">
        <v>257</v>
      </c>
    </row>
    <row r="209" spans="2:63" s="99" customFormat="1" ht="29.25">
      <c r="B209" s="100"/>
      <c r="D209" s="173" t="s">
        <v>132</v>
      </c>
      <c r="F209" s="174" t="s">
        <v>258</v>
      </c>
      <c r="J209" s="100"/>
      <c r="K209" s="175"/>
      <c r="R209" s="176"/>
      <c r="AR209" s="93" t="s">
        <v>132</v>
      </c>
      <c r="AS209" s="93" t="s">
        <v>69</v>
      </c>
    </row>
    <row r="210" spans="2:63" s="99" customFormat="1">
      <c r="B210" s="100"/>
      <c r="D210" s="177" t="s">
        <v>134</v>
      </c>
      <c r="F210" s="178" t="s">
        <v>259</v>
      </c>
      <c r="J210" s="100"/>
      <c r="K210" s="175"/>
      <c r="R210" s="176"/>
      <c r="AR210" s="93" t="s">
        <v>134</v>
      </c>
      <c r="AS210" s="93" t="s">
        <v>69</v>
      </c>
    </row>
    <row r="211" spans="2:63" s="99" customFormat="1" ht="24.2" customHeight="1">
      <c r="B211" s="100"/>
      <c r="C211" s="162" t="s">
        <v>260</v>
      </c>
      <c r="D211" s="162" t="s">
        <v>125</v>
      </c>
      <c r="E211" s="163" t="s">
        <v>261</v>
      </c>
      <c r="F211" s="164" t="s">
        <v>262</v>
      </c>
      <c r="G211" s="165" t="s">
        <v>128</v>
      </c>
      <c r="H211" s="166">
        <v>270</v>
      </c>
      <c r="I211" s="164" t="s">
        <v>129</v>
      </c>
      <c r="J211" s="100"/>
      <c r="K211" s="167" t="s">
        <v>1</v>
      </c>
      <c r="L211" s="168" t="s">
        <v>29</v>
      </c>
      <c r="M211" s="169">
        <v>0.3</v>
      </c>
      <c r="N211" s="169">
        <f>M211*H211</f>
        <v>81</v>
      </c>
      <c r="O211" s="169">
        <v>0</v>
      </c>
      <c r="P211" s="169">
        <f>O211*H211</f>
        <v>0</v>
      </c>
      <c r="Q211" s="169">
        <v>6.8000000000000005E-2</v>
      </c>
      <c r="R211" s="170">
        <f>Q211*H211</f>
        <v>18.360000000000003</v>
      </c>
      <c r="AP211" s="171" t="s">
        <v>130</v>
      </c>
      <c r="AR211" s="171" t="s">
        <v>125</v>
      </c>
      <c r="AS211" s="171" t="s">
        <v>69</v>
      </c>
      <c r="AW211" s="93" t="s">
        <v>121</v>
      </c>
      <c r="BC211" s="172" t="e">
        <f>IF(L211="základní",#REF!,0)</f>
        <v>#REF!</v>
      </c>
      <c r="BD211" s="172">
        <f>IF(L211="snížená",#REF!,0)</f>
        <v>0</v>
      </c>
      <c r="BE211" s="172">
        <f>IF(L211="zákl. přenesená",#REF!,0)</f>
        <v>0</v>
      </c>
      <c r="BF211" s="172">
        <f>IF(L211="sníž. přenesená",#REF!,0)</f>
        <v>0</v>
      </c>
      <c r="BG211" s="172">
        <f>IF(L211="nulová",#REF!,0)</f>
        <v>0</v>
      </c>
      <c r="BH211" s="93" t="s">
        <v>67</v>
      </c>
      <c r="BI211" s="172" t="e">
        <f>ROUND(#REF!*H211,2)</f>
        <v>#REF!</v>
      </c>
      <c r="BJ211" s="93" t="s">
        <v>130</v>
      </c>
      <c r="BK211" s="171" t="s">
        <v>263</v>
      </c>
    </row>
    <row r="212" spans="2:63" s="99" customFormat="1" ht="29.25">
      <c r="B212" s="100"/>
      <c r="D212" s="173" t="s">
        <v>132</v>
      </c>
      <c r="F212" s="174" t="s">
        <v>264</v>
      </c>
      <c r="J212" s="100"/>
      <c r="K212" s="175"/>
      <c r="R212" s="176"/>
      <c r="AR212" s="93" t="s">
        <v>132</v>
      </c>
      <c r="AS212" s="93" t="s">
        <v>69</v>
      </c>
    </row>
    <row r="213" spans="2:63" s="99" customFormat="1">
      <c r="B213" s="100"/>
      <c r="D213" s="177" t="s">
        <v>134</v>
      </c>
      <c r="F213" s="178" t="s">
        <v>265</v>
      </c>
      <c r="J213" s="100"/>
      <c r="K213" s="175"/>
      <c r="R213" s="176"/>
      <c r="AR213" s="93" t="s">
        <v>134</v>
      </c>
      <c r="AS213" s="93" t="s">
        <v>69</v>
      </c>
    </row>
    <row r="214" spans="2:63" s="152" customFormat="1" ht="22.9" customHeight="1">
      <c r="B214" s="153"/>
      <c r="D214" s="154" t="s">
        <v>61</v>
      </c>
      <c r="E214" s="161" t="s">
        <v>266</v>
      </c>
      <c r="F214" s="161" t="s">
        <v>267</v>
      </c>
      <c r="J214" s="153"/>
      <c r="K214" s="156"/>
      <c r="N214" s="157">
        <f>SUM(N215:N229)</f>
        <v>149.60478000000001</v>
      </c>
      <c r="P214" s="157">
        <f>SUM(P215:P229)</f>
        <v>0</v>
      </c>
      <c r="R214" s="158">
        <f>SUM(R215:R229)</f>
        <v>0</v>
      </c>
      <c r="AP214" s="154" t="s">
        <v>67</v>
      </c>
      <c r="AR214" s="159" t="s">
        <v>61</v>
      </c>
      <c r="AS214" s="159" t="s">
        <v>67</v>
      </c>
      <c r="AW214" s="154" t="s">
        <v>121</v>
      </c>
      <c r="BI214" s="160" t="e">
        <f>SUM(BI215:BI229)</f>
        <v>#REF!</v>
      </c>
    </row>
    <row r="215" spans="2:63" s="99" customFormat="1" ht="24.2" customHeight="1">
      <c r="B215" s="100"/>
      <c r="C215" s="162" t="s">
        <v>268</v>
      </c>
      <c r="D215" s="162" t="s">
        <v>125</v>
      </c>
      <c r="E215" s="163" t="s">
        <v>269</v>
      </c>
      <c r="F215" s="164" t="s">
        <v>270</v>
      </c>
      <c r="G215" s="165" t="s">
        <v>176</v>
      </c>
      <c r="H215" s="166">
        <v>677.00400000000002</v>
      </c>
      <c r="I215" s="164" t="s">
        <v>129</v>
      </c>
      <c r="J215" s="100"/>
      <c r="K215" s="167" t="s">
        <v>1</v>
      </c>
      <c r="L215" s="168" t="s">
        <v>29</v>
      </c>
      <c r="M215" s="169">
        <v>0.125</v>
      </c>
      <c r="N215" s="169">
        <f>M215*H215</f>
        <v>84.625500000000002</v>
      </c>
      <c r="O215" s="169">
        <v>0</v>
      </c>
      <c r="P215" s="169">
        <f>O215*H215</f>
        <v>0</v>
      </c>
      <c r="Q215" s="169">
        <v>0</v>
      </c>
      <c r="R215" s="170">
        <f>Q215*H215</f>
        <v>0</v>
      </c>
      <c r="AP215" s="171" t="s">
        <v>130</v>
      </c>
      <c r="AR215" s="171" t="s">
        <v>125</v>
      </c>
      <c r="AS215" s="171" t="s">
        <v>69</v>
      </c>
      <c r="AW215" s="93" t="s">
        <v>121</v>
      </c>
      <c r="BC215" s="172" t="e">
        <f>IF(L215="základní",#REF!,0)</f>
        <v>#REF!</v>
      </c>
      <c r="BD215" s="172">
        <f>IF(L215="snížená",#REF!,0)</f>
        <v>0</v>
      </c>
      <c r="BE215" s="172">
        <f>IF(L215="zákl. přenesená",#REF!,0)</f>
        <v>0</v>
      </c>
      <c r="BF215" s="172">
        <f>IF(L215="sníž. přenesená",#REF!,0)</f>
        <v>0</v>
      </c>
      <c r="BG215" s="172">
        <f>IF(L215="nulová",#REF!,0)</f>
        <v>0</v>
      </c>
      <c r="BH215" s="93" t="s">
        <v>67</v>
      </c>
      <c r="BI215" s="172" t="e">
        <f>ROUND(#REF!*H215,2)</f>
        <v>#REF!</v>
      </c>
      <c r="BJ215" s="93" t="s">
        <v>130</v>
      </c>
      <c r="BK215" s="171" t="s">
        <v>271</v>
      </c>
    </row>
    <row r="216" spans="2:63" s="99" customFormat="1" ht="19.5">
      <c r="B216" s="100"/>
      <c r="D216" s="173" t="s">
        <v>132</v>
      </c>
      <c r="F216" s="174" t="s">
        <v>272</v>
      </c>
      <c r="J216" s="100"/>
      <c r="K216" s="175"/>
      <c r="R216" s="176"/>
      <c r="AR216" s="93" t="s">
        <v>132</v>
      </c>
      <c r="AS216" s="93" t="s">
        <v>69</v>
      </c>
    </row>
    <row r="217" spans="2:63" s="99" customFormat="1">
      <c r="B217" s="100"/>
      <c r="D217" s="177" t="s">
        <v>134</v>
      </c>
      <c r="F217" s="178" t="s">
        <v>273</v>
      </c>
      <c r="J217" s="100"/>
      <c r="K217" s="175"/>
      <c r="R217" s="176"/>
      <c r="AR217" s="93" t="s">
        <v>134</v>
      </c>
      <c r="AS217" s="93" t="s">
        <v>69</v>
      </c>
    </row>
    <row r="218" spans="2:63" s="99" customFormat="1" ht="24.2" customHeight="1">
      <c r="B218" s="100"/>
      <c r="C218" s="162" t="s">
        <v>274</v>
      </c>
      <c r="D218" s="162" t="s">
        <v>125</v>
      </c>
      <c r="E218" s="163" t="s">
        <v>275</v>
      </c>
      <c r="F218" s="164" t="s">
        <v>276</v>
      </c>
      <c r="G218" s="165" t="s">
        <v>176</v>
      </c>
      <c r="H218" s="166">
        <v>10829.88</v>
      </c>
      <c r="I218" s="164" t="s">
        <v>129</v>
      </c>
      <c r="J218" s="100"/>
      <c r="K218" s="167" t="s">
        <v>1</v>
      </c>
      <c r="L218" s="168" t="s">
        <v>29</v>
      </c>
      <c r="M218" s="169">
        <v>6.0000000000000001E-3</v>
      </c>
      <c r="N218" s="169">
        <f>M218*H218</f>
        <v>64.979280000000003</v>
      </c>
      <c r="O218" s="169">
        <v>0</v>
      </c>
      <c r="P218" s="169">
        <f>O218*H218</f>
        <v>0</v>
      </c>
      <c r="Q218" s="169">
        <v>0</v>
      </c>
      <c r="R218" s="170">
        <f>Q218*H218</f>
        <v>0</v>
      </c>
      <c r="AP218" s="171" t="s">
        <v>130</v>
      </c>
      <c r="AR218" s="171" t="s">
        <v>125</v>
      </c>
      <c r="AS218" s="171" t="s">
        <v>69</v>
      </c>
      <c r="AW218" s="93" t="s">
        <v>121</v>
      </c>
      <c r="BC218" s="172" t="e">
        <f>IF(L218="základní",#REF!,0)</f>
        <v>#REF!</v>
      </c>
      <c r="BD218" s="172">
        <f>IF(L218="snížená",#REF!,0)</f>
        <v>0</v>
      </c>
      <c r="BE218" s="172">
        <f>IF(L218="zákl. přenesená",#REF!,0)</f>
        <v>0</v>
      </c>
      <c r="BF218" s="172">
        <f>IF(L218="sníž. přenesená",#REF!,0)</f>
        <v>0</v>
      </c>
      <c r="BG218" s="172">
        <f>IF(L218="nulová",#REF!,0)</f>
        <v>0</v>
      </c>
      <c r="BH218" s="93" t="s">
        <v>67</v>
      </c>
      <c r="BI218" s="172" t="e">
        <f>ROUND(#REF!*H218,2)</f>
        <v>#REF!</v>
      </c>
      <c r="BJ218" s="93" t="s">
        <v>130</v>
      </c>
      <c r="BK218" s="171" t="s">
        <v>277</v>
      </c>
    </row>
    <row r="219" spans="2:63" s="99" customFormat="1" ht="29.25">
      <c r="B219" s="100"/>
      <c r="D219" s="173" t="s">
        <v>132</v>
      </c>
      <c r="F219" s="174" t="s">
        <v>278</v>
      </c>
      <c r="J219" s="100"/>
      <c r="K219" s="175"/>
      <c r="R219" s="176"/>
      <c r="AR219" s="93" t="s">
        <v>132</v>
      </c>
      <c r="AS219" s="93" t="s">
        <v>69</v>
      </c>
    </row>
    <row r="220" spans="2:63" s="99" customFormat="1">
      <c r="B220" s="100"/>
      <c r="D220" s="177" t="s">
        <v>134</v>
      </c>
      <c r="F220" s="178" t="s">
        <v>279</v>
      </c>
      <c r="J220" s="100"/>
      <c r="K220" s="175"/>
      <c r="R220" s="176"/>
      <c r="AR220" s="93" t="s">
        <v>134</v>
      </c>
      <c r="AS220" s="93" t="s">
        <v>69</v>
      </c>
    </row>
    <row r="221" spans="2:63" s="99" customFormat="1" ht="33" customHeight="1">
      <c r="B221" s="100"/>
      <c r="C221" s="162" t="s">
        <v>280</v>
      </c>
      <c r="D221" s="162" t="s">
        <v>125</v>
      </c>
      <c r="E221" s="163" t="s">
        <v>281</v>
      </c>
      <c r="F221" s="164" t="s">
        <v>282</v>
      </c>
      <c r="G221" s="165" t="s">
        <v>176</v>
      </c>
      <c r="H221" s="166">
        <v>360</v>
      </c>
      <c r="I221" s="164" t="s">
        <v>129</v>
      </c>
      <c r="J221" s="100"/>
      <c r="K221" s="167" t="s">
        <v>1</v>
      </c>
      <c r="L221" s="168" t="s">
        <v>29</v>
      </c>
      <c r="M221" s="169">
        <v>0</v>
      </c>
      <c r="N221" s="169">
        <f>M221*H221</f>
        <v>0</v>
      </c>
      <c r="O221" s="169">
        <v>0</v>
      </c>
      <c r="P221" s="169">
        <f>O221*H221</f>
        <v>0</v>
      </c>
      <c r="Q221" s="169">
        <v>0</v>
      </c>
      <c r="R221" s="170">
        <f>Q221*H221</f>
        <v>0</v>
      </c>
      <c r="AP221" s="171" t="s">
        <v>130</v>
      </c>
      <c r="AR221" s="171" t="s">
        <v>125</v>
      </c>
      <c r="AS221" s="171" t="s">
        <v>69</v>
      </c>
      <c r="AW221" s="93" t="s">
        <v>121</v>
      </c>
      <c r="BC221" s="172" t="e">
        <f>IF(L221="základní",#REF!,0)</f>
        <v>#REF!</v>
      </c>
      <c r="BD221" s="172">
        <f>IF(L221="snížená",#REF!,0)</f>
        <v>0</v>
      </c>
      <c r="BE221" s="172">
        <f>IF(L221="zákl. přenesená",#REF!,0)</f>
        <v>0</v>
      </c>
      <c r="BF221" s="172">
        <f>IF(L221="sníž. přenesená",#REF!,0)</f>
        <v>0</v>
      </c>
      <c r="BG221" s="172">
        <f>IF(L221="nulová",#REF!,0)</f>
        <v>0</v>
      </c>
      <c r="BH221" s="93" t="s">
        <v>67</v>
      </c>
      <c r="BI221" s="172" t="e">
        <f>ROUND(#REF!*H221,2)</f>
        <v>#REF!</v>
      </c>
      <c r="BJ221" s="93" t="s">
        <v>130</v>
      </c>
      <c r="BK221" s="171" t="s">
        <v>283</v>
      </c>
    </row>
    <row r="222" spans="2:63" s="99" customFormat="1" ht="19.5">
      <c r="B222" s="100"/>
      <c r="D222" s="173" t="s">
        <v>132</v>
      </c>
      <c r="F222" s="174" t="s">
        <v>284</v>
      </c>
      <c r="J222" s="100"/>
      <c r="K222" s="175"/>
      <c r="R222" s="176"/>
      <c r="AR222" s="93" t="s">
        <v>132</v>
      </c>
      <c r="AS222" s="93" t="s">
        <v>69</v>
      </c>
    </row>
    <row r="223" spans="2:63" s="99" customFormat="1">
      <c r="B223" s="100"/>
      <c r="D223" s="177" t="s">
        <v>134</v>
      </c>
      <c r="F223" s="178" t="s">
        <v>285</v>
      </c>
      <c r="J223" s="100"/>
      <c r="K223" s="175"/>
      <c r="R223" s="176"/>
      <c r="AR223" s="93" t="s">
        <v>134</v>
      </c>
      <c r="AS223" s="93" t="s">
        <v>69</v>
      </c>
    </row>
    <row r="224" spans="2:63" s="99" customFormat="1" ht="33" customHeight="1">
      <c r="B224" s="100"/>
      <c r="C224" s="162" t="s">
        <v>286</v>
      </c>
      <c r="D224" s="162" t="s">
        <v>125</v>
      </c>
      <c r="E224" s="163" t="s">
        <v>287</v>
      </c>
      <c r="F224" s="164" t="s">
        <v>288</v>
      </c>
      <c r="G224" s="165" t="s">
        <v>176</v>
      </c>
      <c r="H224" s="166">
        <v>181.86799999999999</v>
      </c>
      <c r="I224" s="164" t="s">
        <v>129</v>
      </c>
      <c r="J224" s="100"/>
      <c r="K224" s="167" t="s">
        <v>1</v>
      </c>
      <c r="L224" s="168" t="s">
        <v>29</v>
      </c>
      <c r="M224" s="169">
        <v>0</v>
      </c>
      <c r="N224" s="169">
        <f>M224*H224</f>
        <v>0</v>
      </c>
      <c r="O224" s="169">
        <v>0</v>
      </c>
      <c r="P224" s="169">
        <f>O224*H224</f>
        <v>0</v>
      </c>
      <c r="Q224" s="169">
        <v>0</v>
      </c>
      <c r="R224" s="170">
        <f>Q224*H224</f>
        <v>0</v>
      </c>
      <c r="AP224" s="171" t="s">
        <v>130</v>
      </c>
      <c r="AR224" s="171" t="s">
        <v>125</v>
      </c>
      <c r="AS224" s="171" t="s">
        <v>69</v>
      </c>
      <c r="AW224" s="93" t="s">
        <v>121</v>
      </c>
      <c r="BC224" s="172" t="e">
        <f>IF(L224="základní",#REF!,0)</f>
        <v>#REF!</v>
      </c>
      <c r="BD224" s="172">
        <f>IF(L224="snížená",#REF!,0)</f>
        <v>0</v>
      </c>
      <c r="BE224" s="172">
        <f>IF(L224="zákl. přenesená",#REF!,0)</f>
        <v>0</v>
      </c>
      <c r="BF224" s="172">
        <f>IF(L224="sníž. přenesená",#REF!,0)</f>
        <v>0</v>
      </c>
      <c r="BG224" s="172">
        <f>IF(L224="nulová",#REF!,0)</f>
        <v>0</v>
      </c>
      <c r="BH224" s="93" t="s">
        <v>67</v>
      </c>
      <c r="BI224" s="172" t="e">
        <f>ROUND(#REF!*H224,2)</f>
        <v>#REF!</v>
      </c>
      <c r="BJ224" s="93" t="s">
        <v>130</v>
      </c>
      <c r="BK224" s="171" t="s">
        <v>289</v>
      </c>
    </row>
    <row r="225" spans="2:63" s="99" customFormat="1" ht="29.25">
      <c r="B225" s="100"/>
      <c r="D225" s="173" t="s">
        <v>132</v>
      </c>
      <c r="F225" s="174" t="s">
        <v>290</v>
      </c>
      <c r="J225" s="100"/>
      <c r="K225" s="175"/>
      <c r="R225" s="176"/>
      <c r="AR225" s="93" t="s">
        <v>132</v>
      </c>
      <c r="AS225" s="93" t="s">
        <v>69</v>
      </c>
    </row>
    <row r="226" spans="2:63" s="99" customFormat="1">
      <c r="B226" s="100"/>
      <c r="D226" s="177" t="s">
        <v>134</v>
      </c>
      <c r="F226" s="178" t="s">
        <v>291</v>
      </c>
      <c r="J226" s="100"/>
      <c r="K226" s="175"/>
      <c r="R226" s="176"/>
      <c r="AR226" s="93" t="s">
        <v>134</v>
      </c>
      <c r="AS226" s="93" t="s">
        <v>69</v>
      </c>
    </row>
    <row r="227" spans="2:63" s="99" customFormat="1" ht="33" customHeight="1">
      <c r="B227" s="100"/>
      <c r="C227" s="162" t="s">
        <v>292</v>
      </c>
      <c r="D227" s="162" t="s">
        <v>125</v>
      </c>
      <c r="E227" s="163" t="s">
        <v>293</v>
      </c>
      <c r="F227" s="164" t="s">
        <v>294</v>
      </c>
      <c r="G227" s="165" t="s">
        <v>176</v>
      </c>
      <c r="H227" s="166">
        <v>135</v>
      </c>
      <c r="I227" s="164" t="s">
        <v>129</v>
      </c>
      <c r="J227" s="100"/>
      <c r="K227" s="167" t="s">
        <v>1</v>
      </c>
      <c r="L227" s="168" t="s">
        <v>29</v>
      </c>
      <c r="M227" s="169">
        <v>0</v>
      </c>
      <c r="N227" s="169">
        <f>M227*H227</f>
        <v>0</v>
      </c>
      <c r="O227" s="169">
        <v>0</v>
      </c>
      <c r="P227" s="169">
        <f>O227*H227</f>
        <v>0</v>
      </c>
      <c r="Q227" s="169">
        <v>0</v>
      </c>
      <c r="R227" s="170">
        <f>Q227*H227</f>
        <v>0</v>
      </c>
      <c r="AP227" s="171" t="s">
        <v>130</v>
      </c>
      <c r="AR227" s="171" t="s">
        <v>125</v>
      </c>
      <c r="AS227" s="171" t="s">
        <v>69</v>
      </c>
      <c r="AW227" s="93" t="s">
        <v>121</v>
      </c>
      <c r="BC227" s="172" t="e">
        <f>IF(L227="základní",#REF!,0)</f>
        <v>#REF!</v>
      </c>
      <c r="BD227" s="172">
        <f>IF(L227="snížená",#REF!,0)</f>
        <v>0</v>
      </c>
      <c r="BE227" s="172">
        <f>IF(L227="zákl. přenesená",#REF!,0)</f>
        <v>0</v>
      </c>
      <c r="BF227" s="172">
        <f>IF(L227="sníž. přenesená",#REF!,0)</f>
        <v>0</v>
      </c>
      <c r="BG227" s="172">
        <f>IF(L227="nulová",#REF!,0)</f>
        <v>0</v>
      </c>
      <c r="BH227" s="93" t="s">
        <v>67</v>
      </c>
      <c r="BI227" s="172" t="e">
        <f>ROUND(#REF!*H227,2)</f>
        <v>#REF!</v>
      </c>
      <c r="BJ227" s="93" t="s">
        <v>130</v>
      </c>
      <c r="BK227" s="171" t="s">
        <v>295</v>
      </c>
    </row>
    <row r="228" spans="2:63" s="99" customFormat="1" ht="19.5">
      <c r="B228" s="100"/>
      <c r="D228" s="173" t="s">
        <v>132</v>
      </c>
      <c r="F228" s="174" t="s">
        <v>296</v>
      </c>
      <c r="J228" s="100"/>
      <c r="K228" s="175"/>
      <c r="R228" s="176"/>
      <c r="AR228" s="93" t="s">
        <v>132</v>
      </c>
      <c r="AS228" s="93" t="s">
        <v>69</v>
      </c>
    </row>
    <row r="229" spans="2:63" s="99" customFormat="1">
      <c r="B229" s="100"/>
      <c r="D229" s="177" t="s">
        <v>134</v>
      </c>
      <c r="F229" s="178" t="s">
        <v>297</v>
      </c>
      <c r="J229" s="100"/>
      <c r="K229" s="175"/>
      <c r="R229" s="176"/>
      <c r="AR229" s="93" t="s">
        <v>134</v>
      </c>
      <c r="AS229" s="93" t="s">
        <v>69</v>
      </c>
    </row>
    <row r="230" spans="2:63" s="152" customFormat="1" ht="22.9" customHeight="1">
      <c r="B230" s="153"/>
      <c r="D230" s="154" t="s">
        <v>61</v>
      </c>
      <c r="E230" s="161" t="s">
        <v>298</v>
      </c>
      <c r="F230" s="161" t="s">
        <v>299</v>
      </c>
      <c r="J230" s="153"/>
      <c r="K230" s="156"/>
      <c r="N230" s="157">
        <f>SUM(N231:N233)</f>
        <v>642.10548000000006</v>
      </c>
      <c r="P230" s="157">
        <f>SUM(P231:P233)</f>
        <v>0</v>
      </c>
      <c r="R230" s="158">
        <f>SUM(R231:R233)</f>
        <v>0</v>
      </c>
      <c r="AP230" s="154" t="s">
        <v>67</v>
      </c>
      <c r="AR230" s="159" t="s">
        <v>61</v>
      </c>
      <c r="AS230" s="159" t="s">
        <v>67</v>
      </c>
      <c r="AW230" s="154" t="s">
        <v>121</v>
      </c>
      <c r="BI230" s="160" t="e">
        <f>SUM(BI231:BI233)</f>
        <v>#REF!</v>
      </c>
    </row>
    <row r="231" spans="2:63" s="99" customFormat="1" ht="16.5" customHeight="1">
      <c r="B231" s="100"/>
      <c r="C231" s="162" t="s">
        <v>300</v>
      </c>
      <c r="D231" s="162" t="s">
        <v>125</v>
      </c>
      <c r="E231" s="163" t="s">
        <v>301</v>
      </c>
      <c r="F231" s="164" t="s">
        <v>302</v>
      </c>
      <c r="G231" s="165" t="s">
        <v>176</v>
      </c>
      <c r="H231" s="166">
        <v>158.93700000000001</v>
      </c>
      <c r="I231" s="164" t="s">
        <v>129</v>
      </c>
      <c r="J231" s="100"/>
      <c r="K231" s="167" t="s">
        <v>1</v>
      </c>
      <c r="L231" s="168" t="s">
        <v>29</v>
      </c>
      <c r="M231" s="169">
        <v>4.04</v>
      </c>
      <c r="N231" s="169">
        <f>M231*H231</f>
        <v>642.10548000000006</v>
      </c>
      <c r="O231" s="169">
        <v>0</v>
      </c>
      <c r="P231" s="169">
        <f>O231*H231</f>
        <v>0</v>
      </c>
      <c r="Q231" s="169">
        <v>0</v>
      </c>
      <c r="R231" s="170">
        <f>Q231*H231</f>
        <v>0</v>
      </c>
      <c r="AP231" s="171" t="s">
        <v>130</v>
      </c>
      <c r="AR231" s="171" t="s">
        <v>125</v>
      </c>
      <c r="AS231" s="171" t="s">
        <v>69</v>
      </c>
      <c r="AW231" s="93" t="s">
        <v>121</v>
      </c>
      <c r="BC231" s="172" t="e">
        <f>IF(L231="základní",#REF!,0)</f>
        <v>#REF!</v>
      </c>
      <c r="BD231" s="172">
        <f>IF(L231="snížená",#REF!,0)</f>
        <v>0</v>
      </c>
      <c r="BE231" s="172">
        <f>IF(L231="zákl. přenesená",#REF!,0)</f>
        <v>0</v>
      </c>
      <c r="BF231" s="172">
        <f>IF(L231="sníž. přenesená",#REF!,0)</f>
        <v>0</v>
      </c>
      <c r="BG231" s="172">
        <f>IF(L231="nulová",#REF!,0)</f>
        <v>0</v>
      </c>
      <c r="BH231" s="93" t="s">
        <v>67</v>
      </c>
      <c r="BI231" s="172" t="e">
        <f>ROUND(#REF!*H231,2)</f>
        <v>#REF!</v>
      </c>
      <c r="BJ231" s="93" t="s">
        <v>130</v>
      </c>
      <c r="BK231" s="171" t="s">
        <v>303</v>
      </c>
    </row>
    <row r="232" spans="2:63" s="99" customFormat="1" ht="29.25">
      <c r="B232" s="100"/>
      <c r="D232" s="173" t="s">
        <v>132</v>
      </c>
      <c r="F232" s="174" t="s">
        <v>304</v>
      </c>
      <c r="J232" s="100"/>
      <c r="K232" s="175"/>
      <c r="R232" s="176"/>
      <c r="AR232" s="93" t="s">
        <v>132</v>
      </c>
      <c r="AS232" s="93" t="s">
        <v>69</v>
      </c>
    </row>
    <row r="233" spans="2:63" s="99" customFormat="1">
      <c r="B233" s="100"/>
      <c r="D233" s="177" t="s">
        <v>134</v>
      </c>
      <c r="F233" s="178" t="s">
        <v>305</v>
      </c>
      <c r="J233" s="100"/>
      <c r="K233" s="175"/>
      <c r="R233" s="176"/>
      <c r="AR233" s="93" t="s">
        <v>134</v>
      </c>
      <c r="AS233" s="93" t="s">
        <v>69</v>
      </c>
    </row>
    <row r="234" spans="2:63" s="152" customFormat="1" ht="25.9" customHeight="1">
      <c r="B234" s="153"/>
      <c r="D234" s="154" t="s">
        <v>61</v>
      </c>
      <c r="E234" s="155" t="s">
        <v>306</v>
      </c>
      <c r="F234" s="155" t="s">
        <v>307</v>
      </c>
      <c r="J234" s="153"/>
      <c r="K234" s="156"/>
      <c r="N234" s="157">
        <f>N235+N250+N269+N284</f>
        <v>0</v>
      </c>
      <c r="P234" s="157">
        <f>P235+P250+P269+P284</f>
        <v>0</v>
      </c>
      <c r="R234" s="158">
        <f>R235+R250+R269+R284</f>
        <v>0</v>
      </c>
      <c r="AP234" s="154" t="s">
        <v>67</v>
      </c>
      <c r="AR234" s="159" t="s">
        <v>61</v>
      </c>
      <c r="AS234" s="159" t="s">
        <v>62</v>
      </c>
      <c r="AW234" s="154" t="s">
        <v>121</v>
      </c>
      <c r="BI234" s="160" t="e">
        <f>BI235+BI250+BI269+BI284</f>
        <v>#REF!</v>
      </c>
    </row>
    <row r="235" spans="2:63" s="152" customFormat="1" ht="22.9" customHeight="1">
      <c r="B235" s="153"/>
      <c r="D235" s="154" t="s">
        <v>61</v>
      </c>
      <c r="E235" s="161" t="s">
        <v>308</v>
      </c>
      <c r="F235" s="161" t="s">
        <v>309</v>
      </c>
      <c r="J235" s="153"/>
      <c r="K235" s="156"/>
      <c r="N235" s="157">
        <f>SUM(N236:N249)</f>
        <v>0</v>
      </c>
      <c r="P235" s="157">
        <f>SUM(P236:P249)</f>
        <v>0</v>
      </c>
      <c r="R235" s="158">
        <f>SUM(R236:R249)</f>
        <v>0</v>
      </c>
      <c r="AP235" s="154" t="s">
        <v>67</v>
      </c>
      <c r="AR235" s="159" t="s">
        <v>61</v>
      </c>
      <c r="AS235" s="159" t="s">
        <v>67</v>
      </c>
      <c r="AW235" s="154" t="s">
        <v>121</v>
      </c>
      <c r="BI235" s="160" t="e">
        <f>SUM(BI236:BI249)</f>
        <v>#REF!</v>
      </c>
    </row>
    <row r="236" spans="2:63" s="99" customFormat="1" ht="21.75" customHeight="1">
      <c r="B236" s="100"/>
      <c r="C236" s="162" t="s">
        <v>310</v>
      </c>
      <c r="D236" s="162" t="s">
        <v>125</v>
      </c>
      <c r="E236" s="163" t="s">
        <v>311</v>
      </c>
      <c r="F236" s="164" t="s">
        <v>312</v>
      </c>
      <c r="G236" s="165" t="s">
        <v>250</v>
      </c>
      <c r="H236" s="166">
        <v>2025</v>
      </c>
      <c r="I236" s="164" t="s">
        <v>1</v>
      </c>
      <c r="J236" s="100"/>
      <c r="K236" s="167" t="s">
        <v>1</v>
      </c>
      <c r="L236" s="168" t="s">
        <v>29</v>
      </c>
      <c r="M236" s="169">
        <v>0</v>
      </c>
      <c r="N236" s="169">
        <f>M236*H236</f>
        <v>0</v>
      </c>
      <c r="O236" s="169">
        <v>0</v>
      </c>
      <c r="P236" s="169">
        <f>O236*H236</f>
        <v>0</v>
      </c>
      <c r="Q236" s="169">
        <v>0</v>
      </c>
      <c r="R236" s="170">
        <f>Q236*H236</f>
        <v>0</v>
      </c>
      <c r="AP236" s="171" t="s">
        <v>130</v>
      </c>
      <c r="AR236" s="171" t="s">
        <v>125</v>
      </c>
      <c r="AS236" s="171" t="s">
        <v>69</v>
      </c>
      <c r="AW236" s="93" t="s">
        <v>121</v>
      </c>
      <c r="BC236" s="172" t="e">
        <f>IF(L236="základní",#REF!,0)</f>
        <v>#REF!</v>
      </c>
      <c r="BD236" s="172">
        <f>IF(L236="snížená",#REF!,0)</f>
        <v>0</v>
      </c>
      <c r="BE236" s="172">
        <f>IF(L236="zákl. přenesená",#REF!,0)</f>
        <v>0</v>
      </c>
      <c r="BF236" s="172">
        <f>IF(L236="sníž. přenesená",#REF!,0)</f>
        <v>0</v>
      </c>
      <c r="BG236" s="172">
        <f>IF(L236="nulová",#REF!,0)</f>
        <v>0</v>
      </c>
      <c r="BH236" s="93" t="s">
        <v>67</v>
      </c>
      <c r="BI236" s="172" t="e">
        <f>ROUND(#REF!*H236,2)</f>
        <v>#REF!</v>
      </c>
      <c r="BJ236" s="93" t="s">
        <v>130</v>
      </c>
      <c r="BK236" s="171" t="s">
        <v>313</v>
      </c>
    </row>
    <row r="237" spans="2:63" s="99" customFormat="1">
      <c r="B237" s="100"/>
      <c r="D237" s="173" t="s">
        <v>132</v>
      </c>
      <c r="F237" s="174" t="s">
        <v>312</v>
      </c>
      <c r="J237" s="100"/>
      <c r="K237" s="175"/>
      <c r="R237" s="176"/>
      <c r="AR237" s="93" t="s">
        <v>132</v>
      </c>
      <c r="AS237" s="93" t="s">
        <v>69</v>
      </c>
    </row>
    <row r="238" spans="2:63" s="99" customFormat="1" ht="21.75" customHeight="1">
      <c r="B238" s="100"/>
      <c r="C238" s="162" t="s">
        <v>314</v>
      </c>
      <c r="D238" s="162" t="s">
        <v>125</v>
      </c>
      <c r="E238" s="163" t="s">
        <v>315</v>
      </c>
      <c r="F238" s="164" t="s">
        <v>316</v>
      </c>
      <c r="G238" s="165" t="s">
        <v>250</v>
      </c>
      <c r="H238" s="166">
        <v>3263</v>
      </c>
      <c r="I238" s="164" t="s">
        <v>1</v>
      </c>
      <c r="J238" s="100"/>
      <c r="K238" s="167" t="s">
        <v>1</v>
      </c>
      <c r="L238" s="168" t="s">
        <v>29</v>
      </c>
      <c r="M238" s="169">
        <v>0</v>
      </c>
      <c r="N238" s="169">
        <f>M238*H238</f>
        <v>0</v>
      </c>
      <c r="O238" s="169">
        <v>0</v>
      </c>
      <c r="P238" s="169">
        <f>O238*H238</f>
        <v>0</v>
      </c>
      <c r="Q238" s="169">
        <v>0</v>
      </c>
      <c r="R238" s="170">
        <f>Q238*H238</f>
        <v>0</v>
      </c>
      <c r="AP238" s="171" t="s">
        <v>130</v>
      </c>
      <c r="AR238" s="171" t="s">
        <v>125</v>
      </c>
      <c r="AS238" s="171" t="s">
        <v>69</v>
      </c>
      <c r="AW238" s="93" t="s">
        <v>121</v>
      </c>
      <c r="BC238" s="172" t="e">
        <f>IF(L238="základní",#REF!,0)</f>
        <v>#REF!</v>
      </c>
      <c r="BD238" s="172">
        <f>IF(L238="snížená",#REF!,0)</f>
        <v>0</v>
      </c>
      <c r="BE238" s="172">
        <f>IF(L238="zákl. přenesená",#REF!,0)</f>
        <v>0</v>
      </c>
      <c r="BF238" s="172">
        <f>IF(L238="sníž. přenesená",#REF!,0)</f>
        <v>0</v>
      </c>
      <c r="BG238" s="172">
        <f>IF(L238="nulová",#REF!,0)</f>
        <v>0</v>
      </c>
      <c r="BH238" s="93" t="s">
        <v>67</v>
      </c>
      <c r="BI238" s="172" t="e">
        <f>ROUND(#REF!*H238,2)</f>
        <v>#REF!</v>
      </c>
      <c r="BJ238" s="93" t="s">
        <v>130</v>
      </c>
      <c r="BK238" s="171" t="s">
        <v>317</v>
      </c>
    </row>
    <row r="239" spans="2:63" s="99" customFormat="1">
      <c r="B239" s="100"/>
      <c r="D239" s="173" t="s">
        <v>132</v>
      </c>
      <c r="F239" s="174" t="s">
        <v>316</v>
      </c>
      <c r="J239" s="100"/>
      <c r="K239" s="175"/>
      <c r="R239" s="176"/>
      <c r="AR239" s="93" t="s">
        <v>132</v>
      </c>
      <c r="AS239" s="93" t="s">
        <v>69</v>
      </c>
    </row>
    <row r="240" spans="2:63" s="99" customFormat="1" ht="21.75" customHeight="1">
      <c r="B240" s="100"/>
      <c r="C240" s="162" t="s">
        <v>318</v>
      </c>
      <c r="D240" s="162" t="s">
        <v>125</v>
      </c>
      <c r="E240" s="163" t="s">
        <v>319</v>
      </c>
      <c r="F240" s="164" t="s">
        <v>320</v>
      </c>
      <c r="G240" s="165" t="s">
        <v>250</v>
      </c>
      <c r="H240" s="166">
        <v>450</v>
      </c>
      <c r="I240" s="164" t="s">
        <v>1</v>
      </c>
      <c r="J240" s="100"/>
      <c r="K240" s="167" t="s">
        <v>1</v>
      </c>
      <c r="L240" s="168" t="s">
        <v>29</v>
      </c>
      <c r="M240" s="169">
        <v>0</v>
      </c>
      <c r="N240" s="169">
        <f>M240*H240</f>
        <v>0</v>
      </c>
      <c r="O240" s="169">
        <v>0</v>
      </c>
      <c r="P240" s="169">
        <f>O240*H240</f>
        <v>0</v>
      </c>
      <c r="Q240" s="169">
        <v>0</v>
      </c>
      <c r="R240" s="170">
        <f>Q240*H240</f>
        <v>0</v>
      </c>
      <c r="AP240" s="171" t="s">
        <v>130</v>
      </c>
      <c r="AR240" s="171" t="s">
        <v>125</v>
      </c>
      <c r="AS240" s="171" t="s">
        <v>69</v>
      </c>
      <c r="AW240" s="93" t="s">
        <v>121</v>
      </c>
      <c r="BC240" s="172" t="e">
        <f>IF(L240="základní",#REF!,0)</f>
        <v>#REF!</v>
      </c>
      <c r="BD240" s="172">
        <f>IF(L240="snížená",#REF!,0)</f>
        <v>0</v>
      </c>
      <c r="BE240" s="172">
        <f>IF(L240="zákl. přenesená",#REF!,0)</f>
        <v>0</v>
      </c>
      <c r="BF240" s="172">
        <f>IF(L240="sníž. přenesená",#REF!,0)</f>
        <v>0</v>
      </c>
      <c r="BG240" s="172">
        <f>IF(L240="nulová",#REF!,0)</f>
        <v>0</v>
      </c>
      <c r="BH240" s="93" t="s">
        <v>67</v>
      </c>
      <c r="BI240" s="172" t="e">
        <f>ROUND(#REF!*H240,2)</f>
        <v>#REF!</v>
      </c>
      <c r="BJ240" s="93" t="s">
        <v>130</v>
      </c>
      <c r="BK240" s="171" t="s">
        <v>321</v>
      </c>
    </row>
    <row r="241" spans="2:63" s="99" customFormat="1">
      <c r="B241" s="100"/>
      <c r="D241" s="173" t="s">
        <v>132</v>
      </c>
      <c r="F241" s="174" t="s">
        <v>320</v>
      </c>
      <c r="J241" s="100"/>
      <c r="K241" s="175"/>
      <c r="R241" s="176"/>
      <c r="AR241" s="93" t="s">
        <v>132</v>
      </c>
      <c r="AS241" s="93" t="s">
        <v>69</v>
      </c>
    </row>
    <row r="242" spans="2:63" s="99" customFormat="1" ht="21.75" customHeight="1">
      <c r="B242" s="100"/>
      <c r="C242" s="162" t="s">
        <v>322</v>
      </c>
      <c r="D242" s="162" t="s">
        <v>125</v>
      </c>
      <c r="E242" s="163" t="s">
        <v>323</v>
      </c>
      <c r="F242" s="164" t="s">
        <v>324</v>
      </c>
      <c r="G242" s="165" t="s">
        <v>250</v>
      </c>
      <c r="H242" s="166">
        <v>540</v>
      </c>
      <c r="I242" s="164" t="s">
        <v>1</v>
      </c>
      <c r="J242" s="100"/>
      <c r="K242" s="167" t="s">
        <v>1</v>
      </c>
      <c r="L242" s="168" t="s">
        <v>29</v>
      </c>
      <c r="M242" s="169">
        <v>0</v>
      </c>
      <c r="N242" s="169">
        <f>M242*H242</f>
        <v>0</v>
      </c>
      <c r="O242" s="169">
        <v>0</v>
      </c>
      <c r="P242" s="169">
        <f>O242*H242</f>
        <v>0</v>
      </c>
      <c r="Q242" s="169">
        <v>0</v>
      </c>
      <c r="R242" s="170">
        <f>Q242*H242</f>
        <v>0</v>
      </c>
      <c r="AP242" s="171" t="s">
        <v>130</v>
      </c>
      <c r="AR242" s="171" t="s">
        <v>125</v>
      </c>
      <c r="AS242" s="171" t="s">
        <v>69</v>
      </c>
      <c r="AW242" s="93" t="s">
        <v>121</v>
      </c>
      <c r="BC242" s="172" t="e">
        <f>IF(L242="základní",#REF!,0)</f>
        <v>#REF!</v>
      </c>
      <c r="BD242" s="172">
        <f>IF(L242="snížená",#REF!,0)</f>
        <v>0</v>
      </c>
      <c r="BE242" s="172">
        <f>IF(L242="zákl. přenesená",#REF!,0)</f>
        <v>0</v>
      </c>
      <c r="BF242" s="172">
        <f>IF(L242="sníž. přenesená",#REF!,0)</f>
        <v>0</v>
      </c>
      <c r="BG242" s="172">
        <f>IF(L242="nulová",#REF!,0)</f>
        <v>0</v>
      </c>
      <c r="BH242" s="93" t="s">
        <v>67</v>
      </c>
      <c r="BI242" s="172" t="e">
        <f>ROUND(#REF!*H242,2)</f>
        <v>#REF!</v>
      </c>
      <c r="BJ242" s="93" t="s">
        <v>130</v>
      </c>
      <c r="BK242" s="171" t="s">
        <v>325</v>
      </c>
    </row>
    <row r="243" spans="2:63" s="99" customFormat="1">
      <c r="B243" s="100"/>
      <c r="D243" s="173" t="s">
        <v>132</v>
      </c>
      <c r="F243" s="174" t="s">
        <v>324</v>
      </c>
      <c r="J243" s="100"/>
      <c r="K243" s="175"/>
      <c r="R243" s="176"/>
      <c r="AR243" s="93" t="s">
        <v>132</v>
      </c>
      <c r="AS243" s="93" t="s">
        <v>69</v>
      </c>
    </row>
    <row r="244" spans="2:63" s="99" customFormat="1" ht="21.75" customHeight="1">
      <c r="B244" s="100"/>
      <c r="C244" s="162" t="s">
        <v>326</v>
      </c>
      <c r="D244" s="162" t="s">
        <v>125</v>
      </c>
      <c r="E244" s="163" t="s">
        <v>327</v>
      </c>
      <c r="F244" s="164" t="s">
        <v>328</v>
      </c>
      <c r="G244" s="165" t="s">
        <v>250</v>
      </c>
      <c r="H244" s="166">
        <v>2025</v>
      </c>
      <c r="I244" s="164" t="s">
        <v>1</v>
      </c>
      <c r="J244" s="100"/>
      <c r="K244" s="167" t="s">
        <v>1</v>
      </c>
      <c r="L244" s="168" t="s">
        <v>29</v>
      </c>
      <c r="M244" s="169">
        <v>0</v>
      </c>
      <c r="N244" s="169">
        <f>M244*H244</f>
        <v>0</v>
      </c>
      <c r="O244" s="169">
        <v>0</v>
      </c>
      <c r="P244" s="169">
        <f>O244*H244</f>
        <v>0</v>
      </c>
      <c r="Q244" s="169">
        <v>0</v>
      </c>
      <c r="R244" s="170">
        <f>Q244*H244</f>
        <v>0</v>
      </c>
      <c r="AP244" s="171" t="s">
        <v>130</v>
      </c>
      <c r="AR244" s="171" t="s">
        <v>125</v>
      </c>
      <c r="AS244" s="171" t="s">
        <v>69</v>
      </c>
      <c r="AW244" s="93" t="s">
        <v>121</v>
      </c>
      <c r="BC244" s="172" t="e">
        <f>IF(L244="základní",#REF!,0)</f>
        <v>#REF!</v>
      </c>
      <c r="BD244" s="172">
        <f>IF(L244="snížená",#REF!,0)</f>
        <v>0</v>
      </c>
      <c r="BE244" s="172">
        <f>IF(L244="zákl. přenesená",#REF!,0)</f>
        <v>0</v>
      </c>
      <c r="BF244" s="172">
        <f>IF(L244="sníž. přenesená",#REF!,0)</f>
        <v>0</v>
      </c>
      <c r="BG244" s="172">
        <f>IF(L244="nulová",#REF!,0)</f>
        <v>0</v>
      </c>
      <c r="BH244" s="93" t="s">
        <v>67</v>
      </c>
      <c r="BI244" s="172" t="e">
        <f>ROUND(#REF!*H244,2)</f>
        <v>#REF!</v>
      </c>
      <c r="BJ244" s="93" t="s">
        <v>130</v>
      </c>
      <c r="BK244" s="171" t="s">
        <v>329</v>
      </c>
    </row>
    <row r="245" spans="2:63" s="99" customFormat="1">
      <c r="B245" s="100"/>
      <c r="D245" s="173" t="s">
        <v>132</v>
      </c>
      <c r="F245" s="174" t="s">
        <v>328</v>
      </c>
      <c r="J245" s="100"/>
      <c r="K245" s="175"/>
      <c r="R245" s="176"/>
      <c r="AR245" s="93" t="s">
        <v>132</v>
      </c>
      <c r="AS245" s="93" t="s">
        <v>69</v>
      </c>
    </row>
    <row r="246" spans="2:63" s="99" customFormat="1" ht="16.5" customHeight="1">
      <c r="B246" s="100"/>
      <c r="C246" s="162" t="s">
        <v>330</v>
      </c>
      <c r="D246" s="162" t="s">
        <v>125</v>
      </c>
      <c r="E246" s="163" t="s">
        <v>331</v>
      </c>
      <c r="F246" s="164" t="s">
        <v>332</v>
      </c>
      <c r="G246" s="165" t="s">
        <v>250</v>
      </c>
      <c r="H246" s="166">
        <v>1125</v>
      </c>
      <c r="I246" s="164" t="s">
        <v>1</v>
      </c>
      <c r="J246" s="100"/>
      <c r="K246" s="167" t="s">
        <v>1</v>
      </c>
      <c r="L246" s="168" t="s">
        <v>29</v>
      </c>
      <c r="M246" s="169">
        <v>0</v>
      </c>
      <c r="N246" s="169">
        <f>M246*H246</f>
        <v>0</v>
      </c>
      <c r="O246" s="169">
        <v>0</v>
      </c>
      <c r="P246" s="169">
        <f>O246*H246</f>
        <v>0</v>
      </c>
      <c r="Q246" s="169">
        <v>0</v>
      </c>
      <c r="R246" s="170">
        <f>Q246*H246</f>
        <v>0</v>
      </c>
      <c r="AP246" s="171" t="s">
        <v>130</v>
      </c>
      <c r="AR246" s="171" t="s">
        <v>125</v>
      </c>
      <c r="AS246" s="171" t="s">
        <v>69</v>
      </c>
      <c r="AW246" s="93" t="s">
        <v>121</v>
      </c>
      <c r="BC246" s="172" t="e">
        <f>IF(L246="základní",#REF!,0)</f>
        <v>#REF!</v>
      </c>
      <c r="BD246" s="172">
        <f>IF(L246="snížená",#REF!,0)</f>
        <v>0</v>
      </c>
      <c r="BE246" s="172">
        <f>IF(L246="zákl. přenesená",#REF!,0)</f>
        <v>0</v>
      </c>
      <c r="BF246" s="172">
        <f>IF(L246="sníž. přenesená",#REF!,0)</f>
        <v>0</v>
      </c>
      <c r="BG246" s="172">
        <f>IF(L246="nulová",#REF!,0)</f>
        <v>0</v>
      </c>
      <c r="BH246" s="93" t="s">
        <v>67</v>
      </c>
      <c r="BI246" s="172" t="e">
        <f>ROUND(#REF!*H246,2)</f>
        <v>#REF!</v>
      </c>
      <c r="BJ246" s="93" t="s">
        <v>130</v>
      </c>
      <c r="BK246" s="171" t="s">
        <v>333</v>
      </c>
    </row>
    <row r="247" spans="2:63" s="99" customFormat="1">
      <c r="B247" s="100"/>
      <c r="D247" s="173" t="s">
        <v>132</v>
      </c>
      <c r="F247" s="174" t="s">
        <v>332</v>
      </c>
      <c r="J247" s="100"/>
      <c r="K247" s="175"/>
      <c r="R247" s="176"/>
      <c r="AR247" s="93" t="s">
        <v>132</v>
      </c>
      <c r="AS247" s="93" t="s">
        <v>69</v>
      </c>
    </row>
    <row r="248" spans="2:63" s="99" customFormat="1" ht="21.75" customHeight="1">
      <c r="B248" s="100"/>
      <c r="C248" s="162" t="s">
        <v>334</v>
      </c>
      <c r="D248" s="162" t="s">
        <v>125</v>
      </c>
      <c r="E248" s="163" t="s">
        <v>335</v>
      </c>
      <c r="F248" s="164" t="s">
        <v>336</v>
      </c>
      <c r="G248" s="165" t="s">
        <v>250</v>
      </c>
      <c r="H248" s="166">
        <v>675</v>
      </c>
      <c r="I248" s="164" t="s">
        <v>1</v>
      </c>
      <c r="J248" s="100"/>
      <c r="K248" s="167" t="s">
        <v>1</v>
      </c>
      <c r="L248" s="168" t="s">
        <v>29</v>
      </c>
      <c r="M248" s="169">
        <v>0</v>
      </c>
      <c r="N248" s="169">
        <f>M248*H248</f>
        <v>0</v>
      </c>
      <c r="O248" s="169">
        <v>0</v>
      </c>
      <c r="P248" s="169">
        <f>O248*H248</f>
        <v>0</v>
      </c>
      <c r="Q248" s="169">
        <v>0</v>
      </c>
      <c r="R248" s="170">
        <f>Q248*H248</f>
        <v>0</v>
      </c>
      <c r="AP248" s="171" t="s">
        <v>130</v>
      </c>
      <c r="AR248" s="171" t="s">
        <v>125</v>
      </c>
      <c r="AS248" s="171" t="s">
        <v>69</v>
      </c>
      <c r="AW248" s="93" t="s">
        <v>121</v>
      </c>
      <c r="BC248" s="172" t="e">
        <f>IF(L248="základní",#REF!,0)</f>
        <v>#REF!</v>
      </c>
      <c r="BD248" s="172">
        <f>IF(L248="snížená",#REF!,0)</f>
        <v>0</v>
      </c>
      <c r="BE248" s="172">
        <f>IF(L248="zákl. přenesená",#REF!,0)</f>
        <v>0</v>
      </c>
      <c r="BF248" s="172">
        <f>IF(L248="sníž. přenesená",#REF!,0)</f>
        <v>0</v>
      </c>
      <c r="BG248" s="172">
        <f>IF(L248="nulová",#REF!,0)</f>
        <v>0</v>
      </c>
      <c r="BH248" s="93" t="s">
        <v>67</v>
      </c>
      <c r="BI248" s="172" t="e">
        <f>ROUND(#REF!*H248,2)</f>
        <v>#REF!</v>
      </c>
      <c r="BJ248" s="93" t="s">
        <v>130</v>
      </c>
      <c r="BK248" s="171" t="s">
        <v>337</v>
      </c>
    </row>
    <row r="249" spans="2:63" s="99" customFormat="1">
      <c r="B249" s="100"/>
      <c r="D249" s="173" t="s">
        <v>132</v>
      </c>
      <c r="F249" s="174" t="s">
        <v>336</v>
      </c>
      <c r="J249" s="100"/>
      <c r="K249" s="175"/>
      <c r="R249" s="176"/>
      <c r="AR249" s="93" t="s">
        <v>132</v>
      </c>
      <c r="AS249" s="93" t="s">
        <v>69</v>
      </c>
    </row>
    <row r="250" spans="2:63" s="152" customFormat="1" ht="22.9" customHeight="1">
      <c r="B250" s="153"/>
      <c r="D250" s="154" t="s">
        <v>61</v>
      </c>
      <c r="E250" s="161" t="s">
        <v>338</v>
      </c>
      <c r="F250" s="161" t="s">
        <v>339</v>
      </c>
      <c r="J250" s="153"/>
      <c r="K250" s="156"/>
      <c r="N250" s="157">
        <f>SUM(N251:N268)</f>
        <v>0</v>
      </c>
      <c r="P250" s="157">
        <f>SUM(P251:P268)</f>
        <v>0</v>
      </c>
      <c r="R250" s="158">
        <f>SUM(R251:R268)</f>
        <v>0</v>
      </c>
      <c r="AP250" s="154" t="s">
        <v>67</v>
      </c>
      <c r="AR250" s="159" t="s">
        <v>61</v>
      </c>
      <c r="AS250" s="159" t="s">
        <v>67</v>
      </c>
      <c r="AW250" s="154" t="s">
        <v>121</v>
      </c>
      <c r="BI250" s="160" t="e">
        <f>SUM(BI251:BI268)</f>
        <v>#REF!</v>
      </c>
    </row>
    <row r="251" spans="2:63" s="99" customFormat="1" ht="37.9" customHeight="1">
      <c r="B251" s="100"/>
      <c r="C251" s="162" t="s">
        <v>340</v>
      </c>
      <c r="D251" s="162" t="s">
        <v>125</v>
      </c>
      <c r="E251" s="163" t="s">
        <v>341</v>
      </c>
      <c r="F251" s="164" t="s">
        <v>342</v>
      </c>
      <c r="G251" s="165" t="s">
        <v>343</v>
      </c>
      <c r="H251" s="166">
        <v>23</v>
      </c>
      <c r="I251" s="164" t="s">
        <v>1</v>
      </c>
      <c r="J251" s="100"/>
      <c r="K251" s="167" t="s">
        <v>1</v>
      </c>
      <c r="L251" s="168" t="s">
        <v>29</v>
      </c>
      <c r="M251" s="169">
        <v>0</v>
      </c>
      <c r="N251" s="169">
        <f>M251*H251</f>
        <v>0</v>
      </c>
      <c r="O251" s="169">
        <v>0</v>
      </c>
      <c r="P251" s="169">
        <f>O251*H251</f>
        <v>0</v>
      </c>
      <c r="Q251" s="169">
        <v>0</v>
      </c>
      <c r="R251" s="170">
        <f>Q251*H251</f>
        <v>0</v>
      </c>
      <c r="AP251" s="171" t="s">
        <v>130</v>
      </c>
      <c r="AR251" s="171" t="s">
        <v>125</v>
      </c>
      <c r="AS251" s="171" t="s">
        <v>69</v>
      </c>
      <c r="AW251" s="93" t="s">
        <v>121</v>
      </c>
      <c r="BC251" s="172" t="e">
        <f>IF(L251="základní",#REF!,0)</f>
        <v>#REF!</v>
      </c>
      <c r="BD251" s="172">
        <f>IF(L251="snížená",#REF!,0)</f>
        <v>0</v>
      </c>
      <c r="BE251" s="172">
        <f>IF(L251="zákl. přenesená",#REF!,0)</f>
        <v>0</v>
      </c>
      <c r="BF251" s="172">
        <f>IF(L251="sníž. přenesená",#REF!,0)</f>
        <v>0</v>
      </c>
      <c r="BG251" s="172">
        <f>IF(L251="nulová",#REF!,0)</f>
        <v>0</v>
      </c>
      <c r="BH251" s="93" t="s">
        <v>67</v>
      </c>
      <c r="BI251" s="172" t="e">
        <f>ROUND(#REF!*H251,2)</f>
        <v>#REF!</v>
      </c>
      <c r="BJ251" s="93" t="s">
        <v>130</v>
      </c>
      <c r="BK251" s="171" t="s">
        <v>344</v>
      </c>
    </row>
    <row r="252" spans="2:63" s="99" customFormat="1" ht="19.5">
      <c r="B252" s="100"/>
      <c r="D252" s="173" t="s">
        <v>132</v>
      </c>
      <c r="F252" s="174" t="s">
        <v>342</v>
      </c>
      <c r="J252" s="100"/>
      <c r="K252" s="175"/>
      <c r="R252" s="176"/>
      <c r="AR252" s="93" t="s">
        <v>132</v>
      </c>
      <c r="AS252" s="93" t="s">
        <v>69</v>
      </c>
    </row>
    <row r="253" spans="2:63" s="99" customFormat="1" ht="16.5" customHeight="1">
      <c r="B253" s="100"/>
      <c r="C253" s="162" t="s">
        <v>345</v>
      </c>
      <c r="D253" s="162" t="s">
        <v>125</v>
      </c>
      <c r="E253" s="163" t="s">
        <v>346</v>
      </c>
      <c r="F253" s="164" t="s">
        <v>347</v>
      </c>
      <c r="G253" s="165" t="s">
        <v>343</v>
      </c>
      <c r="H253" s="166">
        <v>45</v>
      </c>
      <c r="I253" s="164" t="s">
        <v>1</v>
      </c>
      <c r="J253" s="100"/>
      <c r="K253" s="167" t="s">
        <v>1</v>
      </c>
      <c r="L253" s="168" t="s">
        <v>29</v>
      </c>
      <c r="M253" s="169">
        <v>0</v>
      </c>
      <c r="N253" s="169">
        <f>M253*H253</f>
        <v>0</v>
      </c>
      <c r="O253" s="169">
        <v>0</v>
      </c>
      <c r="P253" s="169">
        <f>O253*H253</f>
        <v>0</v>
      </c>
      <c r="Q253" s="169">
        <v>0</v>
      </c>
      <c r="R253" s="170">
        <f>Q253*H253</f>
        <v>0</v>
      </c>
      <c r="AP253" s="171" t="s">
        <v>130</v>
      </c>
      <c r="AR253" s="171" t="s">
        <v>125</v>
      </c>
      <c r="AS253" s="171" t="s">
        <v>69</v>
      </c>
      <c r="AW253" s="93" t="s">
        <v>121</v>
      </c>
      <c r="BC253" s="172" t="e">
        <f>IF(L253="základní",#REF!,0)</f>
        <v>#REF!</v>
      </c>
      <c r="BD253" s="172">
        <f>IF(L253="snížená",#REF!,0)</f>
        <v>0</v>
      </c>
      <c r="BE253" s="172">
        <f>IF(L253="zákl. přenesená",#REF!,0)</f>
        <v>0</v>
      </c>
      <c r="BF253" s="172">
        <f>IF(L253="sníž. přenesená",#REF!,0)</f>
        <v>0</v>
      </c>
      <c r="BG253" s="172">
        <f>IF(L253="nulová",#REF!,0)</f>
        <v>0</v>
      </c>
      <c r="BH253" s="93" t="s">
        <v>67</v>
      </c>
      <c r="BI253" s="172" t="e">
        <f>ROUND(#REF!*H253,2)</f>
        <v>#REF!</v>
      </c>
      <c r="BJ253" s="93" t="s">
        <v>130</v>
      </c>
      <c r="BK253" s="171" t="s">
        <v>348</v>
      </c>
    </row>
    <row r="254" spans="2:63" s="99" customFormat="1">
      <c r="B254" s="100"/>
      <c r="D254" s="173" t="s">
        <v>132</v>
      </c>
      <c r="F254" s="174" t="s">
        <v>347</v>
      </c>
      <c r="J254" s="100"/>
      <c r="K254" s="175"/>
      <c r="R254" s="176"/>
      <c r="AR254" s="93" t="s">
        <v>132</v>
      </c>
      <c r="AS254" s="93" t="s">
        <v>69</v>
      </c>
    </row>
    <row r="255" spans="2:63" s="99" customFormat="1" ht="16.5" customHeight="1">
      <c r="B255" s="100"/>
      <c r="C255" s="162" t="s">
        <v>349</v>
      </c>
      <c r="D255" s="162" t="s">
        <v>125</v>
      </c>
      <c r="E255" s="163" t="s">
        <v>350</v>
      </c>
      <c r="F255" s="164" t="s">
        <v>351</v>
      </c>
      <c r="G255" s="165" t="s">
        <v>343</v>
      </c>
      <c r="H255" s="166">
        <v>45</v>
      </c>
      <c r="I255" s="164" t="s">
        <v>1</v>
      </c>
      <c r="J255" s="100"/>
      <c r="K255" s="167" t="s">
        <v>1</v>
      </c>
      <c r="L255" s="168" t="s">
        <v>29</v>
      </c>
      <c r="M255" s="169">
        <v>0</v>
      </c>
      <c r="N255" s="169">
        <f>M255*H255</f>
        <v>0</v>
      </c>
      <c r="O255" s="169">
        <v>0</v>
      </c>
      <c r="P255" s="169">
        <f>O255*H255</f>
        <v>0</v>
      </c>
      <c r="Q255" s="169">
        <v>0</v>
      </c>
      <c r="R255" s="170">
        <f>Q255*H255</f>
        <v>0</v>
      </c>
      <c r="AP255" s="171" t="s">
        <v>130</v>
      </c>
      <c r="AR255" s="171" t="s">
        <v>125</v>
      </c>
      <c r="AS255" s="171" t="s">
        <v>69</v>
      </c>
      <c r="AW255" s="93" t="s">
        <v>121</v>
      </c>
      <c r="BC255" s="172" t="e">
        <f>IF(L255="základní",#REF!,0)</f>
        <v>#REF!</v>
      </c>
      <c r="BD255" s="172">
        <f>IF(L255="snížená",#REF!,0)</f>
        <v>0</v>
      </c>
      <c r="BE255" s="172">
        <f>IF(L255="zákl. přenesená",#REF!,0)</f>
        <v>0</v>
      </c>
      <c r="BF255" s="172">
        <f>IF(L255="sníž. přenesená",#REF!,0)</f>
        <v>0</v>
      </c>
      <c r="BG255" s="172">
        <f>IF(L255="nulová",#REF!,0)</f>
        <v>0</v>
      </c>
      <c r="BH255" s="93" t="s">
        <v>67</v>
      </c>
      <c r="BI255" s="172" t="e">
        <f>ROUND(#REF!*H255,2)</f>
        <v>#REF!</v>
      </c>
      <c r="BJ255" s="93" t="s">
        <v>130</v>
      </c>
      <c r="BK255" s="171" t="s">
        <v>352</v>
      </c>
    </row>
    <row r="256" spans="2:63" s="99" customFormat="1">
      <c r="B256" s="100"/>
      <c r="D256" s="173" t="s">
        <v>132</v>
      </c>
      <c r="F256" s="174" t="s">
        <v>351</v>
      </c>
      <c r="J256" s="100"/>
      <c r="K256" s="175"/>
      <c r="R256" s="176"/>
      <c r="AR256" s="93" t="s">
        <v>132</v>
      </c>
      <c r="AS256" s="93" t="s">
        <v>69</v>
      </c>
    </row>
    <row r="257" spans="2:63" s="99" customFormat="1" ht="37.9" customHeight="1">
      <c r="B257" s="100"/>
      <c r="C257" s="162" t="s">
        <v>353</v>
      </c>
      <c r="D257" s="162" t="s">
        <v>125</v>
      </c>
      <c r="E257" s="163" t="s">
        <v>354</v>
      </c>
      <c r="F257" s="164" t="s">
        <v>355</v>
      </c>
      <c r="G257" s="165" t="s">
        <v>343</v>
      </c>
      <c r="H257" s="166">
        <v>45</v>
      </c>
      <c r="I257" s="164" t="s">
        <v>1</v>
      </c>
      <c r="J257" s="100"/>
      <c r="K257" s="167" t="s">
        <v>1</v>
      </c>
      <c r="L257" s="168" t="s">
        <v>29</v>
      </c>
      <c r="M257" s="169">
        <v>0</v>
      </c>
      <c r="N257" s="169">
        <f>M257*H257</f>
        <v>0</v>
      </c>
      <c r="O257" s="169">
        <v>0</v>
      </c>
      <c r="P257" s="169">
        <f>O257*H257</f>
        <v>0</v>
      </c>
      <c r="Q257" s="169">
        <v>0</v>
      </c>
      <c r="R257" s="170">
        <f>Q257*H257</f>
        <v>0</v>
      </c>
      <c r="AP257" s="171" t="s">
        <v>130</v>
      </c>
      <c r="AR257" s="171" t="s">
        <v>125</v>
      </c>
      <c r="AS257" s="171" t="s">
        <v>69</v>
      </c>
      <c r="AW257" s="93" t="s">
        <v>121</v>
      </c>
      <c r="BC257" s="172" t="e">
        <f>IF(L257="základní",#REF!,0)</f>
        <v>#REF!</v>
      </c>
      <c r="BD257" s="172">
        <f>IF(L257="snížená",#REF!,0)</f>
        <v>0</v>
      </c>
      <c r="BE257" s="172">
        <f>IF(L257="zákl. přenesená",#REF!,0)</f>
        <v>0</v>
      </c>
      <c r="BF257" s="172">
        <f>IF(L257="sníž. přenesená",#REF!,0)</f>
        <v>0</v>
      </c>
      <c r="BG257" s="172">
        <f>IF(L257="nulová",#REF!,0)</f>
        <v>0</v>
      </c>
      <c r="BH257" s="93" t="s">
        <v>67</v>
      </c>
      <c r="BI257" s="172" t="e">
        <f>ROUND(#REF!*H257,2)</f>
        <v>#REF!</v>
      </c>
      <c r="BJ257" s="93" t="s">
        <v>130</v>
      </c>
      <c r="BK257" s="171" t="s">
        <v>356</v>
      </c>
    </row>
    <row r="258" spans="2:63" s="99" customFormat="1" ht="19.5">
      <c r="B258" s="100"/>
      <c r="D258" s="173" t="s">
        <v>132</v>
      </c>
      <c r="F258" s="174" t="s">
        <v>355</v>
      </c>
      <c r="J258" s="100"/>
      <c r="K258" s="175"/>
      <c r="R258" s="176"/>
      <c r="AR258" s="93" t="s">
        <v>132</v>
      </c>
      <c r="AS258" s="93" t="s">
        <v>69</v>
      </c>
    </row>
    <row r="259" spans="2:63" s="99" customFormat="1" ht="37.9" customHeight="1">
      <c r="B259" s="100"/>
      <c r="C259" s="162" t="s">
        <v>357</v>
      </c>
      <c r="D259" s="162" t="s">
        <v>125</v>
      </c>
      <c r="E259" s="163" t="s">
        <v>358</v>
      </c>
      <c r="F259" s="164" t="s">
        <v>359</v>
      </c>
      <c r="G259" s="165" t="s">
        <v>343</v>
      </c>
      <c r="H259" s="166">
        <v>450</v>
      </c>
      <c r="I259" s="164" t="s">
        <v>1</v>
      </c>
      <c r="J259" s="100"/>
      <c r="K259" s="167" t="s">
        <v>1</v>
      </c>
      <c r="L259" s="168" t="s">
        <v>29</v>
      </c>
      <c r="M259" s="169">
        <v>0</v>
      </c>
      <c r="N259" s="169">
        <f>M259*H259</f>
        <v>0</v>
      </c>
      <c r="O259" s="169">
        <v>0</v>
      </c>
      <c r="P259" s="169">
        <f>O259*H259</f>
        <v>0</v>
      </c>
      <c r="Q259" s="169">
        <v>0</v>
      </c>
      <c r="R259" s="170">
        <f>Q259*H259</f>
        <v>0</v>
      </c>
      <c r="AP259" s="171" t="s">
        <v>130</v>
      </c>
      <c r="AR259" s="171" t="s">
        <v>125</v>
      </c>
      <c r="AS259" s="171" t="s">
        <v>69</v>
      </c>
      <c r="AW259" s="93" t="s">
        <v>121</v>
      </c>
      <c r="BC259" s="172" t="e">
        <f>IF(L259="základní",#REF!,0)</f>
        <v>#REF!</v>
      </c>
      <c r="BD259" s="172">
        <f>IF(L259="snížená",#REF!,0)</f>
        <v>0</v>
      </c>
      <c r="BE259" s="172">
        <f>IF(L259="zákl. přenesená",#REF!,0)</f>
        <v>0</v>
      </c>
      <c r="BF259" s="172">
        <f>IF(L259="sníž. přenesená",#REF!,0)</f>
        <v>0</v>
      </c>
      <c r="BG259" s="172">
        <f>IF(L259="nulová",#REF!,0)</f>
        <v>0</v>
      </c>
      <c r="BH259" s="93" t="s">
        <v>67</v>
      </c>
      <c r="BI259" s="172" t="e">
        <f>ROUND(#REF!*H259,2)</f>
        <v>#REF!</v>
      </c>
      <c r="BJ259" s="93" t="s">
        <v>130</v>
      </c>
      <c r="BK259" s="171" t="s">
        <v>360</v>
      </c>
    </row>
    <row r="260" spans="2:63" s="99" customFormat="1" ht="19.5">
      <c r="B260" s="100"/>
      <c r="D260" s="173" t="s">
        <v>132</v>
      </c>
      <c r="F260" s="174" t="s">
        <v>359</v>
      </c>
      <c r="J260" s="100"/>
      <c r="K260" s="175"/>
      <c r="R260" s="176"/>
      <c r="AR260" s="93" t="s">
        <v>132</v>
      </c>
      <c r="AS260" s="93" t="s">
        <v>69</v>
      </c>
    </row>
    <row r="261" spans="2:63" s="99" customFormat="1" ht="37.9" customHeight="1">
      <c r="B261" s="100"/>
      <c r="C261" s="162" t="s">
        <v>361</v>
      </c>
      <c r="D261" s="162" t="s">
        <v>125</v>
      </c>
      <c r="E261" s="163" t="s">
        <v>362</v>
      </c>
      <c r="F261" s="164" t="s">
        <v>363</v>
      </c>
      <c r="G261" s="165" t="s">
        <v>343</v>
      </c>
      <c r="H261" s="166">
        <v>608</v>
      </c>
      <c r="I261" s="164" t="s">
        <v>1</v>
      </c>
      <c r="J261" s="100"/>
      <c r="K261" s="167" t="s">
        <v>1</v>
      </c>
      <c r="L261" s="168" t="s">
        <v>29</v>
      </c>
      <c r="M261" s="169">
        <v>0</v>
      </c>
      <c r="N261" s="169">
        <f>M261*H261</f>
        <v>0</v>
      </c>
      <c r="O261" s="169">
        <v>0</v>
      </c>
      <c r="P261" s="169">
        <f>O261*H261</f>
        <v>0</v>
      </c>
      <c r="Q261" s="169">
        <v>0</v>
      </c>
      <c r="R261" s="170">
        <f>Q261*H261</f>
        <v>0</v>
      </c>
      <c r="AP261" s="171" t="s">
        <v>130</v>
      </c>
      <c r="AR261" s="171" t="s">
        <v>125</v>
      </c>
      <c r="AS261" s="171" t="s">
        <v>69</v>
      </c>
      <c r="AW261" s="93" t="s">
        <v>121</v>
      </c>
      <c r="BC261" s="172" t="e">
        <f>IF(L261="základní",#REF!,0)</f>
        <v>#REF!</v>
      </c>
      <c r="BD261" s="172">
        <f>IF(L261="snížená",#REF!,0)</f>
        <v>0</v>
      </c>
      <c r="BE261" s="172">
        <f>IF(L261="zákl. přenesená",#REF!,0)</f>
        <v>0</v>
      </c>
      <c r="BF261" s="172">
        <f>IF(L261="sníž. přenesená",#REF!,0)</f>
        <v>0</v>
      </c>
      <c r="BG261" s="172">
        <f>IF(L261="nulová",#REF!,0)</f>
        <v>0</v>
      </c>
      <c r="BH261" s="93" t="s">
        <v>67</v>
      </c>
      <c r="BI261" s="172" t="e">
        <f>ROUND(#REF!*H261,2)</f>
        <v>#REF!</v>
      </c>
      <c r="BJ261" s="93" t="s">
        <v>130</v>
      </c>
      <c r="BK261" s="171" t="s">
        <v>364</v>
      </c>
    </row>
    <row r="262" spans="2:63" s="99" customFormat="1" ht="19.5">
      <c r="B262" s="100"/>
      <c r="D262" s="173" t="s">
        <v>132</v>
      </c>
      <c r="F262" s="174" t="s">
        <v>363</v>
      </c>
      <c r="J262" s="100"/>
      <c r="K262" s="175"/>
      <c r="R262" s="176"/>
      <c r="AR262" s="93" t="s">
        <v>132</v>
      </c>
      <c r="AS262" s="93" t="s">
        <v>69</v>
      </c>
    </row>
    <row r="263" spans="2:63" s="99" customFormat="1" ht="37.9" customHeight="1">
      <c r="B263" s="100"/>
      <c r="C263" s="162" t="s">
        <v>365</v>
      </c>
      <c r="D263" s="162" t="s">
        <v>125</v>
      </c>
      <c r="E263" s="163" t="s">
        <v>366</v>
      </c>
      <c r="F263" s="164" t="s">
        <v>367</v>
      </c>
      <c r="G263" s="165" t="s">
        <v>343</v>
      </c>
      <c r="H263" s="166">
        <v>45</v>
      </c>
      <c r="I263" s="164" t="s">
        <v>1</v>
      </c>
      <c r="J263" s="100"/>
      <c r="K263" s="167" t="s">
        <v>1</v>
      </c>
      <c r="L263" s="168" t="s">
        <v>29</v>
      </c>
      <c r="M263" s="169">
        <v>0</v>
      </c>
      <c r="N263" s="169">
        <f>M263*H263</f>
        <v>0</v>
      </c>
      <c r="O263" s="169">
        <v>0</v>
      </c>
      <c r="P263" s="169">
        <f>O263*H263</f>
        <v>0</v>
      </c>
      <c r="Q263" s="169">
        <v>0</v>
      </c>
      <c r="R263" s="170">
        <f>Q263*H263</f>
        <v>0</v>
      </c>
      <c r="AP263" s="171" t="s">
        <v>130</v>
      </c>
      <c r="AR263" s="171" t="s">
        <v>125</v>
      </c>
      <c r="AS263" s="171" t="s">
        <v>69</v>
      </c>
      <c r="AW263" s="93" t="s">
        <v>121</v>
      </c>
      <c r="BC263" s="172" t="e">
        <f>IF(L263="základní",#REF!,0)</f>
        <v>#REF!</v>
      </c>
      <c r="BD263" s="172">
        <f>IF(L263="snížená",#REF!,0)</f>
        <v>0</v>
      </c>
      <c r="BE263" s="172">
        <f>IF(L263="zákl. přenesená",#REF!,0)</f>
        <v>0</v>
      </c>
      <c r="BF263" s="172">
        <f>IF(L263="sníž. přenesená",#REF!,0)</f>
        <v>0</v>
      </c>
      <c r="BG263" s="172">
        <f>IF(L263="nulová",#REF!,0)</f>
        <v>0</v>
      </c>
      <c r="BH263" s="93" t="s">
        <v>67</v>
      </c>
      <c r="BI263" s="172" t="e">
        <f>ROUND(#REF!*H263,2)</f>
        <v>#REF!</v>
      </c>
      <c r="BJ263" s="93" t="s">
        <v>130</v>
      </c>
      <c r="BK263" s="171" t="s">
        <v>368</v>
      </c>
    </row>
    <row r="264" spans="2:63" s="99" customFormat="1" ht="19.5">
      <c r="B264" s="100"/>
      <c r="D264" s="173" t="s">
        <v>132</v>
      </c>
      <c r="F264" s="174" t="s">
        <v>369</v>
      </c>
      <c r="J264" s="100"/>
      <c r="K264" s="175"/>
      <c r="R264" s="176"/>
      <c r="AR264" s="93" t="s">
        <v>132</v>
      </c>
      <c r="AS264" s="93" t="s">
        <v>69</v>
      </c>
    </row>
    <row r="265" spans="2:63" s="99" customFormat="1" ht="33" customHeight="1">
      <c r="B265" s="100"/>
      <c r="C265" s="162" t="s">
        <v>370</v>
      </c>
      <c r="D265" s="162" t="s">
        <v>125</v>
      </c>
      <c r="E265" s="163" t="s">
        <v>371</v>
      </c>
      <c r="F265" s="164" t="s">
        <v>372</v>
      </c>
      <c r="G265" s="165" t="s">
        <v>343</v>
      </c>
      <c r="H265" s="166">
        <v>23</v>
      </c>
      <c r="I265" s="164" t="s">
        <v>1</v>
      </c>
      <c r="J265" s="100"/>
      <c r="K265" s="167" t="s">
        <v>1</v>
      </c>
      <c r="L265" s="168" t="s">
        <v>29</v>
      </c>
      <c r="M265" s="169">
        <v>0</v>
      </c>
      <c r="N265" s="169">
        <f>M265*H265</f>
        <v>0</v>
      </c>
      <c r="O265" s="169">
        <v>0</v>
      </c>
      <c r="P265" s="169">
        <f>O265*H265</f>
        <v>0</v>
      </c>
      <c r="Q265" s="169">
        <v>0</v>
      </c>
      <c r="R265" s="170">
        <f>Q265*H265</f>
        <v>0</v>
      </c>
      <c r="AP265" s="171" t="s">
        <v>130</v>
      </c>
      <c r="AR265" s="171" t="s">
        <v>125</v>
      </c>
      <c r="AS265" s="171" t="s">
        <v>69</v>
      </c>
      <c r="AW265" s="93" t="s">
        <v>121</v>
      </c>
      <c r="BC265" s="172" t="e">
        <f>IF(L265="základní",#REF!,0)</f>
        <v>#REF!</v>
      </c>
      <c r="BD265" s="172">
        <f>IF(L265="snížená",#REF!,0)</f>
        <v>0</v>
      </c>
      <c r="BE265" s="172">
        <f>IF(L265="zákl. přenesená",#REF!,0)</f>
        <v>0</v>
      </c>
      <c r="BF265" s="172">
        <f>IF(L265="sníž. přenesená",#REF!,0)</f>
        <v>0</v>
      </c>
      <c r="BG265" s="172">
        <f>IF(L265="nulová",#REF!,0)</f>
        <v>0</v>
      </c>
      <c r="BH265" s="93" t="s">
        <v>67</v>
      </c>
      <c r="BI265" s="172" t="e">
        <f>ROUND(#REF!*H265,2)</f>
        <v>#REF!</v>
      </c>
      <c r="BJ265" s="93" t="s">
        <v>130</v>
      </c>
      <c r="BK265" s="171" t="s">
        <v>373</v>
      </c>
    </row>
    <row r="266" spans="2:63" s="99" customFormat="1" ht="19.5">
      <c r="B266" s="100"/>
      <c r="D266" s="173" t="s">
        <v>132</v>
      </c>
      <c r="F266" s="174" t="s">
        <v>372</v>
      </c>
      <c r="J266" s="100"/>
      <c r="K266" s="175"/>
      <c r="R266" s="176"/>
      <c r="AR266" s="93" t="s">
        <v>132</v>
      </c>
      <c r="AS266" s="93" t="s">
        <v>69</v>
      </c>
    </row>
    <row r="267" spans="2:63" s="99" customFormat="1" ht="33" customHeight="1">
      <c r="B267" s="100"/>
      <c r="C267" s="162" t="s">
        <v>374</v>
      </c>
      <c r="D267" s="162" t="s">
        <v>125</v>
      </c>
      <c r="E267" s="163" t="s">
        <v>375</v>
      </c>
      <c r="F267" s="164" t="s">
        <v>376</v>
      </c>
      <c r="G267" s="165" t="s">
        <v>343</v>
      </c>
      <c r="H267" s="166">
        <v>45</v>
      </c>
      <c r="I267" s="164" t="s">
        <v>1</v>
      </c>
      <c r="J267" s="100"/>
      <c r="K267" s="167" t="s">
        <v>1</v>
      </c>
      <c r="L267" s="168" t="s">
        <v>29</v>
      </c>
      <c r="M267" s="169">
        <v>0</v>
      </c>
      <c r="N267" s="169">
        <f>M267*H267</f>
        <v>0</v>
      </c>
      <c r="O267" s="169">
        <v>0</v>
      </c>
      <c r="P267" s="169">
        <f>O267*H267</f>
        <v>0</v>
      </c>
      <c r="Q267" s="169">
        <v>0</v>
      </c>
      <c r="R267" s="170">
        <f>Q267*H267</f>
        <v>0</v>
      </c>
      <c r="AP267" s="171" t="s">
        <v>130</v>
      </c>
      <c r="AR267" s="171" t="s">
        <v>125</v>
      </c>
      <c r="AS267" s="171" t="s">
        <v>69</v>
      </c>
      <c r="AW267" s="93" t="s">
        <v>121</v>
      </c>
      <c r="BC267" s="172" t="e">
        <f>IF(L267="základní",#REF!,0)</f>
        <v>#REF!</v>
      </c>
      <c r="BD267" s="172">
        <f>IF(L267="snížená",#REF!,0)</f>
        <v>0</v>
      </c>
      <c r="BE267" s="172">
        <f>IF(L267="zákl. přenesená",#REF!,0)</f>
        <v>0</v>
      </c>
      <c r="BF267" s="172">
        <f>IF(L267="sníž. přenesená",#REF!,0)</f>
        <v>0</v>
      </c>
      <c r="BG267" s="172">
        <f>IF(L267="nulová",#REF!,0)</f>
        <v>0</v>
      </c>
      <c r="BH267" s="93" t="s">
        <v>67</v>
      </c>
      <c r="BI267" s="172" t="e">
        <f>ROUND(#REF!*H267,2)</f>
        <v>#REF!</v>
      </c>
      <c r="BJ267" s="93" t="s">
        <v>130</v>
      </c>
      <c r="BK267" s="171" t="s">
        <v>377</v>
      </c>
    </row>
    <row r="268" spans="2:63" s="99" customFormat="1" ht="19.5">
      <c r="B268" s="100"/>
      <c r="D268" s="173" t="s">
        <v>132</v>
      </c>
      <c r="F268" s="174" t="s">
        <v>376</v>
      </c>
      <c r="J268" s="100"/>
      <c r="K268" s="175"/>
      <c r="R268" s="176"/>
      <c r="AR268" s="93" t="s">
        <v>132</v>
      </c>
      <c r="AS268" s="93" t="s">
        <v>69</v>
      </c>
    </row>
    <row r="269" spans="2:63" s="152" customFormat="1" ht="22.9" customHeight="1">
      <c r="B269" s="153"/>
      <c r="D269" s="154" t="s">
        <v>61</v>
      </c>
      <c r="E269" s="161" t="s">
        <v>378</v>
      </c>
      <c r="F269" s="161" t="s">
        <v>379</v>
      </c>
      <c r="J269" s="153"/>
      <c r="K269" s="156"/>
      <c r="N269" s="157">
        <f>SUM(N270:N283)</f>
        <v>0</v>
      </c>
      <c r="P269" s="157">
        <f>SUM(P270:P283)</f>
        <v>0</v>
      </c>
      <c r="R269" s="158">
        <f>SUM(R270:R283)</f>
        <v>0</v>
      </c>
      <c r="AP269" s="154" t="s">
        <v>67</v>
      </c>
      <c r="AR269" s="159" t="s">
        <v>61</v>
      </c>
      <c r="AS269" s="159" t="s">
        <v>67</v>
      </c>
      <c r="AW269" s="154" t="s">
        <v>121</v>
      </c>
      <c r="BI269" s="160" t="e">
        <f>SUM(BI270:BI283)</f>
        <v>#REF!</v>
      </c>
    </row>
    <row r="270" spans="2:63" s="99" customFormat="1" ht="33" customHeight="1">
      <c r="B270" s="100"/>
      <c r="C270" s="162" t="s">
        <v>380</v>
      </c>
      <c r="D270" s="162" t="s">
        <v>125</v>
      </c>
      <c r="E270" s="163" t="s">
        <v>381</v>
      </c>
      <c r="F270" s="164" t="s">
        <v>382</v>
      </c>
      <c r="G270" s="165" t="s">
        <v>250</v>
      </c>
      <c r="H270" s="166">
        <v>225</v>
      </c>
      <c r="I270" s="164" t="s">
        <v>1</v>
      </c>
      <c r="J270" s="100"/>
      <c r="K270" s="167" t="s">
        <v>1</v>
      </c>
      <c r="L270" s="168" t="s">
        <v>29</v>
      </c>
      <c r="M270" s="169">
        <v>0</v>
      </c>
      <c r="N270" s="169">
        <f>M270*H270</f>
        <v>0</v>
      </c>
      <c r="O270" s="169">
        <v>0</v>
      </c>
      <c r="P270" s="169">
        <f>O270*H270</f>
        <v>0</v>
      </c>
      <c r="Q270" s="169">
        <v>0</v>
      </c>
      <c r="R270" s="170">
        <f>Q270*H270</f>
        <v>0</v>
      </c>
      <c r="AP270" s="171" t="s">
        <v>130</v>
      </c>
      <c r="AR270" s="171" t="s">
        <v>125</v>
      </c>
      <c r="AS270" s="171" t="s">
        <v>69</v>
      </c>
      <c r="AW270" s="93" t="s">
        <v>121</v>
      </c>
      <c r="BC270" s="172" t="e">
        <f>IF(L270="základní",#REF!,0)</f>
        <v>#REF!</v>
      </c>
      <c r="BD270" s="172">
        <f>IF(L270="snížená",#REF!,0)</f>
        <v>0</v>
      </c>
      <c r="BE270" s="172">
        <f>IF(L270="zákl. přenesená",#REF!,0)</f>
        <v>0</v>
      </c>
      <c r="BF270" s="172">
        <f>IF(L270="sníž. přenesená",#REF!,0)</f>
        <v>0</v>
      </c>
      <c r="BG270" s="172">
        <f>IF(L270="nulová",#REF!,0)</f>
        <v>0</v>
      </c>
      <c r="BH270" s="93" t="s">
        <v>67</v>
      </c>
      <c r="BI270" s="172" t="e">
        <f>ROUND(#REF!*H270,2)</f>
        <v>#REF!</v>
      </c>
      <c r="BJ270" s="93" t="s">
        <v>130</v>
      </c>
      <c r="BK270" s="171" t="s">
        <v>383</v>
      </c>
    </row>
    <row r="271" spans="2:63" s="99" customFormat="1" ht="19.5">
      <c r="B271" s="100"/>
      <c r="D271" s="173" t="s">
        <v>132</v>
      </c>
      <c r="F271" s="174" t="s">
        <v>382</v>
      </c>
      <c r="J271" s="100"/>
      <c r="K271" s="175"/>
      <c r="R271" s="176"/>
      <c r="AR271" s="93" t="s">
        <v>132</v>
      </c>
      <c r="AS271" s="93" t="s">
        <v>69</v>
      </c>
    </row>
    <row r="272" spans="2:63" s="99" customFormat="1" ht="24.2" customHeight="1">
      <c r="B272" s="100"/>
      <c r="C272" s="162" t="s">
        <v>384</v>
      </c>
      <c r="D272" s="162" t="s">
        <v>125</v>
      </c>
      <c r="E272" s="163" t="s">
        <v>385</v>
      </c>
      <c r="F272" s="164" t="s">
        <v>386</v>
      </c>
      <c r="G272" s="165" t="s">
        <v>343</v>
      </c>
      <c r="H272" s="166">
        <v>1125</v>
      </c>
      <c r="I272" s="164" t="s">
        <v>1</v>
      </c>
      <c r="J272" s="100"/>
      <c r="K272" s="167" t="s">
        <v>1</v>
      </c>
      <c r="L272" s="168" t="s">
        <v>29</v>
      </c>
      <c r="M272" s="169">
        <v>0</v>
      </c>
      <c r="N272" s="169">
        <f>M272*H272</f>
        <v>0</v>
      </c>
      <c r="O272" s="169">
        <v>0</v>
      </c>
      <c r="P272" s="169">
        <f>O272*H272</f>
        <v>0</v>
      </c>
      <c r="Q272" s="169">
        <v>0</v>
      </c>
      <c r="R272" s="170">
        <f>Q272*H272</f>
        <v>0</v>
      </c>
      <c r="AP272" s="171" t="s">
        <v>130</v>
      </c>
      <c r="AR272" s="171" t="s">
        <v>125</v>
      </c>
      <c r="AS272" s="171" t="s">
        <v>69</v>
      </c>
      <c r="AW272" s="93" t="s">
        <v>121</v>
      </c>
      <c r="BC272" s="172" t="e">
        <f>IF(L272="základní",#REF!,0)</f>
        <v>#REF!</v>
      </c>
      <c r="BD272" s="172">
        <f>IF(L272="snížená",#REF!,0)</f>
        <v>0</v>
      </c>
      <c r="BE272" s="172">
        <f>IF(L272="zákl. přenesená",#REF!,0)</f>
        <v>0</v>
      </c>
      <c r="BF272" s="172">
        <f>IF(L272="sníž. přenesená",#REF!,0)</f>
        <v>0</v>
      </c>
      <c r="BG272" s="172">
        <f>IF(L272="nulová",#REF!,0)</f>
        <v>0</v>
      </c>
      <c r="BH272" s="93" t="s">
        <v>67</v>
      </c>
      <c r="BI272" s="172" t="e">
        <f>ROUND(#REF!*H272,2)</f>
        <v>#REF!</v>
      </c>
      <c r="BJ272" s="93" t="s">
        <v>130</v>
      </c>
      <c r="BK272" s="171" t="s">
        <v>387</v>
      </c>
    </row>
    <row r="273" spans="2:63" s="99" customFormat="1" ht="19.5">
      <c r="B273" s="100"/>
      <c r="D273" s="173" t="s">
        <v>132</v>
      </c>
      <c r="F273" s="174" t="s">
        <v>386</v>
      </c>
      <c r="J273" s="100"/>
      <c r="K273" s="175"/>
      <c r="R273" s="176"/>
      <c r="AR273" s="93" t="s">
        <v>132</v>
      </c>
      <c r="AS273" s="93" t="s">
        <v>69</v>
      </c>
    </row>
    <row r="274" spans="2:63" s="99" customFormat="1" ht="24.2" customHeight="1">
      <c r="B274" s="100"/>
      <c r="C274" s="162" t="s">
        <v>388</v>
      </c>
      <c r="D274" s="162" t="s">
        <v>125</v>
      </c>
      <c r="E274" s="163" t="s">
        <v>389</v>
      </c>
      <c r="F274" s="164" t="s">
        <v>390</v>
      </c>
      <c r="G274" s="165" t="s">
        <v>343</v>
      </c>
      <c r="H274" s="166">
        <v>23</v>
      </c>
      <c r="I274" s="164" t="s">
        <v>1</v>
      </c>
      <c r="J274" s="100"/>
      <c r="K274" s="167" t="s">
        <v>1</v>
      </c>
      <c r="L274" s="168" t="s">
        <v>29</v>
      </c>
      <c r="M274" s="169">
        <v>0</v>
      </c>
      <c r="N274" s="169">
        <f>M274*H274</f>
        <v>0</v>
      </c>
      <c r="O274" s="169">
        <v>0</v>
      </c>
      <c r="P274" s="169">
        <f>O274*H274</f>
        <v>0</v>
      </c>
      <c r="Q274" s="169">
        <v>0</v>
      </c>
      <c r="R274" s="170">
        <f>Q274*H274</f>
        <v>0</v>
      </c>
      <c r="AP274" s="171" t="s">
        <v>130</v>
      </c>
      <c r="AR274" s="171" t="s">
        <v>125</v>
      </c>
      <c r="AS274" s="171" t="s">
        <v>69</v>
      </c>
      <c r="AW274" s="93" t="s">
        <v>121</v>
      </c>
      <c r="BC274" s="172" t="e">
        <f>IF(L274="základní",#REF!,0)</f>
        <v>#REF!</v>
      </c>
      <c r="BD274" s="172">
        <f>IF(L274="snížená",#REF!,0)</f>
        <v>0</v>
      </c>
      <c r="BE274" s="172">
        <f>IF(L274="zákl. přenesená",#REF!,0)</f>
        <v>0</v>
      </c>
      <c r="BF274" s="172">
        <f>IF(L274="sníž. přenesená",#REF!,0)</f>
        <v>0</v>
      </c>
      <c r="BG274" s="172">
        <f>IF(L274="nulová",#REF!,0)</f>
        <v>0</v>
      </c>
      <c r="BH274" s="93" t="s">
        <v>67</v>
      </c>
      <c r="BI274" s="172" t="e">
        <f>ROUND(#REF!*H274,2)</f>
        <v>#REF!</v>
      </c>
      <c r="BJ274" s="93" t="s">
        <v>130</v>
      </c>
      <c r="BK274" s="171" t="s">
        <v>391</v>
      </c>
    </row>
    <row r="275" spans="2:63" s="99" customFormat="1">
      <c r="B275" s="100"/>
      <c r="D275" s="173" t="s">
        <v>132</v>
      </c>
      <c r="F275" s="174" t="s">
        <v>390</v>
      </c>
      <c r="J275" s="100"/>
      <c r="K275" s="175"/>
      <c r="R275" s="176"/>
      <c r="AR275" s="93" t="s">
        <v>132</v>
      </c>
      <c r="AS275" s="93" t="s">
        <v>69</v>
      </c>
    </row>
    <row r="276" spans="2:63" s="99" customFormat="1" ht="24.2" customHeight="1">
      <c r="B276" s="100"/>
      <c r="C276" s="162" t="s">
        <v>392</v>
      </c>
      <c r="D276" s="162" t="s">
        <v>125</v>
      </c>
      <c r="E276" s="163" t="s">
        <v>393</v>
      </c>
      <c r="F276" s="164" t="s">
        <v>394</v>
      </c>
      <c r="G276" s="165" t="s">
        <v>343</v>
      </c>
      <c r="H276" s="166">
        <v>225</v>
      </c>
      <c r="I276" s="164" t="s">
        <v>1</v>
      </c>
      <c r="J276" s="100"/>
      <c r="K276" s="167" t="s">
        <v>1</v>
      </c>
      <c r="L276" s="168" t="s">
        <v>29</v>
      </c>
      <c r="M276" s="169">
        <v>0</v>
      </c>
      <c r="N276" s="169">
        <f>M276*H276</f>
        <v>0</v>
      </c>
      <c r="O276" s="169">
        <v>0</v>
      </c>
      <c r="P276" s="169">
        <f>O276*H276</f>
        <v>0</v>
      </c>
      <c r="Q276" s="169">
        <v>0</v>
      </c>
      <c r="R276" s="170">
        <f>Q276*H276</f>
        <v>0</v>
      </c>
      <c r="AP276" s="171" t="s">
        <v>130</v>
      </c>
      <c r="AR276" s="171" t="s">
        <v>125</v>
      </c>
      <c r="AS276" s="171" t="s">
        <v>69</v>
      </c>
      <c r="AW276" s="93" t="s">
        <v>121</v>
      </c>
      <c r="BC276" s="172" t="e">
        <f>IF(L276="základní",#REF!,0)</f>
        <v>#REF!</v>
      </c>
      <c r="BD276" s="172">
        <f>IF(L276="snížená",#REF!,0)</f>
        <v>0</v>
      </c>
      <c r="BE276" s="172">
        <f>IF(L276="zákl. přenesená",#REF!,0)</f>
        <v>0</v>
      </c>
      <c r="BF276" s="172">
        <f>IF(L276="sníž. přenesená",#REF!,0)</f>
        <v>0</v>
      </c>
      <c r="BG276" s="172">
        <f>IF(L276="nulová",#REF!,0)</f>
        <v>0</v>
      </c>
      <c r="BH276" s="93" t="s">
        <v>67</v>
      </c>
      <c r="BI276" s="172" t="e">
        <f>ROUND(#REF!*H276,2)</f>
        <v>#REF!</v>
      </c>
      <c r="BJ276" s="93" t="s">
        <v>130</v>
      </c>
      <c r="BK276" s="171" t="s">
        <v>395</v>
      </c>
    </row>
    <row r="277" spans="2:63" s="99" customFormat="1" ht="19.5">
      <c r="B277" s="100"/>
      <c r="D277" s="173" t="s">
        <v>132</v>
      </c>
      <c r="F277" s="174" t="s">
        <v>394</v>
      </c>
      <c r="J277" s="100"/>
      <c r="K277" s="175"/>
      <c r="R277" s="176"/>
      <c r="AR277" s="93" t="s">
        <v>132</v>
      </c>
      <c r="AS277" s="93" t="s">
        <v>69</v>
      </c>
    </row>
    <row r="278" spans="2:63" s="99" customFormat="1" ht="33" customHeight="1">
      <c r="B278" s="100"/>
      <c r="C278" s="162" t="s">
        <v>396</v>
      </c>
      <c r="D278" s="162" t="s">
        <v>125</v>
      </c>
      <c r="E278" s="163" t="s">
        <v>397</v>
      </c>
      <c r="F278" s="164" t="s">
        <v>398</v>
      </c>
      <c r="G278" s="165" t="s">
        <v>250</v>
      </c>
      <c r="H278" s="166">
        <v>1800</v>
      </c>
      <c r="I278" s="164" t="s">
        <v>1</v>
      </c>
      <c r="J278" s="100"/>
      <c r="K278" s="167" t="s">
        <v>1</v>
      </c>
      <c r="L278" s="168" t="s">
        <v>29</v>
      </c>
      <c r="M278" s="169">
        <v>0</v>
      </c>
      <c r="N278" s="169">
        <f>M278*H278</f>
        <v>0</v>
      </c>
      <c r="O278" s="169">
        <v>0</v>
      </c>
      <c r="P278" s="169">
        <f>O278*H278</f>
        <v>0</v>
      </c>
      <c r="Q278" s="169">
        <v>0</v>
      </c>
      <c r="R278" s="170">
        <f>Q278*H278</f>
        <v>0</v>
      </c>
      <c r="AP278" s="171" t="s">
        <v>130</v>
      </c>
      <c r="AR278" s="171" t="s">
        <v>125</v>
      </c>
      <c r="AS278" s="171" t="s">
        <v>69</v>
      </c>
      <c r="AW278" s="93" t="s">
        <v>121</v>
      </c>
      <c r="BC278" s="172" t="e">
        <f>IF(L278="základní",#REF!,0)</f>
        <v>#REF!</v>
      </c>
      <c r="BD278" s="172">
        <f>IF(L278="snížená",#REF!,0)</f>
        <v>0</v>
      </c>
      <c r="BE278" s="172">
        <f>IF(L278="zákl. přenesená",#REF!,0)</f>
        <v>0</v>
      </c>
      <c r="BF278" s="172">
        <f>IF(L278="sníž. přenesená",#REF!,0)</f>
        <v>0</v>
      </c>
      <c r="BG278" s="172">
        <f>IF(L278="nulová",#REF!,0)</f>
        <v>0</v>
      </c>
      <c r="BH278" s="93" t="s">
        <v>67</v>
      </c>
      <c r="BI278" s="172" t="e">
        <f>ROUND(#REF!*H278,2)</f>
        <v>#REF!</v>
      </c>
      <c r="BJ278" s="93" t="s">
        <v>130</v>
      </c>
      <c r="BK278" s="171" t="s">
        <v>399</v>
      </c>
    </row>
    <row r="279" spans="2:63" s="99" customFormat="1" ht="19.5">
      <c r="B279" s="100"/>
      <c r="D279" s="173" t="s">
        <v>132</v>
      </c>
      <c r="F279" s="174" t="s">
        <v>398</v>
      </c>
      <c r="J279" s="100"/>
      <c r="K279" s="175"/>
      <c r="R279" s="176"/>
      <c r="AR279" s="93" t="s">
        <v>132</v>
      </c>
      <c r="AS279" s="93" t="s">
        <v>69</v>
      </c>
    </row>
    <row r="280" spans="2:63" s="99" customFormat="1" ht="24.2" customHeight="1">
      <c r="B280" s="100"/>
      <c r="C280" s="162" t="s">
        <v>400</v>
      </c>
      <c r="D280" s="162" t="s">
        <v>125</v>
      </c>
      <c r="E280" s="163" t="s">
        <v>401</v>
      </c>
      <c r="F280" s="164" t="s">
        <v>402</v>
      </c>
      <c r="G280" s="165" t="s">
        <v>343</v>
      </c>
      <c r="H280" s="166">
        <v>23</v>
      </c>
      <c r="I280" s="164" t="s">
        <v>1</v>
      </c>
      <c r="J280" s="100"/>
      <c r="K280" s="167" t="s">
        <v>1</v>
      </c>
      <c r="L280" s="168" t="s">
        <v>29</v>
      </c>
      <c r="M280" s="169">
        <v>0</v>
      </c>
      <c r="N280" s="169">
        <f>M280*H280</f>
        <v>0</v>
      </c>
      <c r="O280" s="169">
        <v>0</v>
      </c>
      <c r="P280" s="169">
        <f>O280*H280</f>
        <v>0</v>
      </c>
      <c r="Q280" s="169">
        <v>0</v>
      </c>
      <c r="R280" s="170">
        <f>Q280*H280</f>
        <v>0</v>
      </c>
      <c r="AP280" s="171" t="s">
        <v>130</v>
      </c>
      <c r="AR280" s="171" t="s">
        <v>125</v>
      </c>
      <c r="AS280" s="171" t="s">
        <v>69</v>
      </c>
      <c r="AW280" s="93" t="s">
        <v>121</v>
      </c>
      <c r="BC280" s="172" t="e">
        <f>IF(L280="základní",#REF!,0)</f>
        <v>#REF!</v>
      </c>
      <c r="BD280" s="172">
        <f>IF(L280="snížená",#REF!,0)</f>
        <v>0</v>
      </c>
      <c r="BE280" s="172">
        <f>IF(L280="zákl. přenesená",#REF!,0)</f>
        <v>0</v>
      </c>
      <c r="BF280" s="172">
        <f>IF(L280="sníž. přenesená",#REF!,0)</f>
        <v>0</v>
      </c>
      <c r="BG280" s="172">
        <f>IF(L280="nulová",#REF!,0)</f>
        <v>0</v>
      </c>
      <c r="BH280" s="93" t="s">
        <v>67</v>
      </c>
      <c r="BI280" s="172" t="e">
        <f>ROUND(#REF!*H280,2)</f>
        <v>#REF!</v>
      </c>
      <c r="BJ280" s="93" t="s">
        <v>130</v>
      </c>
      <c r="BK280" s="171" t="s">
        <v>403</v>
      </c>
    </row>
    <row r="281" spans="2:63" s="99" customFormat="1" ht="19.5">
      <c r="B281" s="100"/>
      <c r="D281" s="173" t="s">
        <v>132</v>
      </c>
      <c r="F281" s="174" t="s">
        <v>402</v>
      </c>
      <c r="J281" s="100"/>
      <c r="K281" s="175"/>
      <c r="R281" s="176"/>
      <c r="AR281" s="93" t="s">
        <v>132</v>
      </c>
      <c r="AS281" s="93" t="s">
        <v>69</v>
      </c>
    </row>
    <row r="282" spans="2:63" s="99" customFormat="1" ht="24.2" customHeight="1">
      <c r="B282" s="100"/>
      <c r="C282" s="162" t="s">
        <v>404</v>
      </c>
      <c r="D282" s="162" t="s">
        <v>125</v>
      </c>
      <c r="E282" s="163" t="s">
        <v>405</v>
      </c>
      <c r="F282" s="164" t="s">
        <v>406</v>
      </c>
      <c r="G282" s="165" t="s">
        <v>407</v>
      </c>
      <c r="H282" s="166">
        <v>112.5</v>
      </c>
      <c r="I282" s="164" t="s">
        <v>1</v>
      </c>
      <c r="J282" s="100"/>
      <c r="K282" s="167" t="s">
        <v>1</v>
      </c>
      <c r="L282" s="168" t="s">
        <v>29</v>
      </c>
      <c r="M282" s="169">
        <v>0</v>
      </c>
      <c r="N282" s="169">
        <f>M282*H282</f>
        <v>0</v>
      </c>
      <c r="O282" s="169">
        <v>0</v>
      </c>
      <c r="P282" s="169">
        <f>O282*H282</f>
        <v>0</v>
      </c>
      <c r="Q282" s="169">
        <v>0</v>
      </c>
      <c r="R282" s="170">
        <f>Q282*H282</f>
        <v>0</v>
      </c>
      <c r="AP282" s="171" t="s">
        <v>130</v>
      </c>
      <c r="AR282" s="171" t="s">
        <v>125</v>
      </c>
      <c r="AS282" s="171" t="s">
        <v>69</v>
      </c>
      <c r="AW282" s="93" t="s">
        <v>121</v>
      </c>
      <c r="BC282" s="172" t="e">
        <f>IF(L282="základní",#REF!,0)</f>
        <v>#REF!</v>
      </c>
      <c r="BD282" s="172">
        <f>IF(L282="snížená",#REF!,0)</f>
        <v>0</v>
      </c>
      <c r="BE282" s="172">
        <f>IF(L282="zákl. přenesená",#REF!,0)</f>
        <v>0</v>
      </c>
      <c r="BF282" s="172">
        <f>IF(L282="sníž. přenesená",#REF!,0)</f>
        <v>0</v>
      </c>
      <c r="BG282" s="172">
        <f>IF(L282="nulová",#REF!,0)</f>
        <v>0</v>
      </c>
      <c r="BH282" s="93" t="s">
        <v>67</v>
      </c>
      <c r="BI282" s="172" t="e">
        <f>ROUND(#REF!*H282,2)</f>
        <v>#REF!</v>
      </c>
      <c r="BJ282" s="93" t="s">
        <v>130</v>
      </c>
      <c r="BK282" s="171" t="s">
        <v>408</v>
      </c>
    </row>
    <row r="283" spans="2:63" s="99" customFormat="1">
      <c r="B283" s="100"/>
      <c r="D283" s="173" t="s">
        <v>132</v>
      </c>
      <c r="F283" s="174" t="s">
        <v>406</v>
      </c>
      <c r="J283" s="100"/>
      <c r="K283" s="175"/>
      <c r="R283" s="176"/>
      <c r="AR283" s="93" t="s">
        <v>132</v>
      </c>
      <c r="AS283" s="93" t="s">
        <v>69</v>
      </c>
    </row>
    <row r="284" spans="2:63" s="152" customFormat="1" ht="22.9" customHeight="1">
      <c r="B284" s="153"/>
      <c r="D284" s="154" t="s">
        <v>61</v>
      </c>
      <c r="E284" s="161" t="s">
        <v>409</v>
      </c>
      <c r="F284" s="161" t="s">
        <v>410</v>
      </c>
      <c r="J284" s="153"/>
      <c r="K284" s="156"/>
      <c r="N284" s="157">
        <f>SUM(N285:N297)</f>
        <v>0</v>
      </c>
      <c r="P284" s="157">
        <f>SUM(P285:P297)</f>
        <v>0</v>
      </c>
      <c r="R284" s="158">
        <f>SUM(R285:R297)</f>
        <v>0</v>
      </c>
      <c r="AP284" s="154" t="s">
        <v>67</v>
      </c>
      <c r="AR284" s="159" t="s">
        <v>61</v>
      </c>
      <c r="AS284" s="159" t="s">
        <v>67</v>
      </c>
      <c r="AW284" s="154" t="s">
        <v>121</v>
      </c>
      <c r="BI284" s="160" t="e">
        <f>SUM(BI285:BI297)</f>
        <v>#REF!</v>
      </c>
    </row>
    <row r="285" spans="2:63" s="99" customFormat="1" ht="33" customHeight="1">
      <c r="B285" s="100"/>
      <c r="C285" s="162" t="s">
        <v>411</v>
      </c>
      <c r="D285" s="162" t="s">
        <v>125</v>
      </c>
      <c r="E285" s="163" t="s">
        <v>412</v>
      </c>
      <c r="F285" s="164" t="s">
        <v>413</v>
      </c>
      <c r="G285" s="165" t="s">
        <v>414</v>
      </c>
      <c r="H285" s="166">
        <v>180</v>
      </c>
      <c r="I285" s="164" t="s">
        <v>1</v>
      </c>
      <c r="J285" s="100"/>
      <c r="K285" s="167" t="s">
        <v>1</v>
      </c>
      <c r="L285" s="168" t="s">
        <v>29</v>
      </c>
      <c r="M285" s="169">
        <v>0</v>
      </c>
      <c r="N285" s="169">
        <f>M285*H285</f>
        <v>0</v>
      </c>
      <c r="O285" s="169">
        <v>0</v>
      </c>
      <c r="P285" s="169">
        <f>O285*H285</f>
        <v>0</v>
      </c>
      <c r="Q285" s="169">
        <v>0</v>
      </c>
      <c r="R285" s="170">
        <f>Q285*H285</f>
        <v>0</v>
      </c>
      <c r="AP285" s="171" t="s">
        <v>130</v>
      </c>
      <c r="AR285" s="171" t="s">
        <v>125</v>
      </c>
      <c r="AS285" s="171" t="s">
        <v>69</v>
      </c>
      <c r="AW285" s="93" t="s">
        <v>121</v>
      </c>
      <c r="BC285" s="172" t="e">
        <f>IF(L285="základní",#REF!,0)</f>
        <v>#REF!</v>
      </c>
      <c r="BD285" s="172">
        <f>IF(L285="snížená",#REF!,0)</f>
        <v>0</v>
      </c>
      <c r="BE285" s="172">
        <f>IF(L285="zákl. přenesená",#REF!,0)</f>
        <v>0</v>
      </c>
      <c r="BF285" s="172">
        <f>IF(L285="sníž. přenesená",#REF!,0)</f>
        <v>0</v>
      </c>
      <c r="BG285" s="172">
        <f>IF(L285="nulová",#REF!,0)</f>
        <v>0</v>
      </c>
      <c r="BH285" s="93" t="s">
        <v>67</v>
      </c>
      <c r="BI285" s="172" t="e">
        <f>ROUND(#REF!*H285,2)</f>
        <v>#REF!</v>
      </c>
      <c r="BJ285" s="93" t="s">
        <v>130</v>
      </c>
      <c r="BK285" s="171" t="s">
        <v>415</v>
      </c>
    </row>
    <row r="286" spans="2:63" s="99" customFormat="1" ht="19.5">
      <c r="B286" s="100"/>
      <c r="D286" s="173" t="s">
        <v>132</v>
      </c>
      <c r="F286" s="174" t="s">
        <v>413</v>
      </c>
      <c r="J286" s="100"/>
      <c r="K286" s="175"/>
      <c r="R286" s="176"/>
      <c r="AR286" s="93" t="s">
        <v>132</v>
      </c>
      <c r="AS286" s="93" t="s">
        <v>69</v>
      </c>
    </row>
    <row r="287" spans="2:63" s="99" customFormat="1" ht="16.5" customHeight="1">
      <c r="B287" s="100"/>
      <c r="C287" s="162" t="s">
        <v>416</v>
      </c>
      <c r="D287" s="162" t="s">
        <v>125</v>
      </c>
      <c r="E287" s="163" t="s">
        <v>417</v>
      </c>
      <c r="F287" s="164" t="s">
        <v>418</v>
      </c>
      <c r="G287" s="165" t="s">
        <v>419</v>
      </c>
      <c r="H287" s="166">
        <v>23</v>
      </c>
      <c r="I287" s="164" t="s">
        <v>1</v>
      </c>
      <c r="J287" s="100"/>
      <c r="K287" s="167" t="s">
        <v>1</v>
      </c>
      <c r="L287" s="168" t="s">
        <v>29</v>
      </c>
      <c r="M287" s="169">
        <v>0</v>
      </c>
      <c r="N287" s="169">
        <f>M287*H287</f>
        <v>0</v>
      </c>
      <c r="O287" s="169">
        <v>0</v>
      </c>
      <c r="P287" s="169">
        <f>O287*H287</f>
        <v>0</v>
      </c>
      <c r="Q287" s="169">
        <v>0</v>
      </c>
      <c r="R287" s="170">
        <f>Q287*H287</f>
        <v>0</v>
      </c>
      <c r="AP287" s="171" t="s">
        <v>130</v>
      </c>
      <c r="AR287" s="171" t="s">
        <v>125</v>
      </c>
      <c r="AS287" s="171" t="s">
        <v>69</v>
      </c>
      <c r="AW287" s="93" t="s">
        <v>121</v>
      </c>
      <c r="BC287" s="172" t="e">
        <f>IF(L287="základní",#REF!,0)</f>
        <v>#REF!</v>
      </c>
      <c r="BD287" s="172">
        <f>IF(L287="snížená",#REF!,0)</f>
        <v>0</v>
      </c>
      <c r="BE287" s="172">
        <f>IF(L287="zákl. přenesená",#REF!,0)</f>
        <v>0</v>
      </c>
      <c r="BF287" s="172">
        <f>IF(L287="sníž. přenesená",#REF!,0)</f>
        <v>0</v>
      </c>
      <c r="BG287" s="172">
        <f>IF(L287="nulová",#REF!,0)</f>
        <v>0</v>
      </c>
      <c r="BH287" s="93" t="s">
        <v>67</v>
      </c>
      <c r="BI287" s="172" t="e">
        <f>ROUND(#REF!*H287,2)</f>
        <v>#REF!</v>
      </c>
      <c r="BJ287" s="93" t="s">
        <v>130</v>
      </c>
      <c r="BK287" s="171" t="s">
        <v>420</v>
      </c>
    </row>
    <row r="288" spans="2:63" s="99" customFormat="1">
      <c r="B288" s="100"/>
      <c r="D288" s="173" t="s">
        <v>132</v>
      </c>
      <c r="F288" s="174" t="s">
        <v>418</v>
      </c>
      <c r="J288" s="100"/>
      <c r="K288" s="175"/>
      <c r="R288" s="176"/>
      <c r="AR288" s="93" t="s">
        <v>132</v>
      </c>
      <c r="AS288" s="93" t="s">
        <v>69</v>
      </c>
    </row>
    <row r="289" spans="2:63" s="99" customFormat="1" ht="16.5" customHeight="1">
      <c r="B289" s="100"/>
      <c r="C289" s="162" t="s">
        <v>421</v>
      </c>
      <c r="D289" s="162" t="s">
        <v>125</v>
      </c>
      <c r="E289" s="163" t="s">
        <v>422</v>
      </c>
      <c r="F289" s="164" t="s">
        <v>423</v>
      </c>
      <c r="G289" s="165" t="s">
        <v>419</v>
      </c>
      <c r="H289" s="166">
        <v>45</v>
      </c>
      <c r="I289" s="164" t="s">
        <v>1</v>
      </c>
      <c r="J289" s="100"/>
      <c r="K289" s="167" t="s">
        <v>1</v>
      </c>
      <c r="L289" s="168" t="s">
        <v>29</v>
      </c>
      <c r="M289" s="169">
        <v>0</v>
      </c>
      <c r="N289" s="169">
        <f>M289*H289</f>
        <v>0</v>
      </c>
      <c r="O289" s="169">
        <v>0</v>
      </c>
      <c r="P289" s="169">
        <f>O289*H289</f>
        <v>0</v>
      </c>
      <c r="Q289" s="169">
        <v>0</v>
      </c>
      <c r="R289" s="170">
        <f>Q289*H289</f>
        <v>0</v>
      </c>
      <c r="AP289" s="171" t="s">
        <v>130</v>
      </c>
      <c r="AR289" s="171" t="s">
        <v>125</v>
      </c>
      <c r="AS289" s="171" t="s">
        <v>69</v>
      </c>
      <c r="AW289" s="93" t="s">
        <v>121</v>
      </c>
      <c r="BC289" s="172" t="e">
        <f>IF(L289="základní",#REF!,0)</f>
        <v>#REF!</v>
      </c>
      <c r="BD289" s="172">
        <f>IF(L289="snížená",#REF!,0)</f>
        <v>0</v>
      </c>
      <c r="BE289" s="172">
        <f>IF(L289="zákl. přenesená",#REF!,0)</f>
        <v>0</v>
      </c>
      <c r="BF289" s="172">
        <f>IF(L289="sníž. přenesená",#REF!,0)</f>
        <v>0</v>
      </c>
      <c r="BG289" s="172">
        <f>IF(L289="nulová",#REF!,0)</f>
        <v>0</v>
      </c>
      <c r="BH289" s="93" t="s">
        <v>67</v>
      </c>
      <c r="BI289" s="172" t="e">
        <f>ROUND(#REF!*H289,2)</f>
        <v>#REF!</v>
      </c>
      <c r="BJ289" s="93" t="s">
        <v>130</v>
      </c>
      <c r="BK289" s="171" t="s">
        <v>424</v>
      </c>
    </row>
    <row r="290" spans="2:63" s="99" customFormat="1">
      <c r="B290" s="100"/>
      <c r="D290" s="173" t="s">
        <v>132</v>
      </c>
      <c r="F290" s="174" t="s">
        <v>423</v>
      </c>
      <c r="J290" s="100"/>
      <c r="K290" s="175"/>
      <c r="R290" s="176"/>
      <c r="AR290" s="93" t="s">
        <v>132</v>
      </c>
      <c r="AS290" s="93" t="s">
        <v>69</v>
      </c>
    </row>
    <row r="291" spans="2:63" s="99" customFormat="1" ht="16.5" customHeight="1">
      <c r="B291" s="100"/>
      <c r="C291" s="162" t="s">
        <v>425</v>
      </c>
      <c r="D291" s="162" t="s">
        <v>125</v>
      </c>
      <c r="E291" s="163" t="s">
        <v>426</v>
      </c>
      <c r="F291" s="164" t="s">
        <v>427</v>
      </c>
      <c r="G291" s="165" t="s">
        <v>428</v>
      </c>
      <c r="H291" s="166">
        <v>23</v>
      </c>
      <c r="I291" s="164" t="s">
        <v>1</v>
      </c>
      <c r="J291" s="100"/>
      <c r="K291" s="167" t="s">
        <v>1</v>
      </c>
      <c r="L291" s="168" t="s">
        <v>29</v>
      </c>
      <c r="M291" s="169">
        <v>0</v>
      </c>
      <c r="N291" s="169">
        <f>M291*H291</f>
        <v>0</v>
      </c>
      <c r="O291" s="169">
        <v>0</v>
      </c>
      <c r="P291" s="169">
        <f>O291*H291</f>
        <v>0</v>
      </c>
      <c r="Q291" s="169">
        <v>0</v>
      </c>
      <c r="R291" s="170">
        <f>Q291*H291</f>
        <v>0</v>
      </c>
      <c r="AP291" s="171" t="s">
        <v>130</v>
      </c>
      <c r="AR291" s="171" t="s">
        <v>125</v>
      </c>
      <c r="AS291" s="171" t="s">
        <v>69</v>
      </c>
      <c r="AW291" s="93" t="s">
        <v>121</v>
      </c>
      <c r="BC291" s="172" t="e">
        <f>IF(L291="základní",#REF!,0)</f>
        <v>#REF!</v>
      </c>
      <c r="BD291" s="172">
        <f>IF(L291="snížená",#REF!,0)</f>
        <v>0</v>
      </c>
      <c r="BE291" s="172">
        <f>IF(L291="zákl. přenesená",#REF!,0)</f>
        <v>0</v>
      </c>
      <c r="BF291" s="172">
        <f>IF(L291="sníž. přenesená",#REF!,0)</f>
        <v>0</v>
      </c>
      <c r="BG291" s="172">
        <f>IF(L291="nulová",#REF!,0)</f>
        <v>0</v>
      </c>
      <c r="BH291" s="93" t="s">
        <v>67</v>
      </c>
      <c r="BI291" s="172" t="e">
        <f>ROUND(#REF!*H291,2)</f>
        <v>#REF!</v>
      </c>
      <c r="BJ291" s="93" t="s">
        <v>130</v>
      </c>
      <c r="BK291" s="171" t="s">
        <v>429</v>
      </c>
    </row>
    <row r="292" spans="2:63" s="99" customFormat="1">
      <c r="B292" s="100"/>
      <c r="D292" s="173" t="s">
        <v>132</v>
      </c>
      <c r="F292" s="174" t="s">
        <v>427</v>
      </c>
      <c r="J292" s="100"/>
      <c r="K292" s="175"/>
      <c r="R292" s="176"/>
      <c r="AR292" s="93" t="s">
        <v>132</v>
      </c>
      <c r="AS292" s="93" t="s">
        <v>69</v>
      </c>
    </row>
    <row r="293" spans="2:63" s="99" customFormat="1" ht="16.5" customHeight="1">
      <c r="B293" s="100"/>
      <c r="C293" s="162" t="s">
        <v>430</v>
      </c>
      <c r="D293" s="162" t="s">
        <v>125</v>
      </c>
      <c r="E293" s="163" t="s">
        <v>431</v>
      </c>
      <c r="F293" s="164" t="s">
        <v>432</v>
      </c>
      <c r="G293" s="165" t="s">
        <v>419</v>
      </c>
      <c r="H293" s="166">
        <v>203</v>
      </c>
      <c r="I293" s="164" t="s">
        <v>1</v>
      </c>
      <c r="J293" s="100"/>
      <c r="K293" s="167" t="s">
        <v>1</v>
      </c>
      <c r="L293" s="168" t="s">
        <v>29</v>
      </c>
      <c r="M293" s="169">
        <v>0</v>
      </c>
      <c r="N293" s="169">
        <f>M293*H293</f>
        <v>0</v>
      </c>
      <c r="O293" s="169">
        <v>0</v>
      </c>
      <c r="P293" s="169">
        <f>O293*H293</f>
        <v>0</v>
      </c>
      <c r="Q293" s="169">
        <v>0</v>
      </c>
      <c r="R293" s="170">
        <f>Q293*H293</f>
        <v>0</v>
      </c>
      <c r="AP293" s="171" t="s">
        <v>130</v>
      </c>
      <c r="AR293" s="171" t="s">
        <v>125</v>
      </c>
      <c r="AS293" s="171" t="s">
        <v>69</v>
      </c>
      <c r="AW293" s="93" t="s">
        <v>121</v>
      </c>
      <c r="BC293" s="172" t="e">
        <f>IF(L293="základní",#REF!,0)</f>
        <v>#REF!</v>
      </c>
      <c r="BD293" s="172">
        <f>IF(L293="snížená",#REF!,0)</f>
        <v>0</v>
      </c>
      <c r="BE293" s="172">
        <f>IF(L293="zákl. přenesená",#REF!,0)</f>
        <v>0</v>
      </c>
      <c r="BF293" s="172">
        <f>IF(L293="sníž. přenesená",#REF!,0)</f>
        <v>0</v>
      </c>
      <c r="BG293" s="172">
        <f>IF(L293="nulová",#REF!,0)</f>
        <v>0</v>
      </c>
      <c r="BH293" s="93" t="s">
        <v>67</v>
      </c>
      <c r="BI293" s="172" t="e">
        <f>ROUND(#REF!*H293,2)</f>
        <v>#REF!</v>
      </c>
      <c r="BJ293" s="93" t="s">
        <v>130</v>
      </c>
      <c r="BK293" s="171" t="s">
        <v>433</v>
      </c>
    </row>
    <row r="294" spans="2:63" s="99" customFormat="1">
      <c r="B294" s="100"/>
      <c r="D294" s="173" t="s">
        <v>132</v>
      </c>
      <c r="F294" s="174" t="s">
        <v>432</v>
      </c>
      <c r="J294" s="100"/>
      <c r="K294" s="175"/>
      <c r="R294" s="176"/>
      <c r="AR294" s="93" t="s">
        <v>132</v>
      </c>
      <c r="AS294" s="93" t="s">
        <v>69</v>
      </c>
    </row>
    <row r="295" spans="2:63" s="99" customFormat="1" ht="19.5">
      <c r="B295" s="100"/>
      <c r="D295" s="173" t="s">
        <v>198</v>
      </c>
      <c r="F295" s="187" t="s">
        <v>434</v>
      </c>
      <c r="J295" s="100"/>
      <c r="K295" s="175"/>
      <c r="R295" s="176"/>
      <c r="AR295" s="93" t="s">
        <v>198</v>
      </c>
      <c r="AS295" s="93" t="s">
        <v>69</v>
      </c>
    </row>
    <row r="296" spans="2:63" s="99" customFormat="1" ht="16.5" customHeight="1">
      <c r="B296" s="100"/>
      <c r="C296" s="162" t="s">
        <v>435</v>
      </c>
      <c r="D296" s="162" t="s">
        <v>125</v>
      </c>
      <c r="E296" s="163" t="s">
        <v>436</v>
      </c>
      <c r="F296" s="164" t="s">
        <v>437</v>
      </c>
      <c r="G296" s="165" t="s">
        <v>419</v>
      </c>
      <c r="H296" s="166">
        <v>45</v>
      </c>
      <c r="I296" s="164" t="s">
        <v>1</v>
      </c>
      <c r="J296" s="100"/>
      <c r="K296" s="167" t="s">
        <v>1</v>
      </c>
      <c r="L296" s="168" t="s">
        <v>29</v>
      </c>
      <c r="M296" s="169">
        <v>0</v>
      </c>
      <c r="N296" s="169">
        <f>M296*H296</f>
        <v>0</v>
      </c>
      <c r="O296" s="169">
        <v>0</v>
      </c>
      <c r="P296" s="169">
        <f>O296*H296</f>
        <v>0</v>
      </c>
      <c r="Q296" s="169">
        <v>0</v>
      </c>
      <c r="R296" s="170">
        <f>Q296*H296</f>
        <v>0</v>
      </c>
      <c r="AP296" s="171" t="s">
        <v>130</v>
      </c>
      <c r="AR296" s="171" t="s">
        <v>125</v>
      </c>
      <c r="AS296" s="171" t="s">
        <v>69</v>
      </c>
      <c r="AW296" s="93" t="s">
        <v>121</v>
      </c>
      <c r="BC296" s="172" t="e">
        <f>IF(L296="základní",#REF!,0)</f>
        <v>#REF!</v>
      </c>
      <c r="BD296" s="172">
        <f>IF(L296="snížená",#REF!,0)</f>
        <v>0</v>
      </c>
      <c r="BE296" s="172">
        <f>IF(L296="zákl. přenesená",#REF!,0)</f>
        <v>0</v>
      </c>
      <c r="BF296" s="172">
        <f>IF(L296="sníž. přenesená",#REF!,0)</f>
        <v>0</v>
      </c>
      <c r="BG296" s="172">
        <f>IF(L296="nulová",#REF!,0)</f>
        <v>0</v>
      </c>
      <c r="BH296" s="93" t="s">
        <v>67</v>
      </c>
      <c r="BI296" s="172" t="e">
        <f>ROUND(#REF!*H296,2)</f>
        <v>#REF!</v>
      </c>
      <c r="BJ296" s="93" t="s">
        <v>130</v>
      </c>
      <c r="BK296" s="171" t="s">
        <v>438</v>
      </c>
    </row>
    <row r="297" spans="2:63" s="99" customFormat="1">
      <c r="B297" s="100"/>
      <c r="D297" s="173" t="s">
        <v>132</v>
      </c>
      <c r="F297" s="174" t="s">
        <v>437</v>
      </c>
      <c r="J297" s="100"/>
      <c r="K297" s="175"/>
      <c r="R297" s="176"/>
      <c r="AR297" s="93" t="s">
        <v>132</v>
      </c>
      <c r="AS297" s="93" t="s">
        <v>69</v>
      </c>
    </row>
    <row r="298" spans="2:63" s="152" customFormat="1" ht="25.9" customHeight="1">
      <c r="B298" s="153"/>
      <c r="D298" s="154" t="s">
        <v>61</v>
      </c>
      <c r="E298" s="155" t="s">
        <v>439</v>
      </c>
      <c r="F298" s="155" t="s">
        <v>440</v>
      </c>
      <c r="J298" s="153"/>
      <c r="K298" s="156"/>
      <c r="N298" s="157">
        <f>N299+N308+N332+N359+N396+N403+N410+N427+N441+N466+N479+N520+N546+N561+N581+N605</f>
        <v>9195.8298649999979</v>
      </c>
      <c r="P298" s="157">
        <f>P299+P308+P332+P359+P396+P403+P410+P427+P441+P466+P479+P520+P546+P561+P581+P605</f>
        <v>109.86121077480001</v>
      </c>
      <c r="R298" s="158">
        <f>R299+R308+R332+R359+R396+R403+R410+R427+R441+R466+R479+R520+R546+R561+R581+R605</f>
        <v>107.94793</v>
      </c>
      <c r="AP298" s="154" t="s">
        <v>69</v>
      </c>
      <c r="AR298" s="159" t="s">
        <v>61</v>
      </c>
      <c r="AS298" s="159" t="s">
        <v>62</v>
      </c>
      <c r="AW298" s="154" t="s">
        <v>121</v>
      </c>
      <c r="BI298" s="160" t="e">
        <f>BI299+BI308+BI332+BI359+BI396+BI403+BI410+BI427+BI441+BI466+BI479+BI520+BI546+BI561+BI581+BI605</f>
        <v>#REF!</v>
      </c>
    </row>
    <row r="299" spans="2:63" s="152" customFormat="1" ht="22.9" customHeight="1">
      <c r="B299" s="153"/>
      <c r="D299" s="154" t="s">
        <v>61</v>
      </c>
      <c r="E299" s="161" t="s">
        <v>441</v>
      </c>
      <c r="F299" s="161" t="s">
        <v>442</v>
      </c>
      <c r="J299" s="153"/>
      <c r="K299" s="156"/>
      <c r="N299" s="157">
        <f>SUM(N300:N307)</f>
        <v>204.68600000000001</v>
      </c>
      <c r="P299" s="157">
        <f>SUM(P300:P307)</f>
        <v>0.24523699999999998</v>
      </c>
      <c r="R299" s="158">
        <f>SUM(R300:R307)</f>
        <v>0</v>
      </c>
      <c r="AP299" s="154" t="s">
        <v>69</v>
      </c>
      <c r="AR299" s="159" t="s">
        <v>61</v>
      </c>
      <c r="AS299" s="159" t="s">
        <v>67</v>
      </c>
      <c r="AW299" s="154" t="s">
        <v>121</v>
      </c>
      <c r="BI299" s="160" t="e">
        <f>SUM(BI300:BI307)</f>
        <v>#REF!</v>
      </c>
    </row>
    <row r="300" spans="2:63" s="99" customFormat="1" ht="33" customHeight="1">
      <c r="B300" s="100"/>
      <c r="C300" s="162" t="s">
        <v>443</v>
      </c>
      <c r="D300" s="162" t="s">
        <v>125</v>
      </c>
      <c r="E300" s="163" t="s">
        <v>444</v>
      </c>
      <c r="F300" s="164" t="s">
        <v>445</v>
      </c>
      <c r="G300" s="165" t="s">
        <v>250</v>
      </c>
      <c r="H300" s="166">
        <v>1931</v>
      </c>
      <c r="I300" s="164" t="s">
        <v>129</v>
      </c>
      <c r="J300" s="100"/>
      <c r="K300" s="167" t="s">
        <v>1</v>
      </c>
      <c r="L300" s="168" t="s">
        <v>29</v>
      </c>
      <c r="M300" s="169">
        <v>0.106</v>
      </c>
      <c r="N300" s="169">
        <f>M300*H300</f>
        <v>204.68600000000001</v>
      </c>
      <c r="O300" s="169">
        <v>5.7000000000000003E-5</v>
      </c>
      <c r="P300" s="169">
        <f>O300*H300</f>
        <v>0.11006700000000001</v>
      </c>
      <c r="Q300" s="169">
        <v>0</v>
      </c>
      <c r="R300" s="170">
        <f>Q300*H300</f>
        <v>0</v>
      </c>
      <c r="AP300" s="171" t="s">
        <v>173</v>
      </c>
      <c r="AR300" s="171" t="s">
        <v>125</v>
      </c>
      <c r="AS300" s="171" t="s">
        <v>69</v>
      </c>
      <c r="AW300" s="93" t="s">
        <v>121</v>
      </c>
      <c r="BC300" s="172" t="e">
        <f>IF(L300="základní",#REF!,0)</f>
        <v>#REF!</v>
      </c>
      <c r="BD300" s="172">
        <f>IF(L300="snížená",#REF!,0)</f>
        <v>0</v>
      </c>
      <c r="BE300" s="172">
        <f>IF(L300="zákl. přenesená",#REF!,0)</f>
        <v>0</v>
      </c>
      <c r="BF300" s="172">
        <f>IF(L300="sníž. přenesená",#REF!,0)</f>
        <v>0</v>
      </c>
      <c r="BG300" s="172">
        <f>IF(L300="nulová",#REF!,0)</f>
        <v>0</v>
      </c>
      <c r="BH300" s="93" t="s">
        <v>67</v>
      </c>
      <c r="BI300" s="172" t="e">
        <f>ROUND(#REF!*H300,2)</f>
        <v>#REF!</v>
      </c>
      <c r="BJ300" s="93" t="s">
        <v>173</v>
      </c>
      <c r="BK300" s="171" t="s">
        <v>446</v>
      </c>
    </row>
    <row r="301" spans="2:63" s="99" customFormat="1" ht="39">
      <c r="B301" s="100"/>
      <c r="D301" s="173" t="s">
        <v>132</v>
      </c>
      <c r="F301" s="174" t="s">
        <v>447</v>
      </c>
      <c r="J301" s="100"/>
      <c r="K301" s="175"/>
      <c r="R301" s="176"/>
      <c r="AR301" s="93" t="s">
        <v>132</v>
      </c>
      <c r="AS301" s="93" t="s">
        <v>69</v>
      </c>
    </row>
    <row r="302" spans="2:63" s="99" customFormat="1">
      <c r="B302" s="100"/>
      <c r="D302" s="177" t="s">
        <v>134</v>
      </c>
      <c r="F302" s="178" t="s">
        <v>448</v>
      </c>
      <c r="J302" s="100"/>
      <c r="K302" s="175"/>
      <c r="R302" s="176"/>
      <c r="AR302" s="93" t="s">
        <v>134</v>
      </c>
      <c r="AS302" s="93" t="s">
        <v>69</v>
      </c>
    </row>
    <row r="303" spans="2:63" s="99" customFormat="1" ht="24.2" customHeight="1">
      <c r="B303" s="100"/>
      <c r="C303" s="179" t="s">
        <v>449</v>
      </c>
      <c r="D303" s="179" t="s">
        <v>193</v>
      </c>
      <c r="E303" s="180" t="s">
        <v>450</v>
      </c>
      <c r="F303" s="181" t="s">
        <v>451</v>
      </c>
      <c r="G303" s="182" t="s">
        <v>250</v>
      </c>
      <c r="H303" s="183">
        <v>1931</v>
      </c>
      <c r="I303" s="181" t="s">
        <v>129</v>
      </c>
      <c r="J303" s="184"/>
      <c r="K303" s="185" t="s">
        <v>1</v>
      </c>
      <c r="L303" s="186" t="s">
        <v>29</v>
      </c>
      <c r="M303" s="169">
        <v>0</v>
      </c>
      <c r="N303" s="169">
        <f>M303*H303</f>
        <v>0</v>
      </c>
      <c r="O303" s="169">
        <v>6.9999999999999994E-5</v>
      </c>
      <c r="P303" s="169">
        <f>O303*H303</f>
        <v>0.13516999999999998</v>
      </c>
      <c r="Q303" s="169">
        <v>0</v>
      </c>
      <c r="R303" s="170">
        <f>Q303*H303</f>
        <v>0</v>
      </c>
      <c r="AP303" s="171" t="s">
        <v>241</v>
      </c>
      <c r="AR303" s="171" t="s">
        <v>193</v>
      </c>
      <c r="AS303" s="171" t="s">
        <v>69</v>
      </c>
      <c r="AW303" s="93" t="s">
        <v>121</v>
      </c>
      <c r="BC303" s="172" t="e">
        <f>IF(L303="základní",#REF!,0)</f>
        <v>#REF!</v>
      </c>
      <c r="BD303" s="172">
        <f>IF(L303="snížená",#REF!,0)</f>
        <v>0</v>
      </c>
      <c r="BE303" s="172">
        <f>IF(L303="zákl. přenesená",#REF!,0)</f>
        <v>0</v>
      </c>
      <c r="BF303" s="172">
        <f>IF(L303="sníž. přenesená",#REF!,0)</f>
        <v>0</v>
      </c>
      <c r="BG303" s="172">
        <f>IF(L303="nulová",#REF!,0)</f>
        <v>0</v>
      </c>
      <c r="BH303" s="93" t="s">
        <v>67</v>
      </c>
      <c r="BI303" s="172" t="e">
        <f>ROUND(#REF!*H303,2)</f>
        <v>#REF!</v>
      </c>
      <c r="BJ303" s="93" t="s">
        <v>173</v>
      </c>
      <c r="BK303" s="171" t="s">
        <v>452</v>
      </c>
    </row>
    <row r="304" spans="2:63" s="99" customFormat="1">
      <c r="B304" s="100"/>
      <c r="D304" s="173" t="s">
        <v>132</v>
      </c>
      <c r="F304" s="174" t="s">
        <v>451</v>
      </c>
      <c r="J304" s="100"/>
      <c r="K304" s="175"/>
      <c r="R304" s="176"/>
      <c r="AR304" s="93" t="s">
        <v>132</v>
      </c>
      <c r="AS304" s="93" t="s">
        <v>69</v>
      </c>
    </row>
    <row r="305" spans="2:63" s="99" customFormat="1" ht="24.2" customHeight="1">
      <c r="B305" s="100"/>
      <c r="C305" s="162" t="s">
        <v>453</v>
      </c>
      <c r="D305" s="162" t="s">
        <v>125</v>
      </c>
      <c r="E305" s="163" t="s">
        <v>454</v>
      </c>
      <c r="F305" s="164" t="s">
        <v>455</v>
      </c>
      <c r="G305" s="165" t="s">
        <v>456</v>
      </c>
      <c r="H305" s="166">
        <v>1924.6279999999999</v>
      </c>
      <c r="I305" s="164" t="s">
        <v>129</v>
      </c>
      <c r="J305" s="100"/>
      <c r="K305" s="167" t="s">
        <v>1</v>
      </c>
      <c r="L305" s="168" t="s">
        <v>29</v>
      </c>
      <c r="M305" s="169">
        <v>0</v>
      </c>
      <c r="N305" s="169">
        <f>M305*H305</f>
        <v>0</v>
      </c>
      <c r="O305" s="169">
        <v>0</v>
      </c>
      <c r="P305" s="169">
        <f>O305*H305</f>
        <v>0</v>
      </c>
      <c r="Q305" s="169">
        <v>0</v>
      </c>
      <c r="R305" s="170">
        <f>Q305*H305</f>
        <v>0</v>
      </c>
      <c r="AP305" s="171" t="s">
        <v>173</v>
      </c>
      <c r="AR305" s="171" t="s">
        <v>125</v>
      </c>
      <c r="AS305" s="171" t="s">
        <v>69</v>
      </c>
      <c r="AW305" s="93" t="s">
        <v>121</v>
      </c>
      <c r="BC305" s="172" t="e">
        <f>IF(L305="základní",#REF!,0)</f>
        <v>#REF!</v>
      </c>
      <c r="BD305" s="172">
        <f>IF(L305="snížená",#REF!,0)</f>
        <v>0</v>
      </c>
      <c r="BE305" s="172">
        <f>IF(L305="zákl. přenesená",#REF!,0)</f>
        <v>0</v>
      </c>
      <c r="BF305" s="172">
        <f>IF(L305="sníž. přenesená",#REF!,0)</f>
        <v>0</v>
      </c>
      <c r="BG305" s="172">
        <f>IF(L305="nulová",#REF!,0)</f>
        <v>0</v>
      </c>
      <c r="BH305" s="93" t="s">
        <v>67</v>
      </c>
      <c r="BI305" s="172" t="e">
        <f>ROUND(#REF!*H305,2)</f>
        <v>#REF!</v>
      </c>
      <c r="BJ305" s="93" t="s">
        <v>173</v>
      </c>
      <c r="BK305" s="171" t="s">
        <v>457</v>
      </c>
    </row>
    <row r="306" spans="2:63" s="99" customFormat="1" ht="29.25">
      <c r="B306" s="100"/>
      <c r="D306" s="173" t="s">
        <v>132</v>
      </c>
      <c r="F306" s="174" t="s">
        <v>458</v>
      </c>
      <c r="J306" s="100"/>
      <c r="K306" s="175"/>
      <c r="R306" s="176"/>
      <c r="AR306" s="93" t="s">
        <v>132</v>
      </c>
      <c r="AS306" s="93" t="s">
        <v>69</v>
      </c>
    </row>
    <row r="307" spans="2:63" s="99" customFormat="1">
      <c r="B307" s="100"/>
      <c r="D307" s="177" t="s">
        <v>134</v>
      </c>
      <c r="F307" s="178" t="s">
        <v>459</v>
      </c>
      <c r="J307" s="100"/>
      <c r="K307" s="175"/>
      <c r="R307" s="176"/>
      <c r="AR307" s="93" t="s">
        <v>134</v>
      </c>
      <c r="AS307" s="93" t="s">
        <v>69</v>
      </c>
    </row>
    <row r="308" spans="2:63" s="152" customFormat="1" ht="22.9" customHeight="1">
      <c r="B308" s="153"/>
      <c r="D308" s="154" t="s">
        <v>61</v>
      </c>
      <c r="E308" s="161" t="s">
        <v>460</v>
      </c>
      <c r="F308" s="161" t="s">
        <v>461</v>
      </c>
      <c r="J308" s="153"/>
      <c r="K308" s="156"/>
      <c r="N308" s="157">
        <f>SUM(N309:N331)</f>
        <v>534.92000000000007</v>
      </c>
      <c r="P308" s="157">
        <f>SUM(P309:P331)</f>
        <v>0.55205309999999996</v>
      </c>
      <c r="R308" s="158">
        <f>SUM(R309:R331)</f>
        <v>4.6448600000000004</v>
      </c>
      <c r="AP308" s="154" t="s">
        <v>69</v>
      </c>
      <c r="AR308" s="159" t="s">
        <v>61</v>
      </c>
      <c r="AS308" s="159" t="s">
        <v>67</v>
      </c>
      <c r="AW308" s="154" t="s">
        <v>121</v>
      </c>
      <c r="BI308" s="160" t="e">
        <f>SUM(BI309:BI331)</f>
        <v>#REF!</v>
      </c>
    </row>
    <row r="309" spans="2:63" s="99" customFormat="1" ht="16.5" customHeight="1">
      <c r="B309" s="100"/>
      <c r="C309" s="162" t="s">
        <v>462</v>
      </c>
      <c r="D309" s="162" t="s">
        <v>125</v>
      </c>
      <c r="E309" s="163" t="s">
        <v>463</v>
      </c>
      <c r="F309" s="164" t="s">
        <v>464</v>
      </c>
      <c r="G309" s="165" t="s">
        <v>250</v>
      </c>
      <c r="H309" s="166">
        <v>473</v>
      </c>
      <c r="I309" s="164" t="s">
        <v>1</v>
      </c>
      <c r="J309" s="100"/>
      <c r="K309" s="167" t="s">
        <v>1</v>
      </c>
      <c r="L309" s="168" t="s">
        <v>29</v>
      </c>
      <c r="M309" s="169">
        <v>0.26600000000000001</v>
      </c>
      <c r="N309" s="169">
        <f>M309*H309</f>
        <v>125.81800000000001</v>
      </c>
      <c r="O309" s="169">
        <v>0</v>
      </c>
      <c r="P309" s="169">
        <f>O309*H309</f>
        <v>0</v>
      </c>
      <c r="Q309" s="169">
        <v>9.8200000000000006E-3</v>
      </c>
      <c r="R309" s="170">
        <f>Q309*H309</f>
        <v>4.6448600000000004</v>
      </c>
      <c r="AP309" s="171" t="s">
        <v>173</v>
      </c>
      <c r="AR309" s="171" t="s">
        <v>125</v>
      </c>
      <c r="AS309" s="171" t="s">
        <v>69</v>
      </c>
      <c r="AW309" s="93" t="s">
        <v>121</v>
      </c>
      <c r="BC309" s="172" t="e">
        <f>IF(L309="základní",#REF!,0)</f>
        <v>#REF!</v>
      </c>
      <c r="BD309" s="172">
        <f>IF(L309="snížená",#REF!,0)</f>
        <v>0</v>
      </c>
      <c r="BE309" s="172">
        <f>IF(L309="zákl. přenesená",#REF!,0)</f>
        <v>0</v>
      </c>
      <c r="BF309" s="172">
        <f>IF(L309="sníž. přenesená",#REF!,0)</f>
        <v>0</v>
      </c>
      <c r="BG309" s="172">
        <f>IF(L309="nulová",#REF!,0)</f>
        <v>0</v>
      </c>
      <c r="BH309" s="93" t="s">
        <v>67</v>
      </c>
      <c r="BI309" s="172" t="e">
        <f>ROUND(#REF!*H309,2)</f>
        <v>#REF!</v>
      </c>
      <c r="BJ309" s="93" t="s">
        <v>173</v>
      </c>
      <c r="BK309" s="171" t="s">
        <v>465</v>
      </c>
    </row>
    <row r="310" spans="2:63" s="99" customFormat="1">
      <c r="B310" s="100"/>
      <c r="D310" s="173" t="s">
        <v>132</v>
      </c>
      <c r="F310" s="174" t="s">
        <v>464</v>
      </c>
      <c r="J310" s="100"/>
      <c r="K310" s="175"/>
      <c r="R310" s="176"/>
      <c r="AR310" s="93" t="s">
        <v>132</v>
      </c>
      <c r="AS310" s="93" t="s">
        <v>69</v>
      </c>
    </row>
    <row r="311" spans="2:63" s="99" customFormat="1" ht="16.5" customHeight="1">
      <c r="B311" s="100"/>
      <c r="C311" s="162" t="s">
        <v>466</v>
      </c>
      <c r="D311" s="162" t="s">
        <v>125</v>
      </c>
      <c r="E311" s="163" t="s">
        <v>467</v>
      </c>
      <c r="F311" s="164" t="s">
        <v>468</v>
      </c>
      <c r="G311" s="165" t="s">
        <v>250</v>
      </c>
      <c r="H311" s="166">
        <v>135</v>
      </c>
      <c r="I311" s="164" t="s">
        <v>129</v>
      </c>
      <c r="J311" s="100"/>
      <c r="K311" s="167" t="s">
        <v>1</v>
      </c>
      <c r="L311" s="168" t="s">
        <v>29</v>
      </c>
      <c r="M311" s="169">
        <v>0.82699999999999996</v>
      </c>
      <c r="N311" s="169">
        <f>M311*H311</f>
        <v>111.645</v>
      </c>
      <c r="O311" s="169">
        <v>2.0098999999999998E-3</v>
      </c>
      <c r="P311" s="169">
        <f>O311*H311</f>
        <v>0.27133649999999998</v>
      </c>
      <c r="Q311" s="169">
        <v>0</v>
      </c>
      <c r="R311" s="170">
        <f>Q311*H311</f>
        <v>0</v>
      </c>
      <c r="AP311" s="171" t="s">
        <v>173</v>
      </c>
      <c r="AR311" s="171" t="s">
        <v>125</v>
      </c>
      <c r="AS311" s="171" t="s">
        <v>69</v>
      </c>
      <c r="AW311" s="93" t="s">
        <v>121</v>
      </c>
      <c r="BC311" s="172" t="e">
        <f>IF(L311="základní",#REF!,0)</f>
        <v>#REF!</v>
      </c>
      <c r="BD311" s="172">
        <f>IF(L311="snížená",#REF!,0)</f>
        <v>0</v>
      </c>
      <c r="BE311" s="172">
        <f>IF(L311="zákl. přenesená",#REF!,0)</f>
        <v>0</v>
      </c>
      <c r="BF311" s="172">
        <f>IF(L311="sníž. přenesená",#REF!,0)</f>
        <v>0</v>
      </c>
      <c r="BG311" s="172">
        <f>IF(L311="nulová",#REF!,0)</f>
        <v>0</v>
      </c>
      <c r="BH311" s="93" t="s">
        <v>67</v>
      </c>
      <c r="BI311" s="172" t="e">
        <f>ROUND(#REF!*H311,2)</f>
        <v>#REF!</v>
      </c>
      <c r="BJ311" s="93" t="s">
        <v>173</v>
      </c>
      <c r="BK311" s="171" t="s">
        <v>469</v>
      </c>
    </row>
    <row r="312" spans="2:63" s="99" customFormat="1">
      <c r="B312" s="100"/>
      <c r="D312" s="173" t="s">
        <v>132</v>
      </c>
      <c r="F312" s="174" t="s">
        <v>470</v>
      </c>
      <c r="J312" s="100"/>
      <c r="K312" s="175"/>
      <c r="R312" s="176"/>
      <c r="AR312" s="93" t="s">
        <v>132</v>
      </c>
      <c r="AS312" s="93" t="s">
        <v>69</v>
      </c>
    </row>
    <row r="313" spans="2:63" s="99" customFormat="1">
      <c r="B313" s="100"/>
      <c r="D313" s="177" t="s">
        <v>134</v>
      </c>
      <c r="F313" s="178" t="s">
        <v>471</v>
      </c>
      <c r="J313" s="100"/>
      <c r="K313" s="175"/>
      <c r="R313" s="176"/>
      <c r="AR313" s="93" t="s">
        <v>134</v>
      </c>
      <c r="AS313" s="93" t="s">
        <v>69</v>
      </c>
    </row>
    <row r="314" spans="2:63" s="99" customFormat="1" ht="16.5" customHeight="1">
      <c r="B314" s="100"/>
      <c r="C314" s="162" t="s">
        <v>472</v>
      </c>
      <c r="D314" s="162" t="s">
        <v>125</v>
      </c>
      <c r="E314" s="163" t="s">
        <v>473</v>
      </c>
      <c r="F314" s="164" t="s">
        <v>474</v>
      </c>
      <c r="G314" s="165" t="s">
        <v>250</v>
      </c>
      <c r="H314" s="166">
        <v>270</v>
      </c>
      <c r="I314" s="164" t="s">
        <v>129</v>
      </c>
      <c r="J314" s="100"/>
      <c r="K314" s="167" t="s">
        <v>1</v>
      </c>
      <c r="L314" s="168" t="s">
        <v>29</v>
      </c>
      <c r="M314" s="169">
        <v>0.72799999999999998</v>
      </c>
      <c r="N314" s="169">
        <f>M314*H314</f>
        <v>196.56</v>
      </c>
      <c r="O314" s="169">
        <v>4.7649999999999998E-4</v>
      </c>
      <c r="P314" s="169">
        <f>O314*H314</f>
        <v>0.12865499999999999</v>
      </c>
      <c r="Q314" s="169">
        <v>0</v>
      </c>
      <c r="R314" s="170">
        <f>Q314*H314</f>
        <v>0</v>
      </c>
      <c r="AP314" s="171" t="s">
        <v>173</v>
      </c>
      <c r="AR314" s="171" t="s">
        <v>125</v>
      </c>
      <c r="AS314" s="171" t="s">
        <v>69</v>
      </c>
      <c r="AW314" s="93" t="s">
        <v>121</v>
      </c>
      <c r="BC314" s="172" t="e">
        <f>IF(L314="základní",#REF!,0)</f>
        <v>#REF!</v>
      </c>
      <c r="BD314" s="172">
        <f>IF(L314="snížená",#REF!,0)</f>
        <v>0</v>
      </c>
      <c r="BE314" s="172">
        <f>IF(L314="zákl. přenesená",#REF!,0)</f>
        <v>0</v>
      </c>
      <c r="BF314" s="172">
        <f>IF(L314="sníž. přenesená",#REF!,0)</f>
        <v>0</v>
      </c>
      <c r="BG314" s="172">
        <f>IF(L314="nulová",#REF!,0)</f>
        <v>0</v>
      </c>
      <c r="BH314" s="93" t="s">
        <v>67</v>
      </c>
      <c r="BI314" s="172" t="e">
        <f>ROUND(#REF!*H314,2)</f>
        <v>#REF!</v>
      </c>
      <c r="BJ314" s="93" t="s">
        <v>173</v>
      </c>
      <c r="BK314" s="171" t="s">
        <v>475</v>
      </c>
    </row>
    <row r="315" spans="2:63" s="99" customFormat="1">
      <c r="B315" s="100"/>
      <c r="D315" s="173" t="s">
        <v>132</v>
      </c>
      <c r="F315" s="174" t="s">
        <v>476</v>
      </c>
      <c r="J315" s="100"/>
      <c r="K315" s="175"/>
      <c r="R315" s="176"/>
      <c r="AR315" s="93" t="s">
        <v>132</v>
      </c>
      <c r="AS315" s="93" t="s">
        <v>69</v>
      </c>
    </row>
    <row r="316" spans="2:63" s="99" customFormat="1">
      <c r="B316" s="100"/>
      <c r="D316" s="177" t="s">
        <v>134</v>
      </c>
      <c r="F316" s="178" t="s">
        <v>477</v>
      </c>
      <c r="J316" s="100"/>
      <c r="K316" s="175"/>
      <c r="R316" s="176"/>
      <c r="AR316" s="93" t="s">
        <v>134</v>
      </c>
      <c r="AS316" s="93" t="s">
        <v>69</v>
      </c>
    </row>
    <row r="317" spans="2:63" s="99" customFormat="1" ht="16.5" customHeight="1">
      <c r="B317" s="100"/>
      <c r="C317" s="162" t="s">
        <v>478</v>
      </c>
      <c r="D317" s="162" t="s">
        <v>125</v>
      </c>
      <c r="E317" s="163" t="s">
        <v>479</v>
      </c>
      <c r="F317" s="164" t="s">
        <v>480</v>
      </c>
      <c r="G317" s="165" t="s">
        <v>250</v>
      </c>
      <c r="H317" s="166">
        <v>68</v>
      </c>
      <c r="I317" s="164" t="s">
        <v>129</v>
      </c>
      <c r="J317" s="100"/>
      <c r="K317" s="167" t="s">
        <v>1</v>
      </c>
      <c r="L317" s="168" t="s">
        <v>29</v>
      </c>
      <c r="M317" s="169">
        <v>0.83199999999999996</v>
      </c>
      <c r="N317" s="169">
        <f>M317*H317</f>
        <v>56.576000000000001</v>
      </c>
      <c r="O317" s="169">
        <v>2.2361999999999998E-3</v>
      </c>
      <c r="P317" s="169">
        <f>O317*H317</f>
        <v>0.15206159999999999</v>
      </c>
      <c r="Q317" s="169">
        <v>0</v>
      </c>
      <c r="R317" s="170">
        <f>Q317*H317</f>
        <v>0</v>
      </c>
      <c r="AP317" s="171" t="s">
        <v>173</v>
      </c>
      <c r="AR317" s="171" t="s">
        <v>125</v>
      </c>
      <c r="AS317" s="171" t="s">
        <v>69</v>
      </c>
      <c r="AW317" s="93" t="s">
        <v>121</v>
      </c>
      <c r="BC317" s="172" t="e">
        <f>IF(L317="základní",#REF!,0)</f>
        <v>#REF!</v>
      </c>
      <c r="BD317" s="172">
        <f>IF(L317="snížená",#REF!,0)</f>
        <v>0</v>
      </c>
      <c r="BE317" s="172">
        <f>IF(L317="zákl. přenesená",#REF!,0)</f>
        <v>0</v>
      </c>
      <c r="BF317" s="172">
        <f>IF(L317="sníž. přenesená",#REF!,0)</f>
        <v>0</v>
      </c>
      <c r="BG317" s="172">
        <f>IF(L317="nulová",#REF!,0)</f>
        <v>0</v>
      </c>
      <c r="BH317" s="93" t="s">
        <v>67</v>
      </c>
      <c r="BI317" s="172" t="e">
        <f>ROUND(#REF!*H317,2)</f>
        <v>#REF!</v>
      </c>
      <c r="BJ317" s="93" t="s">
        <v>173</v>
      </c>
      <c r="BK317" s="171" t="s">
        <v>481</v>
      </c>
    </row>
    <row r="318" spans="2:63" s="99" customFormat="1">
      <c r="B318" s="100"/>
      <c r="D318" s="173" t="s">
        <v>132</v>
      </c>
      <c r="F318" s="174" t="s">
        <v>482</v>
      </c>
      <c r="J318" s="100"/>
      <c r="K318" s="175"/>
      <c r="R318" s="176"/>
      <c r="AR318" s="93" t="s">
        <v>132</v>
      </c>
      <c r="AS318" s="93" t="s">
        <v>69</v>
      </c>
    </row>
    <row r="319" spans="2:63" s="99" customFormat="1">
      <c r="B319" s="100"/>
      <c r="D319" s="177" t="s">
        <v>134</v>
      </c>
      <c r="F319" s="178" t="s">
        <v>483</v>
      </c>
      <c r="J319" s="100"/>
      <c r="K319" s="175"/>
      <c r="R319" s="176"/>
      <c r="AR319" s="93" t="s">
        <v>134</v>
      </c>
      <c r="AS319" s="93" t="s">
        <v>69</v>
      </c>
    </row>
    <row r="320" spans="2:63" s="99" customFormat="1" ht="16.5" customHeight="1">
      <c r="B320" s="100"/>
      <c r="C320" s="162" t="s">
        <v>484</v>
      </c>
      <c r="D320" s="162" t="s">
        <v>125</v>
      </c>
      <c r="E320" s="163" t="s">
        <v>485</v>
      </c>
      <c r="F320" s="164" t="s">
        <v>486</v>
      </c>
      <c r="G320" s="165" t="s">
        <v>151</v>
      </c>
      <c r="H320" s="166">
        <v>90</v>
      </c>
      <c r="I320" s="164" t="s">
        <v>129</v>
      </c>
      <c r="J320" s="100"/>
      <c r="K320" s="167" t="s">
        <v>1</v>
      </c>
      <c r="L320" s="168" t="s">
        <v>29</v>
      </c>
      <c r="M320" s="169">
        <v>0.17399999999999999</v>
      </c>
      <c r="N320" s="169">
        <f>M320*H320</f>
        <v>15.659999999999998</v>
      </c>
      <c r="O320" s="169">
        <v>0</v>
      </c>
      <c r="P320" s="169">
        <f>O320*H320</f>
        <v>0</v>
      </c>
      <c r="Q320" s="169">
        <v>0</v>
      </c>
      <c r="R320" s="170">
        <f>Q320*H320</f>
        <v>0</v>
      </c>
      <c r="AP320" s="171" t="s">
        <v>173</v>
      </c>
      <c r="AR320" s="171" t="s">
        <v>125</v>
      </c>
      <c r="AS320" s="171" t="s">
        <v>69</v>
      </c>
      <c r="AW320" s="93" t="s">
        <v>121</v>
      </c>
      <c r="BC320" s="172" t="e">
        <f>IF(L320="základní",#REF!,0)</f>
        <v>#REF!</v>
      </c>
      <c r="BD320" s="172">
        <f>IF(L320="snížená",#REF!,0)</f>
        <v>0</v>
      </c>
      <c r="BE320" s="172">
        <f>IF(L320="zákl. přenesená",#REF!,0)</f>
        <v>0</v>
      </c>
      <c r="BF320" s="172">
        <f>IF(L320="sníž. přenesená",#REF!,0)</f>
        <v>0</v>
      </c>
      <c r="BG320" s="172">
        <f>IF(L320="nulová",#REF!,0)</f>
        <v>0</v>
      </c>
      <c r="BH320" s="93" t="s">
        <v>67</v>
      </c>
      <c r="BI320" s="172" t="e">
        <f>ROUND(#REF!*H320,2)</f>
        <v>#REF!</v>
      </c>
      <c r="BJ320" s="93" t="s">
        <v>173</v>
      </c>
      <c r="BK320" s="171" t="s">
        <v>487</v>
      </c>
    </row>
    <row r="321" spans="2:63" s="99" customFormat="1" ht="19.5">
      <c r="B321" s="100"/>
      <c r="D321" s="173" t="s">
        <v>132</v>
      </c>
      <c r="F321" s="174" t="s">
        <v>488</v>
      </c>
      <c r="J321" s="100"/>
      <c r="K321" s="175"/>
      <c r="R321" s="176"/>
      <c r="AR321" s="93" t="s">
        <v>132</v>
      </c>
      <c r="AS321" s="93" t="s">
        <v>69</v>
      </c>
    </row>
    <row r="322" spans="2:63" s="99" customFormat="1">
      <c r="B322" s="100"/>
      <c r="D322" s="177" t="s">
        <v>134</v>
      </c>
      <c r="F322" s="178" t="s">
        <v>489</v>
      </c>
      <c r="J322" s="100"/>
      <c r="K322" s="175"/>
      <c r="R322" s="176"/>
      <c r="AR322" s="93" t="s">
        <v>134</v>
      </c>
      <c r="AS322" s="93" t="s">
        <v>69</v>
      </c>
    </row>
    <row r="323" spans="2:63" s="99" customFormat="1" ht="21.75" customHeight="1">
      <c r="B323" s="100"/>
      <c r="C323" s="162" t="s">
        <v>490</v>
      </c>
      <c r="D323" s="162" t="s">
        <v>125</v>
      </c>
      <c r="E323" s="163" t="s">
        <v>491</v>
      </c>
      <c r="F323" s="164" t="s">
        <v>492</v>
      </c>
      <c r="G323" s="165" t="s">
        <v>151</v>
      </c>
      <c r="H323" s="166">
        <v>23</v>
      </c>
      <c r="I323" s="164" t="s">
        <v>129</v>
      </c>
      <c r="J323" s="100"/>
      <c r="K323" s="167" t="s">
        <v>1</v>
      </c>
      <c r="L323" s="168" t="s">
        <v>29</v>
      </c>
      <c r="M323" s="169">
        <v>0.25900000000000001</v>
      </c>
      <c r="N323" s="169">
        <f>M323*H323</f>
        <v>5.9569999999999999</v>
      </c>
      <c r="O323" s="169">
        <v>0</v>
      </c>
      <c r="P323" s="169">
        <f>O323*H323</f>
        <v>0</v>
      </c>
      <c r="Q323" s="169">
        <v>0</v>
      </c>
      <c r="R323" s="170">
        <f>Q323*H323</f>
        <v>0</v>
      </c>
      <c r="AP323" s="171" t="s">
        <v>173</v>
      </c>
      <c r="AR323" s="171" t="s">
        <v>125</v>
      </c>
      <c r="AS323" s="171" t="s">
        <v>69</v>
      </c>
      <c r="AW323" s="93" t="s">
        <v>121</v>
      </c>
      <c r="BC323" s="172" t="e">
        <f>IF(L323="základní",#REF!,0)</f>
        <v>#REF!</v>
      </c>
      <c r="BD323" s="172">
        <f>IF(L323="snížená",#REF!,0)</f>
        <v>0</v>
      </c>
      <c r="BE323" s="172">
        <f>IF(L323="zákl. přenesená",#REF!,0)</f>
        <v>0</v>
      </c>
      <c r="BF323" s="172">
        <f>IF(L323="sníž. přenesená",#REF!,0)</f>
        <v>0</v>
      </c>
      <c r="BG323" s="172">
        <f>IF(L323="nulová",#REF!,0)</f>
        <v>0</v>
      </c>
      <c r="BH323" s="93" t="s">
        <v>67</v>
      </c>
      <c r="BI323" s="172" t="e">
        <f>ROUND(#REF!*H323,2)</f>
        <v>#REF!</v>
      </c>
      <c r="BJ323" s="93" t="s">
        <v>173</v>
      </c>
      <c r="BK323" s="171" t="s">
        <v>493</v>
      </c>
    </row>
    <row r="324" spans="2:63" s="99" customFormat="1" ht="19.5">
      <c r="B324" s="100"/>
      <c r="D324" s="173" t="s">
        <v>132</v>
      </c>
      <c r="F324" s="174" t="s">
        <v>494</v>
      </c>
      <c r="J324" s="100"/>
      <c r="K324" s="175"/>
      <c r="R324" s="176"/>
      <c r="AR324" s="93" t="s">
        <v>132</v>
      </c>
      <c r="AS324" s="93" t="s">
        <v>69</v>
      </c>
    </row>
    <row r="325" spans="2:63" s="99" customFormat="1">
      <c r="B325" s="100"/>
      <c r="D325" s="177" t="s">
        <v>134</v>
      </c>
      <c r="F325" s="178" t="s">
        <v>495</v>
      </c>
      <c r="J325" s="100"/>
      <c r="K325" s="175"/>
      <c r="R325" s="176"/>
      <c r="AR325" s="93" t="s">
        <v>134</v>
      </c>
      <c r="AS325" s="93" t="s">
        <v>69</v>
      </c>
    </row>
    <row r="326" spans="2:63" s="99" customFormat="1" ht="21.75" customHeight="1">
      <c r="B326" s="100"/>
      <c r="C326" s="162" t="s">
        <v>496</v>
      </c>
      <c r="D326" s="162" t="s">
        <v>125</v>
      </c>
      <c r="E326" s="163" t="s">
        <v>497</v>
      </c>
      <c r="F326" s="164" t="s">
        <v>498</v>
      </c>
      <c r="G326" s="165" t="s">
        <v>250</v>
      </c>
      <c r="H326" s="166">
        <v>473</v>
      </c>
      <c r="I326" s="164" t="s">
        <v>129</v>
      </c>
      <c r="J326" s="100"/>
      <c r="K326" s="167" t="s">
        <v>1</v>
      </c>
      <c r="L326" s="168" t="s">
        <v>29</v>
      </c>
      <c r="M326" s="169">
        <v>4.8000000000000001E-2</v>
      </c>
      <c r="N326" s="169">
        <f>M326*H326</f>
        <v>22.704000000000001</v>
      </c>
      <c r="O326" s="169">
        <v>0</v>
      </c>
      <c r="P326" s="169">
        <f>O326*H326</f>
        <v>0</v>
      </c>
      <c r="Q326" s="169">
        <v>0</v>
      </c>
      <c r="R326" s="170">
        <f>Q326*H326</f>
        <v>0</v>
      </c>
      <c r="AP326" s="171" t="s">
        <v>173</v>
      </c>
      <c r="AR326" s="171" t="s">
        <v>125</v>
      </c>
      <c r="AS326" s="171" t="s">
        <v>69</v>
      </c>
      <c r="AW326" s="93" t="s">
        <v>121</v>
      </c>
      <c r="BC326" s="172" t="e">
        <f>IF(L326="základní",#REF!,0)</f>
        <v>#REF!</v>
      </c>
      <c r="BD326" s="172">
        <f>IF(L326="snížená",#REF!,0)</f>
        <v>0</v>
      </c>
      <c r="BE326" s="172">
        <f>IF(L326="zákl. přenesená",#REF!,0)</f>
        <v>0</v>
      </c>
      <c r="BF326" s="172">
        <f>IF(L326="sníž. přenesená",#REF!,0)</f>
        <v>0</v>
      </c>
      <c r="BG326" s="172">
        <f>IF(L326="nulová",#REF!,0)</f>
        <v>0</v>
      </c>
      <c r="BH326" s="93" t="s">
        <v>67</v>
      </c>
      <c r="BI326" s="172" t="e">
        <f>ROUND(#REF!*H326,2)</f>
        <v>#REF!</v>
      </c>
      <c r="BJ326" s="93" t="s">
        <v>173</v>
      </c>
      <c r="BK326" s="171" t="s">
        <v>499</v>
      </c>
    </row>
    <row r="327" spans="2:63" s="99" customFormat="1">
      <c r="B327" s="100"/>
      <c r="D327" s="173" t="s">
        <v>132</v>
      </c>
      <c r="F327" s="174" t="s">
        <v>500</v>
      </c>
      <c r="J327" s="100"/>
      <c r="K327" s="175"/>
      <c r="R327" s="176"/>
      <c r="AR327" s="93" t="s">
        <v>132</v>
      </c>
      <c r="AS327" s="93" t="s">
        <v>69</v>
      </c>
    </row>
    <row r="328" spans="2:63" s="99" customFormat="1">
      <c r="B328" s="100"/>
      <c r="D328" s="177" t="s">
        <v>134</v>
      </c>
      <c r="F328" s="178" t="s">
        <v>501</v>
      </c>
      <c r="J328" s="100"/>
      <c r="K328" s="175"/>
      <c r="R328" s="176"/>
      <c r="AR328" s="93" t="s">
        <v>134</v>
      </c>
      <c r="AS328" s="93" t="s">
        <v>69</v>
      </c>
    </row>
    <row r="329" spans="2:63" s="99" customFormat="1" ht="24.2" customHeight="1">
      <c r="B329" s="100"/>
      <c r="C329" s="162" t="s">
        <v>502</v>
      </c>
      <c r="D329" s="162" t="s">
        <v>125</v>
      </c>
      <c r="E329" s="163" t="s">
        <v>503</v>
      </c>
      <c r="F329" s="164" t="s">
        <v>504</v>
      </c>
      <c r="G329" s="165" t="s">
        <v>456</v>
      </c>
      <c r="H329" s="166">
        <v>3832.8090000000002</v>
      </c>
      <c r="I329" s="164" t="s">
        <v>129</v>
      </c>
      <c r="J329" s="100"/>
      <c r="K329" s="167" t="s">
        <v>1</v>
      </c>
      <c r="L329" s="168" t="s">
        <v>29</v>
      </c>
      <c r="M329" s="169">
        <v>0</v>
      </c>
      <c r="N329" s="169">
        <f>M329*H329</f>
        <v>0</v>
      </c>
      <c r="O329" s="169">
        <v>0</v>
      </c>
      <c r="P329" s="169">
        <f>O329*H329</f>
        <v>0</v>
      </c>
      <c r="Q329" s="169">
        <v>0</v>
      </c>
      <c r="R329" s="170">
        <f>Q329*H329</f>
        <v>0</v>
      </c>
      <c r="AP329" s="171" t="s">
        <v>173</v>
      </c>
      <c r="AR329" s="171" t="s">
        <v>125</v>
      </c>
      <c r="AS329" s="171" t="s">
        <v>69</v>
      </c>
      <c r="AW329" s="93" t="s">
        <v>121</v>
      </c>
      <c r="BC329" s="172" t="e">
        <f>IF(L329="základní",#REF!,0)</f>
        <v>#REF!</v>
      </c>
      <c r="BD329" s="172">
        <f>IF(L329="snížená",#REF!,0)</f>
        <v>0</v>
      </c>
      <c r="BE329" s="172">
        <f>IF(L329="zákl. přenesená",#REF!,0)</f>
        <v>0</v>
      </c>
      <c r="BF329" s="172">
        <f>IF(L329="sníž. přenesená",#REF!,0)</f>
        <v>0</v>
      </c>
      <c r="BG329" s="172">
        <f>IF(L329="nulová",#REF!,0)</f>
        <v>0</v>
      </c>
      <c r="BH329" s="93" t="s">
        <v>67</v>
      </c>
      <c r="BI329" s="172" t="e">
        <f>ROUND(#REF!*H329,2)</f>
        <v>#REF!</v>
      </c>
      <c r="BJ329" s="93" t="s">
        <v>173</v>
      </c>
      <c r="BK329" s="171" t="s">
        <v>505</v>
      </c>
    </row>
    <row r="330" spans="2:63" s="99" customFormat="1" ht="29.25">
      <c r="B330" s="100"/>
      <c r="D330" s="173" t="s">
        <v>132</v>
      </c>
      <c r="F330" s="174" t="s">
        <v>506</v>
      </c>
      <c r="J330" s="100"/>
      <c r="K330" s="175"/>
      <c r="R330" s="176"/>
      <c r="AR330" s="93" t="s">
        <v>132</v>
      </c>
      <c r="AS330" s="93" t="s">
        <v>69</v>
      </c>
    </row>
    <row r="331" spans="2:63" s="99" customFormat="1">
      <c r="B331" s="100"/>
      <c r="D331" s="177" t="s">
        <v>134</v>
      </c>
      <c r="F331" s="178" t="s">
        <v>507</v>
      </c>
      <c r="J331" s="100"/>
      <c r="K331" s="175"/>
      <c r="R331" s="176"/>
      <c r="AR331" s="93" t="s">
        <v>134</v>
      </c>
      <c r="AS331" s="93" t="s">
        <v>69</v>
      </c>
    </row>
    <row r="332" spans="2:63" s="152" customFormat="1" ht="22.9" customHeight="1">
      <c r="B332" s="153"/>
      <c r="D332" s="154" t="s">
        <v>61</v>
      </c>
      <c r="E332" s="161" t="s">
        <v>508</v>
      </c>
      <c r="F332" s="161" t="s">
        <v>509</v>
      </c>
      <c r="J332" s="153"/>
      <c r="K332" s="156"/>
      <c r="N332" s="157">
        <f>SUM(N333:N358)</f>
        <v>2013.855</v>
      </c>
      <c r="P332" s="157">
        <f>SUM(P333:P358)</f>
        <v>1.3174899823999999</v>
      </c>
      <c r="R332" s="158">
        <f>SUM(R333:R358)</f>
        <v>48.491999999999997</v>
      </c>
      <c r="AP332" s="154" t="s">
        <v>69</v>
      </c>
      <c r="AR332" s="159" t="s">
        <v>61</v>
      </c>
      <c r="AS332" s="159" t="s">
        <v>67</v>
      </c>
      <c r="AW332" s="154" t="s">
        <v>121</v>
      </c>
      <c r="BI332" s="160" t="e">
        <f>SUM(BI333:BI358)</f>
        <v>#REF!</v>
      </c>
    </row>
    <row r="333" spans="2:63" s="99" customFormat="1" ht="16.5" customHeight="1">
      <c r="B333" s="100"/>
      <c r="C333" s="162" t="s">
        <v>510</v>
      </c>
      <c r="D333" s="162" t="s">
        <v>125</v>
      </c>
      <c r="E333" s="163" t="s">
        <v>511</v>
      </c>
      <c r="F333" s="164" t="s">
        <v>512</v>
      </c>
      <c r="G333" s="165" t="s">
        <v>250</v>
      </c>
      <c r="H333" s="166">
        <v>1350</v>
      </c>
      <c r="I333" s="164" t="s">
        <v>1</v>
      </c>
      <c r="J333" s="100"/>
      <c r="K333" s="167" t="s">
        <v>1</v>
      </c>
      <c r="L333" s="168" t="s">
        <v>29</v>
      </c>
      <c r="M333" s="169">
        <v>0.878</v>
      </c>
      <c r="N333" s="169">
        <f>M333*H333</f>
        <v>1185.3</v>
      </c>
      <c r="O333" s="169">
        <v>0</v>
      </c>
      <c r="P333" s="169">
        <f>O333*H333</f>
        <v>0</v>
      </c>
      <c r="Q333" s="169">
        <v>3.5920000000000001E-2</v>
      </c>
      <c r="R333" s="170">
        <f>Q333*H333</f>
        <v>48.491999999999997</v>
      </c>
      <c r="AP333" s="171" t="s">
        <v>173</v>
      </c>
      <c r="AR333" s="171" t="s">
        <v>125</v>
      </c>
      <c r="AS333" s="171" t="s">
        <v>69</v>
      </c>
      <c r="AW333" s="93" t="s">
        <v>121</v>
      </c>
      <c r="BC333" s="172" t="e">
        <f>IF(L333="základní",#REF!,0)</f>
        <v>#REF!</v>
      </c>
      <c r="BD333" s="172">
        <f>IF(L333="snížená",#REF!,0)</f>
        <v>0</v>
      </c>
      <c r="BE333" s="172">
        <f>IF(L333="zákl. přenesená",#REF!,0)</f>
        <v>0</v>
      </c>
      <c r="BF333" s="172">
        <f>IF(L333="sníž. přenesená",#REF!,0)</f>
        <v>0</v>
      </c>
      <c r="BG333" s="172">
        <f>IF(L333="nulová",#REF!,0)</f>
        <v>0</v>
      </c>
      <c r="BH333" s="93" t="s">
        <v>67</v>
      </c>
      <c r="BI333" s="172" t="e">
        <f>ROUND(#REF!*H333,2)</f>
        <v>#REF!</v>
      </c>
      <c r="BJ333" s="93" t="s">
        <v>173</v>
      </c>
      <c r="BK333" s="171" t="s">
        <v>513</v>
      </c>
    </row>
    <row r="334" spans="2:63" s="99" customFormat="1">
      <c r="B334" s="100"/>
      <c r="D334" s="173" t="s">
        <v>132</v>
      </c>
      <c r="F334" s="174" t="s">
        <v>512</v>
      </c>
      <c r="J334" s="100"/>
      <c r="K334" s="175"/>
      <c r="R334" s="176"/>
      <c r="AR334" s="93" t="s">
        <v>132</v>
      </c>
      <c r="AS334" s="93" t="s">
        <v>69</v>
      </c>
    </row>
    <row r="335" spans="2:63" s="99" customFormat="1" ht="24.2" customHeight="1">
      <c r="B335" s="100"/>
      <c r="C335" s="162" t="s">
        <v>514</v>
      </c>
      <c r="D335" s="162" t="s">
        <v>125</v>
      </c>
      <c r="E335" s="163" t="s">
        <v>515</v>
      </c>
      <c r="F335" s="164" t="s">
        <v>516</v>
      </c>
      <c r="G335" s="165" t="s">
        <v>250</v>
      </c>
      <c r="H335" s="166">
        <v>270</v>
      </c>
      <c r="I335" s="164" t="s">
        <v>129</v>
      </c>
      <c r="J335" s="100"/>
      <c r="K335" s="167" t="s">
        <v>1</v>
      </c>
      <c r="L335" s="168" t="s">
        <v>29</v>
      </c>
      <c r="M335" s="169">
        <v>0.52900000000000003</v>
      </c>
      <c r="N335" s="169">
        <f>M335*H335</f>
        <v>142.83000000000001</v>
      </c>
      <c r="O335" s="169">
        <v>8.4230000000000004E-4</v>
      </c>
      <c r="P335" s="169">
        <f>O335*H335</f>
        <v>0.22742100000000001</v>
      </c>
      <c r="Q335" s="169">
        <v>0</v>
      </c>
      <c r="R335" s="170">
        <f>Q335*H335</f>
        <v>0</v>
      </c>
      <c r="AP335" s="171" t="s">
        <v>173</v>
      </c>
      <c r="AR335" s="171" t="s">
        <v>125</v>
      </c>
      <c r="AS335" s="171" t="s">
        <v>69</v>
      </c>
      <c r="AW335" s="93" t="s">
        <v>121</v>
      </c>
      <c r="BC335" s="172" t="e">
        <f>IF(L335="základní",#REF!,0)</f>
        <v>#REF!</v>
      </c>
      <c r="BD335" s="172">
        <f>IF(L335="snížená",#REF!,0)</f>
        <v>0</v>
      </c>
      <c r="BE335" s="172">
        <f>IF(L335="zákl. přenesená",#REF!,0)</f>
        <v>0</v>
      </c>
      <c r="BF335" s="172">
        <f>IF(L335="sníž. přenesená",#REF!,0)</f>
        <v>0</v>
      </c>
      <c r="BG335" s="172">
        <f>IF(L335="nulová",#REF!,0)</f>
        <v>0</v>
      </c>
      <c r="BH335" s="93" t="s">
        <v>67</v>
      </c>
      <c r="BI335" s="172" t="e">
        <f>ROUND(#REF!*H335,2)</f>
        <v>#REF!</v>
      </c>
      <c r="BJ335" s="93" t="s">
        <v>173</v>
      </c>
      <c r="BK335" s="171" t="s">
        <v>517</v>
      </c>
    </row>
    <row r="336" spans="2:63" s="99" customFormat="1" ht="19.5">
      <c r="B336" s="100"/>
      <c r="D336" s="173" t="s">
        <v>132</v>
      </c>
      <c r="F336" s="174" t="s">
        <v>518</v>
      </c>
      <c r="J336" s="100"/>
      <c r="K336" s="175"/>
      <c r="R336" s="176"/>
      <c r="AR336" s="93" t="s">
        <v>132</v>
      </c>
      <c r="AS336" s="93" t="s">
        <v>69</v>
      </c>
    </row>
    <row r="337" spans="2:63" s="99" customFormat="1">
      <c r="B337" s="100"/>
      <c r="D337" s="177" t="s">
        <v>134</v>
      </c>
      <c r="F337" s="178" t="s">
        <v>519</v>
      </c>
      <c r="J337" s="100"/>
      <c r="K337" s="175"/>
      <c r="R337" s="176"/>
      <c r="AR337" s="93" t="s">
        <v>134</v>
      </c>
      <c r="AS337" s="93" t="s">
        <v>69</v>
      </c>
    </row>
    <row r="338" spans="2:63" s="99" customFormat="1" ht="24.2" customHeight="1">
      <c r="B338" s="100"/>
      <c r="C338" s="162" t="s">
        <v>520</v>
      </c>
      <c r="D338" s="162" t="s">
        <v>125</v>
      </c>
      <c r="E338" s="163" t="s">
        <v>521</v>
      </c>
      <c r="F338" s="164" t="s">
        <v>522</v>
      </c>
      <c r="G338" s="165" t="s">
        <v>250</v>
      </c>
      <c r="H338" s="166">
        <v>720</v>
      </c>
      <c r="I338" s="164" t="s">
        <v>129</v>
      </c>
      <c r="J338" s="100"/>
      <c r="K338" s="167" t="s">
        <v>1</v>
      </c>
      <c r="L338" s="168" t="s">
        <v>29</v>
      </c>
      <c r="M338" s="169">
        <v>0.61599999999999999</v>
      </c>
      <c r="N338" s="169">
        <f>M338*H338</f>
        <v>443.52</v>
      </c>
      <c r="O338" s="169">
        <v>1.1590999999999999E-3</v>
      </c>
      <c r="P338" s="169">
        <f>O338*H338</f>
        <v>0.83455199999999996</v>
      </c>
      <c r="Q338" s="169">
        <v>0</v>
      </c>
      <c r="R338" s="170">
        <f>Q338*H338</f>
        <v>0</v>
      </c>
      <c r="AP338" s="171" t="s">
        <v>173</v>
      </c>
      <c r="AR338" s="171" t="s">
        <v>125</v>
      </c>
      <c r="AS338" s="171" t="s">
        <v>69</v>
      </c>
      <c r="AW338" s="93" t="s">
        <v>121</v>
      </c>
      <c r="BC338" s="172" t="e">
        <f>IF(L338="základní",#REF!,0)</f>
        <v>#REF!</v>
      </c>
      <c r="BD338" s="172">
        <f>IF(L338="snížená",#REF!,0)</f>
        <v>0</v>
      </c>
      <c r="BE338" s="172">
        <f>IF(L338="zákl. přenesená",#REF!,0)</f>
        <v>0</v>
      </c>
      <c r="BF338" s="172">
        <f>IF(L338="sníž. přenesená",#REF!,0)</f>
        <v>0</v>
      </c>
      <c r="BG338" s="172">
        <f>IF(L338="nulová",#REF!,0)</f>
        <v>0</v>
      </c>
      <c r="BH338" s="93" t="s">
        <v>67</v>
      </c>
      <c r="BI338" s="172" t="e">
        <f>ROUND(#REF!*H338,2)</f>
        <v>#REF!</v>
      </c>
      <c r="BJ338" s="93" t="s">
        <v>173</v>
      </c>
      <c r="BK338" s="171" t="s">
        <v>523</v>
      </c>
    </row>
    <row r="339" spans="2:63" s="99" customFormat="1" ht="19.5">
      <c r="B339" s="100"/>
      <c r="D339" s="173" t="s">
        <v>132</v>
      </c>
      <c r="F339" s="174" t="s">
        <v>524</v>
      </c>
      <c r="J339" s="100"/>
      <c r="K339" s="175"/>
      <c r="R339" s="176"/>
      <c r="AR339" s="93" t="s">
        <v>132</v>
      </c>
      <c r="AS339" s="93" t="s">
        <v>69</v>
      </c>
    </row>
    <row r="340" spans="2:63" s="99" customFormat="1">
      <c r="B340" s="100"/>
      <c r="D340" s="177" t="s">
        <v>134</v>
      </c>
      <c r="F340" s="178" t="s">
        <v>525</v>
      </c>
      <c r="J340" s="100"/>
      <c r="K340" s="175"/>
      <c r="R340" s="176"/>
      <c r="AR340" s="93" t="s">
        <v>134</v>
      </c>
      <c r="AS340" s="93" t="s">
        <v>69</v>
      </c>
    </row>
    <row r="341" spans="2:63" s="99" customFormat="1" ht="37.9" customHeight="1">
      <c r="B341" s="100"/>
      <c r="C341" s="162" t="s">
        <v>526</v>
      </c>
      <c r="D341" s="162" t="s">
        <v>125</v>
      </c>
      <c r="E341" s="163" t="s">
        <v>527</v>
      </c>
      <c r="F341" s="164" t="s">
        <v>528</v>
      </c>
      <c r="G341" s="165" t="s">
        <v>250</v>
      </c>
      <c r="H341" s="166">
        <v>270</v>
      </c>
      <c r="I341" s="164" t="s">
        <v>129</v>
      </c>
      <c r="J341" s="100"/>
      <c r="K341" s="167" t="s">
        <v>1</v>
      </c>
      <c r="L341" s="168" t="s">
        <v>29</v>
      </c>
      <c r="M341" s="169">
        <v>0.11799999999999999</v>
      </c>
      <c r="N341" s="169">
        <f>M341*H341</f>
        <v>31.86</v>
      </c>
      <c r="O341" s="169">
        <v>1.9656E-4</v>
      </c>
      <c r="P341" s="169">
        <f>O341*H341</f>
        <v>5.3071199999999999E-2</v>
      </c>
      <c r="Q341" s="169">
        <v>0</v>
      </c>
      <c r="R341" s="170">
        <f>Q341*H341</f>
        <v>0</v>
      </c>
      <c r="AP341" s="171" t="s">
        <v>173</v>
      </c>
      <c r="AR341" s="171" t="s">
        <v>125</v>
      </c>
      <c r="AS341" s="171" t="s">
        <v>69</v>
      </c>
      <c r="AW341" s="93" t="s">
        <v>121</v>
      </c>
      <c r="BC341" s="172" t="e">
        <f>IF(L341="základní",#REF!,0)</f>
        <v>#REF!</v>
      </c>
      <c r="BD341" s="172">
        <f>IF(L341="snížená",#REF!,0)</f>
        <v>0</v>
      </c>
      <c r="BE341" s="172">
        <f>IF(L341="zákl. přenesená",#REF!,0)</f>
        <v>0</v>
      </c>
      <c r="BF341" s="172">
        <f>IF(L341="sníž. přenesená",#REF!,0)</f>
        <v>0</v>
      </c>
      <c r="BG341" s="172">
        <f>IF(L341="nulová",#REF!,0)</f>
        <v>0</v>
      </c>
      <c r="BH341" s="93" t="s">
        <v>67</v>
      </c>
      <c r="BI341" s="172" t="e">
        <f>ROUND(#REF!*H341,2)</f>
        <v>#REF!</v>
      </c>
      <c r="BJ341" s="93" t="s">
        <v>173</v>
      </c>
      <c r="BK341" s="171" t="s">
        <v>529</v>
      </c>
    </row>
    <row r="342" spans="2:63" s="99" customFormat="1" ht="29.25">
      <c r="B342" s="100"/>
      <c r="D342" s="173" t="s">
        <v>132</v>
      </c>
      <c r="F342" s="174" t="s">
        <v>530</v>
      </c>
      <c r="J342" s="100"/>
      <c r="K342" s="175"/>
      <c r="R342" s="176"/>
      <c r="AR342" s="93" t="s">
        <v>132</v>
      </c>
      <c r="AS342" s="93" t="s">
        <v>69</v>
      </c>
    </row>
    <row r="343" spans="2:63" s="99" customFormat="1">
      <c r="B343" s="100"/>
      <c r="D343" s="177" t="s">
        <v>134</v>
      </c>
      <c r="F343" s="178" t="s">
        <v>531</v>
      </c>
      <c r="J343" s="100"/>
      <c r="K343" s="175"/>
      <c r="R343" s="176"/>
      <c r="AR343" s="93" t="s">
        <v>134</v>
      </c>
      <c r="AS343" s="93" t="s">
        <v>69</v>
      </c>
    </row>
    <row r="344" spans="2:63" s="99" customFormat="1" ht="37.9" customHeight="1">
      <c r="B344" s="100"/>
      <c r="C344" s="162" t="s">
        <v>532</v>
      </c>
      <c r="D344" s="162" t="s">
        <v>125</v>
      </c>
      <c r="E344" s="163" t="s">
        <v>533</v>
      </c>
      <c r="F344" s="164" t="s">
        <v>534</v>
      </c>
      <c r="G344" s="165" t="s">
        <v>250</v>
      </c>
      <c r="H344" s="166">
        <v>720</v>
      </c>
      <c r="I344" s="164" t="s">
        <v>129</v>
      </c>
      <c r="J344" s="100"/>
      <c r="K344" s="167" t="s">
        <v>1</v>
      </c>
      <c r="L344" s="168" t="s">
        <v>29</v>
      </c>
      <c r="M344" s="169">
        <v>0.11799999999999999</v>
      </c>
      <c r="N344" s="169">
        <f>M344*H344</f>
        <v>84.96</v>
      </c>
      <c r="O344" s="169">
        <v>2.4078000000000001E-4</v>
      </c>
      <c r="P344" s="169">
        <f>O344*H344</f>
        <v>0.1733616</v>
      </c>
      <c r="Q344" s="169">
        <v>0</v>
      </c>
      <c r="R344" s="170">
        <f>Q344*H344</f>
        <v>0</v>
      </c>
      <c r="AP344" s="171" t="s">
        <v>173</v>
      </c>
      <c r="AR344" s="171" t="s">
        <v>125</v>
      </c>
      <c r="AS344" s="171" t="s">
        <v>69</v>
      </c>
      <c r="AW344" s="93" t="s">
        <v>121</v>
      </c>
      <c r="BC344" s="172" t="e">
        <f>IF(L344="základní",#REF!,0)</f>
        <v>#REF!</v>
      </c>
      <c r="BD344" s="172">
        <f>IF(L344="snížená",#REF!,0)</f>
        <v>0</v>
      </c>
      <c r="BE344" s="172">
        <f>IF(L344="zákl. přenesená",#REF!,0)</f>
        <v>0</v>
      </c>
      <c r="BF344" s="172">
        <f>IF(L344="sníž. přenesená",#REF!,0)</f>
        <v>0</v>
      </c>
      <c r="BG344" s="172">
        <f>IF(L344="nulová",#REF!,0)</f>
        <v>0</v>
      </c>
      <c r="BH344" s="93" t="s">
        <v>67</v>
      </c>
      <c r="BI344" s="172" t="e">
        <f>ROUND(#REF!*H344,2)</f>
        <v>#REF!</v>
      </c>
      <c r="BJ344" s="93" t="s">
        <v>173</v>
      </c>
      <c r="BK344" s="171" t="s">
        <v>535</v>
      </c>
    </row>
    <row r="345" spans="2:63" s="99" customFormat="1" ht="29.25">
      <c r="B345" s="100"/>
      <c r="D345" s="173" t="s">
        <v>132</v>
      </c>
      <c r="F345" s="174" t="s">
        <v>536</v>
      </c>
      <c r="J345" s="100"/>
      <c r="K345" s="175"/>
      <c r="R345" s="176"/>
      <c r="AR345" s="93" t="s">
        <v>132</v>
      </c>
      <c r="AS345" s="93" t="s">
        <v>69</v>
      </c>
    </row>
    <row r="346" spans="2:63" s="99" customFormat="1">
      <c r="B346" s="100"/>
      <c r="D346" s="177" t="s">
        <v>134</v>
      </c>
      <c r="F346" s="178" t="s">
        <v>537</v>
      </c>
      <c r="J346" s="100"/>
      <c r="K346" s="175"/>
      <c r="R346" s="176"/>
      <c r="AR346" s="93" t="s">
        <v>134</v>
      </c>
      <c r="AS346" s="93" t="s">
        <v>69</v>
      </c>
    </row>
    <row r="347" spans="2:63" s="99" customFormat="1" ht="24.2" customHeight="1">
      <c r="B347" s="100"/>
      <c r="C347" s="162" t="s">
        <v>538</v>
      </c>
      <c r="D347" s="162" t="s">
        <v>125</v>
      </c>
      <c r="E347" s="163" t="s">
        <v>539</v>
      </c>
      <c r="F347" s="164" t="s">
        <v>540</v>
      </c>
      <c r="G347" s="165" t="s">
        <v>151</v>
      </c>
      <c r="H347" s="166">
        <v>90</v>
      </c>
      <c r="I347" s="164" t="s">
        <v>129</v>
      </c>
      <c r="J347" s="100"/>
      <c r="K347" s="167" t="s">
        <v>1</v>
      </c>
      <c r="L347" s="168" t="s">
        <v>29</v>
      </c>
      <c r="M347" s="169">
        <v>0.121</v>
      </c>
      <c r="N347" s="169">
        <f>M347*H347</f>
        <v>10.89</v>
      </c>
      <c r="O347" s="169">
        <v>1E-4</v>
      </c>
      <c r="P347" s="169">
        <f>O347*H347</f>
        <v>9.0000000000000011E-3</v>
      </c>
      <c r="Q347" s="169">
        <v>0</v>
      </c>
      <c r="R347" s="170">
        <f>Q347*H347</f>
        <v>0</v>
      </c>
      <c r="AP347" s="171" t="s">
        <v>173</v>
      </c>
      <c r="AR347" s="171" t="s">
        <v>125</v>
      </c>
      <c r="AS347" s="171" t="s">
        <v>69</v>
      </c>
      <c r="AW347" s="93" t="s">
        <v>121</v>
      </c>
      <c r="BC347" s="172" t="e">
        <f>IF(L347="základní",#REF!,0)</f>
        <v>#REF!</v>
      </c>
      <c r="BD347" s="172">
        <f>IF(L347="snížená",#REF!,0)</f>
        <v>0</v>
      </c>
      <c r="BE347" s="172">
        <f>IF(L347="zákl. přenesená",#REF!,0)</f>
        <v>0</v>
      </c>
      <c r="BF347" s="172">
        <f>IF(L347="sníž. přenesená",#REF!,0)</f>
        <v>0</v>
      </c>
      <c r="BG347" s="172">
        <f>IF(L347="nulová",#REF!,0)</f>
        <v>0</v>
      </c>
      <c r="BH347" s="93" t="s">
        <v>67</v>
      </c>
      <c r="BI347" s="172" t="e">
        <f>ROUND(#REF!*H347,2)</f>
        <v>#REF!</v>
      </c>
      <c r="BJ347" s="93" t="s">
        <v>173</v>
      </c>
      <c r="BK347" s="171" t="s">
        <v>541</v>
      </c>
    </row>
    <row r="348" spans="2:63" s="99" customFormat="1" ht="19.5">
      <c r="B348" s="100"/>
      <c r="D348" s="173" t="s">
        <v>132</v>
      </c>
      <c r="F348" s="174" t="s">
        <v>542</v>
      </c>
      <c r="J348" s="100"/>
      <c r="K348" s="175"/>
      <c r="R348" s="176"/>
      <c r="AR348" s="93" t="s">
        <v>132</v>
      </c>
      <c r="AS348" s="93" t="s">
        <v>69</v>
      </c>
    </row>
    <row r="349" spans="2:63" s="99" customFormat="1">
      <c r="B349" s="100"/>
      <c r="D349" s="177" t="s">
        <v>134</v>
      </c>
      <c r="F349" s="178" t="s">
        <v>543</v>
      </c>
      <c r="J349" s="100"/>
      <c r="K349" s="175"/>
      <c r="R349" s="176"/>
      <c r="AR349" s="93" t="s">
        <v>134</v>
      </c>
      <c r="AS349" s="93" t="s">
        <v>69</v>
      </c>
    </row>
    <row r="350" spans="2:63" s="99" customFormat="1" ht="16.5" customHeight="1">
      <c r="B350" s="100"/>
      <c r="C350" s="162" t="s">
        <v>544</v>
      </c>
      <c r="D350" s="162" t="s">
        <v>125</v>
      </c>
      <c r="E350" s="163" t="s">
        <v>545</v>
      </c>
      <c r="F350" s="164" t="s">
        <v>546</v>
      </c>
      <c r="G350" s="165" t="s">
        <v>151</v>
      </c>
      <c r="H350" s="166">
        <v>23</v>
      </c>
      <c r="I350" s="164" t="s">
        <v>129</v>
      </c>
      <c r="J350" s="100"/>
      <c r="K350" s="167" t="s">
        <v>1</v>
      </c>
      <c r="L350" s="168" t="s">
        <v>29</v>
      </c>
      <c r="M350" s="169">
        <v>0.16500000000000001</v>
      </c>
      <c r="N350" s="169">
        <f>M350*H350</f>
        <v>3.7950000000000004</v>
      </c>
      <c r="O350" s="169">
        <v>2.8626880000000001E-4</v>
      </c>
      <c r="P350" s="169">
        <f>O350*H350</f>
        <v>6.5841824000000002E-3</v>
      </c>
      <c r="Q350" s="169">
        <v>0</v>
      </c>
      <c r="R350" s="170">
        <f>Q350*H350</f>
        <v>0</v>
      </c>
      <c r="AP350" s="171" t="s">
        <v>173</v>
      </c>
      <c r="AR350" s="171" t="s">
        <v>125</v>
      </c>
      <c r="AS350" s="171" t="s">
        <v>69</v>
      </c>
      <c r="AW350" s="93" t="s">
        <v>121</v>
      </c>
      <c r="BC350" s="172" t="e">
        <f>IF(L350="základní",#REF!,0)</f>
        <v>#REF!</v>
      </c>
      <c r="BD350" s="172">
        <f>IF(L350="snížená",#REF!,0)</f>
        <v>0</v>
      </c>
      <c r="BE350" s="172">
        <f>IF(L350="zákl. přenesená",#REF!,0)</f>
        <v>0</v>
      </c>
      <c r="BF350" s="172">
        <f>IF(L350="sníž. přenesená",#REF!,0)</f>
        <v>0</v>
      </c>
      <c r="BG350" s="172">
        <f>IF(L350="nulová",#REF!,0)</f>
        <v>0</v>
      </c>
      <c r="BH350" s="93" t="s">
        <v>67</v>
      </c>
      <c r="BI350" s="172" t="e">
        <f>ROUND(#REF!*H350,2)</f>
        <v>#REF!</v>
      </c>
      <c r="BJ350" s="93" t="s">
        <v>173</v>
      </c>
      <c r="BK350" s="171" t="s">
        <v>547</v>
      </c>
    </row>
    <row r="351" spans="2:63" s="99" customFormat="1">
      <c r="B351" s="100"/>
      <c r="D351" s="173" t="s">
        <v>132</v>
      </c>
      <c r="F351" s="174" t="s">
        <v>548</v>
      </c>
      <c r="J351" s="100"/>
      <c r="K351" s="175"/>
      <c r="R351" s="176"/>
      <c r="AR351" s="93" t="s">
        <v>132</v>
      </c>
      <c r="AS351" s="93" t="s">
        <v>69</v>
      </c>
    </row>
    <row r="352" spans="2:63" s="99" customFormat="1">
      <c r="B352" s="100"/>
      <c r="D352" s="177" t="s">
        <v>134</v>
      </c>
      <c r="F352" s="178" t="s">
        <v>549</v>
      </c>
      <c r="J352" s="100"/>
      <c r="K352" s="175"/>
      <c r="R352" s="176"/>
      <c r="AR352" s="93" t="s">
        <v>134</v>
      </c>
      <c r="AS352" s="93" t="s">
        <v>69</v>
      </c>
    </row>
    <row r="353" spans="2:63" s="99" customFormat="1" ht="21.75" customHeight="1">
      <c r="B353" s="100"/>
      <c r="C353" s="162" t="s">
        <v>550</v>
      </c>
      <c r="D353" s="162" t="s">
        <v>125</v>
      </c>
      <c r="E353" s="163" t="s">
        <v>551</v>
      </c>
      <c r="F353" s="164" t="s">
        <v>552</v>
      </c>
      <c r="G353" s="165" t="s">
        <v>250</v>
      </c>
      <c r="H353" s="166">
        <v>1350</v>
      </c>
      <c r="I353" s="164" t="s">
        <v>129</v>
      </c>
      <c r="J353" s="100"/>
      <c r="K353" s="167" t="s">
        <v>1</v>
      </c>
      <c r="L353" s="168" t="s">
        <v>29</v>
      </c>
      <c r="M353" s="169">
        <v>8.2000000000000003E-2</v>
      </c>
      <c r="N353" s="169">
        <f>M353*H353</f>
        <v>110.7</v>
      </c>
      <c r="O353" s="169">
        <v>1.0000000000000001E-5</v>
      </c>
      <c r="P353" s="169">
        <f>O353*H353</f>
        <v>1.3500000000000002E-2</v>
      </c>
      <c r="Q353" s="169">
        <v>0</v>
      </c>
      <c r="R353" s="170">
        <f>Q353*H353</f>
        <v>0</v>
      </c>
      <c r="AP353" s="171" t="s">
        <v>173</v>
      </c>
      <c r="AR353" s="171" t="s">
        <v>125</v>
      </c>
      <c r="AS353" s="171" t="s">
        <v>69</v>
      </c>
      <c r="AW353" s="93" t="s">
        <v>121</v>
      </c>
      <c r="BC353" s="172" t="e">
        <f>IF(L353="základní",#REF!,0)</f>
        <v>#REF!</v>
      </c>
      <c r="BD353" s="172">
        <f>IF(L353="snížená",#REF!,0)</f>
        <v>0</v>
      </c>
      <c r="BE353" s="172">
        <f>IF(L353="zákl. přenesená",#REF!,0)</f>
        <v>0</v>
      </c>
      <c r="BF353" s="172">
        <f>IF(L353="sníž. přenesená",#REF!,0)</f>
        <v>0</v>
      </c>
      <c r="BG353" s="172">
        <f>IF(L353="nulová",#REF!,0)</f>
        <v>0</v>
      </c>
      <c r="BH353" s="93" t="s">
        <v>67</v>
      </c>
      <c r="BI353" s="172" t="e">
        <f>ROUND(#REF!*H353,2)</f>
        <v>#REF!</v>
      </c>
      <c r="BJ353" s="93" t="s">
        <v>173</v>
      </c>
      <c r="BK353" s="171" t="s">
        <v>553</v>
      </c>
    </row>
    <row r="354" spans="2:63" s="99" customFormat="1" ht="19.5">
      <c r="B354" s="100"/>
      <c r="D354" s="173" t="s">
        <v>132</v>
      </c>
      <c r="F354" s="174" t="s">
        <v>554</v>
      </c>
      <c r="J354" s="100"/>
      <c r="K354" s="175"/>
      <c r="R354" s="176"/>
      <c r="AR354" s="93" t="s">
        <v>132</v>
      </c>
      <c r="AS354" s="93" t="s">
        <v>69</v>
      </c>
    </row>
    <row r="355" spans="2:63" s="99" customFormat="1">
      <c r="B355" s="100"/>
      <c r="D355" s="177" t="s">
        <v>134</v>
      </c>
      <c r="F355" s="178" t="s">
        <v>555</v>
      </c>
      <c r="J355" s="100"/>
      <c r="K355" s="175"/>
      <c r="R355" s="176"/>
      <c r="AR355" s="93" t="s">
        <v>134</v>
      </c>
      <c r="AS355" s="93" t="s">
        <v>69</v>
      </c>
    </row>
    <row r="356" spans="2:63" s="99" customFormat="1" ht="24.2" customHeight="1">
      <c r="B356" s="100"/>
      <c r="C356" s="162" t="s">
        <v>556</v>
      </c>
      <c r="D356" s="162" t="s">
        <v>125</v>
      </c>
      <c r="E356" s="163" t="s">
        <v>557</v>
      </c>
      <c r="F356" s="164" t="s">
        <v>558</v>
      </c>
      <c r="G356" s="165" t="s">
        <v>456</v>
      </c>
      <c r="H356" s="166">
        <v>7579.0609999999997</v>
      </c>
      <c r="I356" s="164" t="s">
        <v>129</v>
      </c>
      <c r="J356" s="100"/>
      <c r="K356" s="167" t="s">
        <v>1</v>
      </c>
      <c r="L356" s="168" t="s">
        <v>29</v>
      </c>
      <c r="M356" s="169">
        <v>0</v>
      </c>
      <c r="N356" s="169">
        <f>M356*H356</f>
        <v>0</v>
      </c>
      <c r="O356" s="169">
        <v>0</v>
      </c>
      <c r="P356" s="169">
        <f>O356*H356</f>
        <v>0</v>
      </c>
      <c r="Q356" s="169">
        <v>0</v>
      </c>
      <c r="R356" s="170">
        <f>Q356*H356</f>
        <v>0</v>
      </c>
      <c r="AP356" s="171" t="s">
        <v>173</v>
      </c>
      <c r="AR356" s="171" t="s">
        <v>125</v>
      </c>
      <c r="AS356" s="171" t="s">
        <v>69</v>
      </c>
      <c r="AW356" s="93" t="s">
        <v>121</v>
      </c>
      <c r="BC356" s="172" t="e">
        <f>IF(L356="základní",#REF!,0)</f>
        <v>#REF!</v>
      </c>
      <c r="BD356" s="172">
        <f>IF(L356="snížená",#REF!,0)</f>
        <v>0</v>
      </c>
      <c r="BE356" s="172">
        <f>IF(L356="zákl. přenesená",#REF!,0)</f>
        <v>0</v>
      </c>
      <c r="BF356" s="172">
        <f>IF(L356="sníž. přenesená",#REF!,0)</f>
        <v>0</v>
      </c>
      <c r="BG356" s="172">
        <f>IF(L356="nulová",#REF!,0)</f>
        <v>0</v>
      </c>
      <c r="BH356" s="93" t="s">
        <v>67</v>
      </c>
      <c r="BI356" s="172" t="e">
        <f>ROUND(#REF!*H356,2)</f>
        <v>#REF!</v>
      </c>
      <c r="BJ356" s="93" t="s">
        <v>173</v>
      </c>
      <c r="BK356" s="171" t="s">
        <v>559</v>
      </c>
    </row>
    <row r="357" spans="2:63" s="99" customFormat="1" ht="29.25">
      <c r="B357" s="100"/>
      <c r="D357" s="173" t="s">
        <v>132</v>
      </c>
      <c r="F357" s="174" t="s">
        <v>560</v>
      </c>
      <c r="J357" s="100"/>
      <c r="K357" s="175"/>
      <c r="R357" s="176"/>
      <c r="AR357" s="93" t="s">
        <v>132</v>
      </c>
      <c r="AS357" s="93" t="s">
        <v>69</v>
      </c>
    </row>
    <row r="358" spans="2:63" s="99" customFormat="1">
      <c r="B358" s="100"/>
      <c r="D358" s="177" t="s">
        <v>134</v>
      </c>
      <c r="F358" s="178" t="s">
        <v>561</v>
      </c>
      <c r="J358" s="100"/>
      <c r="K358" s="175"/>
      <c r="R358" s="176"/>
      <c r="AR358" s="93" t="s">
        <v>134</v>
      </c>
      <c r="AS358" s="93" t="s">
        <v>69</v>
      </c>
    </row>
    <row r="359" spans="2:63" s="152" customFormat="1" ht="22.9" customHeight="1">
      <c r="B359" s="153"/>
      <c r="D359" s="154" t="s">
        <v>61</v>
      </c>
      <c r="E359" s="161" t="s">
        <v>562</v>
      </c>
      <c r="F359" s="161" t="s">
        <v>563</v>
      </c>
      <c r="J359" s="153"/>
      <c r="K359" s="156"/>
      <c r="N359" s="157">
        <f>SUM(N360:N395)</f>
        <v>278.17</v>
      </c>
      <c r="P359" s="157">
        <f>SUM(P360:P395)</f>
        <v>2.4900546349999999</v>
      </c>
      <c r="R359" s="158">
        <f>SUM(R360:R395)</f>
        <v>5.0133700000000001</v>
      </c>
      <c r="AP359" s="154" t="s">
        <v>69</v>
      </c>
      <c r="AR359" s="159" t="s">
        <v>61</v>
      </c>
      <c r="AS359" s="159" t="s">
        <v>67</v>
      </c>
      <c r="AW359" s="154" t="s">
        <v>121</v>
      </c>
      <c r="BI359" s="160" t="e">
        <f>SUM(BI360:BI395)</f>
        <v>#REF!</v>
      </c>
    </row>
    <row r="360" spans="2:63" s="99" customFormat="1" ht="16.5" customHeight="1">
      <c r="B360" s="100"/>
      <c r="C360" s="162" t="s">
        <v>564</v>
      </c>
      <c r="D360" s="162" t="s">
        <v>125</v>
      </c>
      <c r="E360" s="163" t="s">
        <v>565</v>
      </c>
      <c r="F360" s="164" t="s">
        <v>566</v>
      </c>
      <c r="G360" s="165" t="s">
        <v>428</v>
      </c>
      <c r="H360" s="166">
        <v>23</v>
      </c>
      <c r="I360" s="164" t="s">
        <v>129</v>
      </c>
      <c r="J360" s="100"/>
      <c r="K360" s="167" t="s">
        <v>1</v>
      </c>
      <c r="L360" s="168" t="s">
        <v>29</v>
      </c>
      <c r="M360" s="169">
        <v>0.54800000000000004</v>
      </c>
      <c r="N360" s="169">
        <f>M360*H360</f>
        <v>12.604000000000001</v>
      </c>
      <c r="O360" s="169">
        <v>0</v>
      </c>
      <c r="P360" s="169">
        <f>O360*H360</f>
        <v>0</v>
      </c>
      <c r="Q360" s="169">
        <v>1.933E-2</v>
      </c>
      <c r="R360" s="170">
        <f>Q360*H360</f>
        <v>0.44458999999999999</v>
      </c>
      <c r="AP360" s="171" t="s">
        <v>173</v>
      </c>
      <c r="AR360" s="171" t="s">
        <v>125</v>
      </c>
      <c r="AS360" s="171" t="s">
        <v>69</v>
      </c>
      <c r="AW360" s="93" t="s">
        <v>121</v>
      </c>
      <c r="BC360" s="172" t="e">
        <f>IF(L360="základní",#REF!,0)</f>
        <v>#REF!</v>
      </c>
      <c r="BD360" s="172">
        <f>IF(L360="snížená",#REF!,0)</f>
        <v>0</v>
      </c>
      <c r="BE360" s="172">
        <f>IF(L360="zákl. přenesená",#REF!,0)</f>
        <v>0</v>
      </c>
      <c r="BF360" s="172">
        <f>IF(L360="sníž. přenesená",#REF!,0)</f>
        <v>0</v>
      </c>
      <c r="BG360" s="172">
        <f>IF(L360="nulová",#REF!,0)</f>
        <v>0</v>
      </c>
      <c r="BH360" s="93" t="s">
        <v>67</v>
      </c>
      <c r="BI360" s="172" t="e">
        <f>ROUND(#REF!*H360,2)</f>
        <v>#REF!</v>
      </c>
      <c r="BJ360" s="93" t="s">
        <v>173</v>
      </c>
      <c r="BK360" s="171" t="s">
        <v>567</v>
      </c>
    </row>
    <row r="361" spans="2:63" s="99" customFormat="1" ht="19.5">
      <c r="B361" s="100"/>
      <c r="D361" s="173" t="s">
        <v>132</v>
      </c>
      <c r="F361" s="174" t="s">
        <v>568</v>
      </c>
      <c r="J361" s="100"/>
      <c r="K361" s="175"/>
      <c r="R361" s="176"/>
      <c r="AR361" s="93" t="s">
        <v>132</v>
      </c>
      <c r="AS361" s="93" t="s">
        <v>69</v>
      </c>
    </row>
    <row r="362" spans="2:63" s="99" customFormat="1">
      <c r="B362" s="100"/>
      <c r="D362" s="177" t="s">
        <v>134</v>
      </c>
      <c r="F362" s="178" t="s">
        <v>569</v>
      </c>
      <c r="J362" s="100"/>
      <c r="K362" s="175"/>
      <c r="R362" s="176"/>
      <c r="AR362" s="93" t="s">
        <v>134</v>
      </c>
      <c r="AS362" s="93" t="s">
        <v>69</v>
      </c>
    </row>
    <row r="363" spans="2:63" s="99" customFormat="1" ht="24.2" customHeight="1">
      <c r="B363" s="100"/>
      <c r="C363" s="162" t="s">
        <v>570</v>
      </c>
      <c r="D363" s="162" t="s">
        <v>125</v>
      </c>
      <c r="E363" s="163" t="s">
        <v>571</v>
      </c>
      <c r="F363" s="164" t="s">
        <v>572</v>
      </c>
      <c r="G363" s="165" t="s">
        <v>428</v>
      </c>
      <c r="H363" s="166">
        <v>23</v>
      </c>
      <c r="I363" s="164" t="s">
        <v>129</v>
      </c>
      <c r="J363" s="100"/>
      <c r="K363" s="167" t="s">
        <v>1</v>
      </c>
      <c r="L363" s="168" t="s">
        <v>29</v>
      </c>
      <c r="M363" s="169">
        <v>1.1000000000000001</v>
      </c>
      <c r="N363" s="169">
        <f>M363*H363</f>
        <v>25.3</v>
      </c>
      <c r="O363" s="169">
        <v>1.6968836300000002E-2</v>
      </c>
      <c r="P363" s="169">
        <f>O363*H363</f>
        <v>0.39028323490000005</v>
      </c>
      <c r="Q363" s="169">
        <v>0</v>
      </c>
      <c r="R363" s="170">
        <f>Q363*H363</f>
        <v>0</v>
      </c>
      <c r="AP363" s="171" t="s">
        <v>173</v>
      </c>
      <c r="AR363" s="171" t="s">
        <v>125</v>
      </c>
      <c r="AS363" s="171" t="s">
        <v>69</v>
      </c>
      <c r="AW363" s="93" t="s">
        <v>121</v>
      </c>
      <c r="BC363" s="172" t="e">
        <f>IF(L363="základní",#REF!,0)</f>
        <v>#REF!</v>
      </c>
      <c r="BD363" s="172">
        <f>IF(L363="snížená",#REF!,0)</f>
        <v>0</v>
      </c>
      <c r="BE363" s="172">
        <f>IF(L363="zákl. přenesená",#REF!,0)</f>
        <v>0</v>
      </c>
      <c r="BF363" s="172">
        <f>IF(L363="sníž. přenesená",#REF!,0)</f>
        <v>0</v>
      </c>
      <c r="BG363" s="172">
        <f>IF(L363="nulová",#REF!,0)</f>
        <v>0</v>
      </c>
      <c r="BH363" s="93" t="s">
        <v>67</v>
      </c>
      <c r="BI363" s="172" t="e">
        <f>ROUND(#REF!*H363,2)</f>
        <v>#REF!</v>
      </c>
      <c r="BJ363" s="93" t="s">
        <v>173</v>
      </c>
      <c r="BK363" s="171" t="s">
        <v>573</v>
      </c>
    </row>
    <row r="364" spans="2:63" s="99" customFormat="1" ht="19.5">
      <c r="B364" s="100"/>
      <c r="D364" s="173" t="s">
        <v>132</v>
      </c>
      <c r="F364" s="174" t="s">
        <v>574</v>
      </c>
      <c r="J364" s="100"/>
      <c r="K364" s="175"/>
      <c r="R364" s="176"/>
      <c r="AR364" s="93" t="s">
        <v>132</v>
      </c>
      <c r="AS364" s="93" t="s">
        <v>69</v>
      </c>
    </row>
    <row r="365" spans="2:63" s="99" customFormat="1">
      <c r="B365" s="100"/>
      <c r="D365" s="177" t="s">
        <v>134</v>
      </c>
      <c r="F365" s="178" t="s">
        <v>575</v>
      </c>
      <c r="J365" s="100"/>
      <c r="K365" s="175"/>
      <c r="R365" s="176"/>
      <c r="AR365" s="93" t="s">
        <v>134</v>
      </c>
      <c r="AS365" s="93" t="s">
        <v>69</v>
      </c>
    </row>
    <row r="366" spans="2:63" s="99" customFormat="1" ht="16.5" customHeight="1">
      <c r="B366" s="100"/>
      <c r="C366" s="162" t="s">
        <v>576</v>
      </c>
      <c r="D366" s="162" t="s">
        <v>125</v>
      </c>
      <c r="E366" s="163" t="s">
        <v>577</v>
      </c>
      <c r="F366" s="164" t="s">
        <v>578</v>
      </c>
      <c r="G366" s="165" t="s">
        <v>428</v>
      </c>
      <c r="H366" s="166">
        <v>23</v>
      </c>
      <c r="I366" s="164" t="s">
        <v>129</v>
      </c>
      <c r="J366" s="100"/>
      <c r="K366" s="167" t="s">
        <v>1</v>
      </c>
      <c r="L366" s="168" t="s">
        <v>29</v>
      </c>
      <c r="M366" s="169">
        <v>0.36199999999999999</v>
      </c>
      <c r="N366" s="169">
        <f>M366*H366</f>
        <v>8.3260000000000005</v>
      </c>
      <c r="O366" s="169">
        <v>0</v>
      </c>
      <c r="P366" s="169">
        <f>O366*H366</f>
        <v>0</v>
      </c>
      <c r="Q366" s="169">
        <v>1.9460000000000002E-2</v>
      </c>
      <c r="R366" s="170">
        <f>Q366*H366</f>
        <v>0.44758000000000003</v>
      </c>
      <c r="AP366" s="171" t="s">
        <v>173</v>
      </c>
      <c r="AR366" s="171" t="s">
        <v>125</v>
      </c>
      <c r="AS366" s="171" t="s">
        <v>69</v>
      </c>
      <c r="AW366" s="93" t="s">
        <v>121</v>
      </c>
      <c r="BC366" s="172" t="e">
        <f>IF(L366="základní",#REF!,0)</f>
        <v>#REF!</v>
      </c>
      <c r="BD366" s="172">
        <f>IF(L366="snížená",#REF!,0)</f>
        <v>0</v>
      </c>
      <c r="BE366" s="172">
        <f>IF(L366="zákl. přenesená",#REF!,0)</f>
        <v>0</v>
      </c>
      <c r="BF366" s="172">
        <f>IF(L366="sníž. přenesená",#REF!,0)</f>
        <v>0</v>
      </c>
      <c r="BG366" s="172">
        <f>IF(L366="nulová",#REF!,0)</f>
        <v>0</v>
      </c>
      <c r="BH366" s="93" t="s">
        <v>67</v>
      </c>
      <c r="BI366" s="172" t="e">
        <f>ROUND(#REF!*H366,2)</f>
        <v>#REF!</v>
      </c>
      <c r="BJ366" s="93" t="s">
        <v>173</v>
      </c>
      <c r="BK366" s="171" t="s">
        <v>579</v>
      </c>
    </row>
    <row r="367" spans="2:63" s="99" customFormat="1">
      <c r="B367" s="100"/>
      <c r="D367" s="173" t="s">
        <v>132</v>
      </c>
      <c r="F367" s="174" t="s">
        <v>580</v>
      </c>
      <c r="J367" s="100"/>
      <c r="K367" s="175"/>
      <c r="R367" s="176"/>
      <c r="AR367" s="93" t="s">
        <v>132</v>
      </c>
      <c r="AS367" s="93" t="s">
        <v>69</v>
      </c>
    </row>
    <row r="368" spans="2:63" s="99" customFormat="1">
      <c r="B368" s="100"/>
      <c r="D368" s="177" t="s">
        <v>134</v>
      </c>
      <c r="F368" s="178" t="s">
        <v>581</v>
      </c>
      <c r="J368" s="100"/>
      <c r="K368" s="175"/>
      <c r="R368" s="176"/>
      <c r="AR368" s="93" t="s">
        <v>134</v>
      </c>
      <c r="AS368" s="93" t="s">
        <v>69</v>
      </c>
    </row>
    <row r="369" spans="2:63" s="99" customFormat="1" ht="24.2" customHeight="1">
      <c r="B369" s="100"/>
      <c r="C369" s="162" t="s">
        <v>582</v>
      </c>
      <c r="D369" s="162" t="s">
        <v>125</v>
      </c>
      <c r="E369" s="163" t="s">
        <v>583</v>
      </c>
      <c r="F369" s="164" t="s">
        <v>584</v>
      </c>
      <c r="G369" s="165" t="s">
        <v>428</v>
      </c>
      <c r="H369" s="166">
        <v>23</v>
      </c>
      <c r="I369" s="164" t="s">
        <v>129</v>
      </c>
      <c r="J369" s="100"/>
      <c r="K369" s="167" t="s">
        <v>1</v>
      </c>
      <c r="L369" s="168" t="s">
        <v>29</v>
      </c>
      <c r="M369" s="169">
        <v>1.1000000000000001</v>
      </c>
      <c r="N369" s="169">
        <f>M369*H369</f>
        <v>25.3</v>
      </c>
      <c r="O369" s="169">
        <v>1.6469276500000001E-2</v>
      </c>
      <c r="P369" s="169">
        <f>O369*H369</f>
        <v>0.37879335950000004</v>
      </c>
      <c r="Q369" s="169">
        <v>0</v>
      </c>
      <c r="R369" s="170">
        <f>Q369*H369</f>
        <v>0</v>
      </c>
      <c r="AP369" s="171" t="s">
        <v>173</v>
      </c>
      <c r="AR369" s="171" t="s">
        <v>125</v>
      </c>
      <c r="AS369" s="171" t="s">
        <v>69</v>
      </c>
      <c r="AW369" s="93" t="s">
        <v>121</v>
      </c>
      <c r="BC369" s="172" t="e">
        <f>IF(L369="základní",#REF!,0)</f>
        <v>#REF!</v>
      </c>
      <c r="BD369" s="172">
        <f>IF(L369="snížená",#REF!,0)</f>
        <v>0</v>
      </c>
      <c r="BE369" s="172">
        <f>IF(L369="zákl. přenesená",#REF!,0)</f>
        <v>0</v>
      </c>
      <c r="BF369" s="172">
        <f>IF(L369="sníž. přenesená",#REF!,0)</f>
        <v>0</v>
      </c>
      <c r="BG369" s="172">
        <f>IF(L369="nulová",#REF!,0)</f>
        <v>0</v>
      </c>
      <c r="BH369" s="93" t="s">
        <v>67</v>
      </c>
      <c r="BI369" s="172" t="e">
        <f>ROUND(#REF!*H369,2)</f>
        <v>#REF!</v>
      </c>
      <c r="BJ369" s="93" t="s">
        <v>173</v>
      </c>
      <c r="BK369" s="171" t="s">
        <v>585</v>
      </c>
    </row>
    <row r="370" spans="2:63" s="99" customFormat="1" ht="29.25">
      <c r="B370" s="100"/>
      <c r="D370" s="173" t="s">
        <v>132</v>
      </c>
      <c r="F370" s="174" t="s">
        <v>586</v>
      </c>
      <c r="J370" s="100"/>
      <c r="K370" s="175"/>
      <c r="R370" s="176"/>
      <c r="AR370" s="93" t="s">
        <v>132</v>
      </c>
      <c r="AS370" s="93" t="s">
        <v>69</v>
      </c>
    </row>
    <row r="371" spans="2:63" s="99" customFormat="1">
      <c r="B371" s="100"/>
      <c r="D371" s="177" t="s">
        <v>134</v>
      </c>
      <c r="F371" s="178" t="s">
        <v>587</v>
      </c>
      <c r="J371" s="100"/>
      <c r="K371" s="175"/>
      <c r="R371" s="176"/>
      <c r="AR371" s="93" t="s">
        <v>134</v>
      </c>
      <c r="AS371" s="93" t="s">
        <v>69</v>
      </c>
    </row>
    <row r="372" spans="2:63" s="99" customFormat="1" ht="16.5" customHeight="1">
      <c r="B372" s="100"/>
      <c r="C372" s="162" t="s">
        <v>588</v>
      </c>
      <c r="D372" s="162" t="s">
        <v>125</v>
      </c>
      <c r="E372" s="163" t="s">
        <v>589</v>
      </c>
      <c r="F372" s="164" t="s">
        <v>590</v>
      </c>
      <c r="G372" s="165" t="s">
        <v>428</v>
      </c>
      <c r="H372" s="166">
        <v>23</v>
      </c>
      <c r="I372" s="164" t="s">
        <v>129</v>
      </c>
      <c r="J372" s="100"/>
      <c r="K372" s="167" t="s">
        <v>1</v>
      </c>
      <c r="L372" s="168" t="s">
        <v>29</v>
      </c>
      <c r="M372" s="169">
        <v>0.40300000000000002</v>
      </c>
      <c r="N372" s="169">
        <f>M372*H372</f>
        <v>9.2690000000000001</v>
      </c>
      <c r="O372" s="169">
        <v>0</v>
      </c>
      <c r="P372" s="169">
        <f>O372*H372</f>
        <v>0</v>
      </c>
      <c r="Q372" s="169">
        <v>2.2499999999999999E-2</v>
      </c>
      <c r="R372" s="170">
        <f>Q372*H372</f>
        <v>0.51749999999999996</v>
      </c>
      <c r="AP372" s="171" t="s">
        <v>173</v>
      </c>
      <c r="AR372" s="171" t="s">
        <v>125</v>
      </c>
      <c r="AS372" s="171" t="s">
        <v>69</v>
      </c>
      <c r="AW372" s="93" t="s">
        <v>121</v>
      </c>
      <c r="BC372" s="172" t="e">
        <f>IF(L372="základní",#REF!,0)</f>
        <v>#REF!</v>
      </c>
      <c r="BD372" s="172">
        <f>IF(L372="snížená",#REF!,0)</f>
        <v>0</v>
      </c>
      <c r="BE372" s="172">
        <f>IF(L372="zákl. přenesená",#REF!,0)</f>
        <v>0</v>
      </c>
      <c r="BF372" s="172">
        <f>IF(L372="sníž. přenesená",#REF!,0)</f>
        <v>0</v>
      </c>
      <c r="BG372" s="172">
        <f>IF(L372="nulová",#REF!,0)</f>
        <v>0</v>
      </c>
      <c r="BH372" s="93" t="s">
        <v>67</v>
      </c>
      <c r="BI372" s="172" t="e">
        <f>ROUND(#REF!*H372,2)</f>
        <v>#REF!</v>
      </c>
      <c r="BJ372" s="93" t="s">
        <v>173</v>
      </c>
      <c r="BK372" s="171" t="s">
        <v>591</v>
      </c>
    </row>
    <row r="373" spans="2:63" s="99" customFormat="1">
      <c r="B373" s="100"/>
      <c r="D373" s="173" t="s">
        <v>132</v>
      </c>
      <c r="F373" s="174" t="s">
        <v>590</v>
      </c>
      <c r="J373" s="100"/>
      <c r="K373" s="175"/>
      <c r="R373" s="176"/>
      <c r="AR373" s="93" t="s">
        <v>132</v>
      </c>
      <c r="AS373" s="93" t="s">
        <v>69</v>
      </c>
    </row>
    <row r="374" spans="2:63" s="99" customFormat="1">
      <c r="B374" s="100"/>
      <c r="D374" s="177" t="s">
        <v>134</v>
      </c>
      <c r="F374" s="178" t="s">
        <v>592</v>
      </c>
      <c r="J374" s="100"/>
      <c r="K374" s="175"/>
      <c r="R374" s="176"/>
      <c r="AR374" s="93" t="s">
        <v>134</v>
      </c>
      <c r="AS374" s="93" t="s">
        <v>69</v>
      </c>
    </row>
    <row r="375" spans="2:63" s="99" customFormat="1" ht="24.2" customHeight="1">
      <c r="B375" s="100"/>
      <c r="C375" s="162" t="s">
        <v>593</v>
      </c>
      <c r="D375" s="162" t="s">
        <v>125</v>
      </c>
      <c r="E375" s="163" t="s">
        <v>594</v>
      </c>
      <c r="F375" s="164" t="s">
        <v>595</v>
      </c>
      <c r="G375" s="165" t="s">
        <v>428</v>
      </c>
      <c r="H375" s="166">
        <v>23</v>
      </c>
      <c r="I375" s="164" t="s">
        <v>129</v>
      </c>
      <c r="J375" s="100"/>
      <c r="K375" s="167" t="s">
        <v>1</v>
      </c>
      <c r="L375" s="168" t="s">
        <v>29</v>
      </c>
      <c r="M375" s="169">
        <v>2.54</v>
      </c>
      <c r="N375" s="169">
        <f>M375*H375</f>
        <v>58.42</v>
      </c>
      <c r="O375" s="169">
        <v>3.4684752200000002E-2</v>
      </c>
      <c r="P375" s="169">
        <f>O375*H375</f>
        <v>0.79774930060000004</v>
      </c>
      <c r="Q375" s="169">
        <v>0</v>
      </c>
      <c r="R375" s="170">
        <f>Q375*H375</f>
        <v>0</v>
      </c>
      <c r="AP375" s="171" t="s">
        <v>173</v>
      </c>
      <c r="AR375" s="171" t="s">
        <v>125</v>
      </c>
      <c r="AS375" s="171" t="s">
        <v>69</v>
      </c>
      <c r="AW375" s="93" t="s">
        <v>121</v>
      </c>
      <c r="BC375" s="172" t="e">
        <f>IF(L375="základní",#REF!,0)</f>
        <v>#REF!</v>
      </c>
      <c r="BD375" s="172">
        <f>IF(L375="snížená",#REF!,0)</f>
        <v>0</v>
      </c>
      <c r="BE375" s="172">
        <f>IF(L375="zákl. přenesená",#REF!,0)</f>
        <v>0</v>
      </c>
      <c r="BF375" s="172">
        <f>IF(L375="sníž. přenesená",#REF!,0)</f>
        <v>0</v>
      </c>
      <c r="BG375" s="172">
        <f>IF(L375="nulová",#REF!,0)</f>
        <v>0</v>
      </c>
      <c r="BH375" s="93" t="s">
        <v>67</v>
      </c>
      <c r="BI375" s="172" t="e">
        <f>ROUND(#REF!*H375,2)</f>
        <v>#REF!</v>
      </c>
      <c r="BJ375" s="93" t="s">
        <v>173</v>
      </c>
      <c r="BK375" s="171" t="s">
        <v>596</v>
      </c>
    </row>
    <row r="376" spans="2:63" s="99" customFormat="1" ht="19.5">
      <c r="B376" s="100"/>
      <c r="D376" s="173" t="s">
        <v>132</v>
      </c>
      <c r="F376" s="174" t="s">
        <v>597</v>
      </c>
      <c r="J376" s="100"/>
      <c r="K376" s="175"/>
      <c r="R376" s="176"/>
      <c r="AR376" s="93" t="s">
        <v>132</v>
      </c>
      <c r="AS376" s="93" t="s">
        <v>69</v>
      </c>
    </row>
    <row r="377" spans="2:63" s="99" customFormat="1">
      <c r="B377" s="100"/>
      <c r="D377" s="177" t="s">
        <v>134</v>
      </c>
      <c r="F377" s="178" t="s">
        <v>598</v>
      </c>
      <c r="J377" s="100"/>
      <c r="K377" s="175"/>
      <c r="R377" s="176"/>
      <c r="AR377" s="93" t="s">
        <v>134</v>
      </c>
      <c r="AS377" s="93" t="s">
        <v>69</v>
      </c>
    </row>
    <row r="378" spans="2:63" s="99" customFormat="1" ht="37.9" customHeight="1">
      <c r="B378" s="100"/>
      <c r="C378" s="162" t="s">
        <v>599</v>
      </c>
      <c r="D378" s="162" t="s">
        <v>125</v>
      </c>
      <c r="E378" s="163" t="s">
        <v>600</v>
      </c>
      <c r="F378" s="164" t="s">
        <v>601</v>
      </c>
      <c r="G378" s="165" t="s">
        <v>428</v>
      </c>
      <c r="H378" s="166">
        <v>23</v>
      </c>
      <c r="I378" s="164" t="s">
        <v>129</v>
      </c>
      <c r="J378" s="100"/>
      <c r="K378" s="167" t="s">
        <v>1</v>
      </c>
      <c r="L378" s="168" t="s">
        <v>29</v>
      </c>
      <c r="M378" s="169">
        <v>4.37</v>
      </c>
      <c r="N378" s="169">
        <f>M378*H378</f>
        <v>100.51</v>
      </c>
      <c r="O378" s="169">
        <v>3.6462099999999997E-2</v>
      </c>
      <c r="P378" s="169">
        <f>O378*H378</f>
        <v>0.83862829999999988</v>
      </c>
      <c r="Q378" s="169">
        <v>0</v>
      </c>
      <c r="R378" s="170">
        <f>Q378*H378</f>
        <v>0</v>
      </c>
      <c r="AP378" s="171" t="s">
        <v>173</v>
      </c>
      <c r="AR378" s="171" t="s">
        <v>125</v>
      </c>
      <c r="AS378" s="171" t="s">
        <v>69</v>
      </c>
      <c r="AW378" s="93" t="s">
        <v>121</v>
      </c>
      <c r="BC378" s="172" t="e">
        <f>IF(L378="základní",#REF!,0)</f>
        <v>#REF!</v>
      </c>
      <c r="BD378" s="172">
        <f>IF(L378="snížená",#REF!,0)</f>
        <v>0</v>
      </c>
      <c r="BE378" s="172">
        <f>IF(L378="zákl. přenesená",#REF!,0)</f>
        <v>0</v>
      </c>
      <c r="BF378" s="172">
        <f>IF(L378="sníž. přenesená",#REF!,0)</f>
        <v>0</v>
      </c>
      <c r="BG378" s="172">
        <f>IF(L378="nulová",#REF!,0)</f>
        <v>0</v>
      </c>
      <c r="BH378" s="93" t="s">
        <v>67</v>
      </c>
      <c r="BI378" s="172" t="e">
        <f>ROUND(#REF!*H378,2)</f>
        <v>#REF!</v>
      </c>
      <c r="BJ378" s="93" t="s">
        <v>173</v>
      </c>
      <c r="BK378" s="171" t="s">
        <v>602</v>
      </c>
    </row>
    <row r="379" spans="2:63" s="99" customFormat="1" ht="29.25">
      <c r="B379" s="100"/>
      <c r="D379" s="173" t="s">
        <v>132</v>
      </c>
      <c r="F379" s="174" t="s">
        <v>603</v>
      </c>
      <c r="J379" s="100"/>
      <c r="K379" s="175"/>
      <c r="R379" s="176"/>
      <c r="AR379" s="93" t="s">
        <v>132</v>
      </c>
      <c r="AS379" s="93" t="s">
        <v>69</v>
      </c>
    </row>
    <row r="380" spans="2:63" s="99" customFormat="1">
      <c r="B380" s="100"/>
      <c r="D380" s="177" t="s">
        <v>134</v>
      </c>
      <c r="F380" s="178" t="s">
        <v>604</v>
      </c>
      <c r="J380" s="100"/>
      <c r="K380" s="175"/>
      <c r="R380" s="176"/>
      <c r="AR380" s="93" t="s">
        <v>134</v>
      </c>
      <c r="AS380" s="93" t="s">
        <v>69</v>
      </c>
    </row>
    <row r="381" spans="2:63" s="99" customFormat="1" ht="21.75" customHeight="1">
      <c r="B381" s="100"/>
      <c r="C381" s="162" t="s">
        <v>605</v>
      </c>
      <c r="D381" s="162" t="s">
        <v>125</v>
      </c>
      <c r="E381" s="163" t="s">
        <v>606</v>
      </c>
      <c r="F381" s="164" t="s">
        <v>607</v>
      </c>
      <c r="G381" s="165" t="s">
        <v>428</v>
      </c>
      <c r="H381" s="166">
        <v>23</v>
      </c>
      <c r="I381" s="164" t="s">
        <v>129</v>
      </c>
      <c r="J381" s="100"/>
      <c r="K381" s="167" t="s">
        <v>1</v>
      </c>
      <c r="L381" s="168" t="s">
        <v>29</v>
      </c>
      <c r="M381" s="169">
        <v>0.83699999999999997</v>
      </c>
      <c r="N381" s="169">
        <f>M381*H381</f>
        <v>19.250999999999998</v>
      </c>
      <c r="O381" s="169">
        <v>0</v>
      </c>
      <c r="P381" s="169">
        <f>O381*H381</f>
        <v>0</v>
      </c>
      <c r="Q381" s="169">
        <v>0.155</v>
      </c>
      <c r="R381" s="170">
        <f>Q381*H381</f>
        <v>3.5649999999999999</v>
      </c>
      <c r="AP381" s="171" t="s">
        <v>173</v>
      </c>
      <c r="AR381" s="171" t="s">
        <v>125</v>
      </c>
      <c r="AS381" s="171" t="s">
        <v>69</v>
      </c>
      <c r="AW381" s="93" t="s">
        <v>121</v>
      </c>
      <c r="BC381" s="172" t="e">
        <f>IF(L381="základní",#REF!,0)</f>
        <v>#REF!</v>
      </c>
      <c r="BD381" s="172">
        <f>IF(L381="snížená",#REF!,0)</f>
        <v>0</v>
      </c>
      <c r="BE381" s="172">
        <f>IF(L381="zákl. přenesená",#REF!,0)</f>
        <v>0</v>
      </c>
      <c r="BF381" s="172">
        <f>IF(L381="sníž. přenesená",#REF!,0)</f>
        <v>0</v>
      </c>
      <c r="BG381" s="172">
        <f>IF(L381="nulová",#REF!,0)</f>
        <v>0</v>
      </c>
      <c r="BH381" s="93" t="s">
        <v>67</v>
      </c>
      <c r="BI381" s="172" t="e">
        <f>ROUND(#REF!*H381,2)</f>
        <v>#REF!</v>
      </c>
      <c r="BJ381" s="93" t="s">
        <v>173</v>
      </c>
      <c r="BK381" s="171" t="s">
        <v>608</v>
      </c>
    </row>
    <row r="382" spans="2:63" s="99" customFormat="1" ht="19.5">
      <c r="B382" s="100"/>
      <c r="D382" s="173" t="s">
        <v>132</v>
      </c>
      <c r="F382" s="174" t="s">
        <v>609</v>
      </c>
      <c r="J382" s="100"/>
      <c r="K382" s="175"/>
      <c r="R382" s="176"/>
      <c r="AR382" s="93" t="s">
        <v>132</v>
      </c>
      <c r="AS382" s="93" t="s">
        <v>69</v>
      </c>
    </row>
    <row r="383" spans="2:63" s="99" customFormat="1">
      <c r="B383" s="100"/>
      <c r="D383" s="177" t="s">
        <v>134</v>
      </c>
      <c r="F383" s="178" t="s">
        <v>610</v>
      </c>
      <c r="J383" s="100"/>
      <c r="K383" s="175"/>
      <c r="R383" s="176"/>
      <c r="AR383" s="93" t="s">
        <v>134</v>
      </c>
      <c r="AS383" s="93" t="s">
        <v>69</v>
      </c>
    </row>
    <row r="384" spans="2:63" s="99" customFormat="1" ht="16.5" customHeight="1">
      <c r="B384" s="100"/>
      <c r="C384" s="162" t="s">
        <v>611</v>
      </c>
      <c r="D384" s="162" t="s">
        <v>125</v>
      </c>
      <c r="E384" s="163" t="s">
        <v>612</v>
      </c>
      <c r="F384" s="164" t="s">
        <v>613</v>
      </c>
      <c r="G384" s="165" t="s">
        <v>428</v>
      </c>
      <c r="H384" s="166">
        <v>45</v>
      </c>
      <c r="I384" s="164" t="s">
        <v>129</v>
      </c>
      <c r="J384" s="100"/>
      <c r="K384" s="167" t="s">
        <v>1</v>
      </c>
      <c r="L384" s="168" t="s">
        <v>29</v>
      </c>
      <c r="M384" s="169">
        <v>0.222</v>
      </c>
      <c r="N384" s="169">
        <f>M384*H384</f>
        <v>9.99</v>
      </c>
      <c r="O384" s="169">
        <v>0</v>
      </c>
      <c r="P384" s="169">
        <f>O384*H384</f>
        <v>0</v>
      </c>
      <c r="Q384" s="169">
        <v>8.5999999999999998E-4</v>
      </c>
      <c r="R384" s="170">
        <f>Q384*H384</f>
        <v>3.8699999999999998E-2</v>
      </c>
      <c r="AP384" s="171" t="s">
        <v>173</v>
      </c>
      <c r="AR384" s="171" t="s">
        <v>125</v>
      </c>
      <c r="AS384" s="171" t="s">
        <v>69</v>
      </c>
      <c r="AW384" s="93" t="s">
        <v>121</v>
      </c>
      <c r="BC384" s="172" t="e">
        <f>IF(L384="základní",#REF!,0)</f>
        <v>#REF!</v>
      </c>
      <c r="BD384" s="172">
        <f>IF(L384="snížená",#REF!,0)</f>
        <v>0</v>
      </c>
      <c r="BE384" s="172">
        <f>IF(L384="zákl. přenesená",#REF!,0)</f>
        <v>0</v>
      </c>
      <c r="BF384" s="172">
        <f>IF(L384="sníž. přenesená",#REF!,0)</f>
        <v>0</v>
      </c>
      <c r="BG384" s="172">
        <f>IF(L384="nulová",#REF!,0)</f>
        <v>0</v>
      </c>
      <c r="BH384" s="93" t="s">
        <v>67</v>
      </c>
      <c r="BI384" s="172" t="e">
        <f>ROUND(#REF!*H384,2)</f>
        <v>#REF!</v>
      </c>
      <c r="BJ384" s="93" t="s">
        <v>173</v>
      </c>
      <c r="BK384" s="171" t="s">
        <v>614</v>
      </c>
    </row>
    <row r="385" spans="2:63" s="99" customFormat="1">
      <c r="B385" s="100"/>
      <c r="D385" s="173" t="s">
        <v>132</v>
      </c>
      <c r="F385" s="174" t="s">
        <v>615</v>
      </c>
      <c r="J385" s="100"/>
      <c r="K385" s="175"/>
      <c r="R385" s="176"/>
      <c r="AR385" s="93" t="s">
        <v>132</v>
      </c>
      <c r="AS385" s="93" t="s">
        <v>69</v>
      </c>
    </row>
    <row r="386" spans="2:63" s="99" customFormat="1">
      <c r="B386" s="100"/>
      <c r="D386" s="177" t="s">
        <v>134</v>
      </c>
      <c r="F386" s="178" t="s">
        <v>616</v>
      </c>
      <c r="J386" s="100"/>
      <c r="K386" s="175"/>
      <c r="R386" s="176"/>
      <c r="AR386" s="93" t="s">
        <v>134</v>
      </c>
      <c r="AS386" s="93" t="s">
        <v>69</v>
      </c>
    </row>
    <row r="387" spans="2:63" s="99" customFormat="1" ht="16.5" customHeight="1">
      <c r="B387" s="100"/>
      <c r="C387" s="162" t="s">
        <v>617</v>
      </c>
      <c r="D387" s="162" t="s">
        <v>125</v>
      </c>
      <c r="E387" s="163" t="s">
        <v>618</v>
      </c>
      <c r="F387" s="164" t="s">
        <v>619</v>
      </c>
      <c r="G387" s="165" t="s">
        <v>428</v>
      </c>
      <c r="H387" s="166">
        <v>23</v>
      </c>
      <c r="I387" s="164" t="s">
        <v>129</v>
      </c>
      <c r="J387" s="100"/>
      <c r="K387" s="167" t="s">
        <v>1</v>
      </c>
      <c r="L387" s="168" t="s">
        <v>29</v>
      </c>
      <c r="M387" s="169">
        <v>0.2</v>
      </c>
      <c r="N387" s="169">
        <f>M387*H387</f>
        <v>4.6000000000000005</v>
      </c>
      <c r="O387" s="169">
        <v>1.83914E-3</v>
      </c>
      <c r="P387" s="169">
        <f>O387*H387</f>
        <v>4.2300219999999999E-2</v>
      </c>
      <c r="Q387" s="169">
        <v>0</v>
      </c>
      <c r="R387" s="170">
        <f>Q387*H387</f>
        <v>0</v>
      </c>
      <c r="AP387" s="171" t="s">
        <v>173</v>
      </c>
      <c r="AR387" s="171" t="s">
        <v>125</v>
      </c>
      <c r="AS387" s="171" t="s">
        <v>69</v>
      </c>
      <c r="AW387" s="93" t="s">
        <v>121</v>
      </c>
      <c r="BC387" s="172" t="e">
        <f>IF(L387="základní",#REF!,0)</f>
        <v>#REF!</v>
      </c>
      <c r="BD387" s="172">
        <f>IF(L387="snížená",#REF!,0)</f>
        <v>0</v>
      </c>
      <c r="BE387" s="172">
        <f>IF(L387="zákl. přenesená",#REF!,0)</f>
        <v>0</v>
      </c>
      <c r="BF387" s="172">
        <f>IF(L387="sníž. přenesená",#REF!,0)</f>
        <v>0</v>
      </c>
      <c r="BG387" s="172">
        <f>IF(L387="nulová",#REF!,0)</f>
        <v>0</v>
      </c>
      <c r="BH387" s="93" t="s">
        <v>67</v>
      </c>
      <c r="BI387" s="172" t="e">
        <f>ROUND(#REF!*H387,2)</f>
        <v>#REF!</v>
      </c>
      <c r="BJ387" s="93" t="s">
        <v>173</v>
      </c>
      <c r="BK387" s="171" t="s">
        <v>620</v>
      </c>
    </row>
    <row r="388" spans="2:63" s="99" customFormat="1">
      <c r="B388" s="100"/>
      <c r="D388" s="173" t="s">
        <v>132</v>
      </c>
      <c r="F388" s="174" t="s">
        <v>621</v>
      </c>
      <c r="J388" s="100"/>
      <c r="K388" s="175"/>
      <c r="R388" s="176"/>
      <c r="AR388" s="93" t="s">
        <v>132</v>
      </c>
      <c r="AS388" s="93" t="s">
        <v>69</v>
      </c>
    </row>
    <row r="389" spans="2:63" s="99" customFormat="1">
      <c r="B389" s="100"/>
      <c r="D389" s="177" t="s">
        <v>134</v>
      </c>
      <c r="F389" s="178" t="s">
        <v>622</v>
      </c>
      <c r="J389" s="100"/>
      <c r="K389" s="175"/>
      <c r="R389" s="176"/>
      <c r="AR389" s="93" t="s">
        <v>134</v>
      </c>
      <c r="AS389" s="93" t="s">
        <v>69</v>
      </c>
    </row>
    <row r="390" spans="2:63" s="99" customFormat="1" ht="16.5" customHeight="1">
      <c r="B390" s="100"/>
      <c r="C390" s="162" t="s">
        <v>623</v>
      </c>
      <c r="D390" s="162" t="s">
        <v>125</v>
      </c>
      <c r="E390" s="163" t="s">
        <v>624</v>
      </c>
      <c r="F390" s="164" t="s">
        <v>625</v>
      </c>
      <c r="G390" s="165" t="s">
        <v>428</v>
      </c>
      <c r="H390" s="166">
        <v>23</v>
      </c>
      <c r="I390" s="164" t="s">
        <v>129</v>
      </c>
      <c r="J390" s="100"/>
      <c r="K390" s="167" t="s">
        <v>1</v>
      </c>
      <c r="L390" s="168" t="s">
        <v>29</v>
      </c>
      <c r="M390" s="169">
        <v>0.2</v>
      </c>
      <c r="N390" s="169">
        <f>M390*H390</f>
        <v>4.6000000000000005</v>
      </c>
      <c r="O390" s="169">
        <v>1.83914E-3</v>
      </c>
      <c r="P390" s="169">
        <f>O390*H390</f>
        <v>4.2300219999999999E-2</v>
      </c>
      <c r="Q390" s="169">
        <v>0</v>
      </c>
      <c r="R390" s="170">
        <f>Q390*H390</f>
        <v>0</v>
      </c>
      <c r="AP390" s="171" t="s">
        <v>173</v>
      </c>
      <c r="AR390" s="171" t="s">
        <v>125</v>
      </c>
      <c r="AS390" s="171" t="s">
        <v>69</v>
      </c>
      <c r="AW390" s="93" t="s">
        <v>121</v>
      </c>
      <c r="BC390" s="172" t="e">
        <f>IF(L390="základní",#REF!,0)</f>
        <v>#REF!</v>
      </c>
      <c r="BD390" s="172">
        <f>IF(L390="snížená",#REF!,0)</f>
        <v>0</v>
      </c>
      <c r="BE390" s="172">
        <f>IF(L390="zákl. přenesená",#REF!,0)</f>
        <v>0</v>
      </c>
      <c r="BF390" s="172">
        <f>IF(L390="sníž. přenesená",#REF!,0)</f>
        <v>0</v>
      </c>
      <c r="BG390" s="172">
        <f>IF(L390="nulová",#REF!,0)</f>
        <v>0</v>
      </c>
      <c r="BH390" s="93" t="s">
        <v>67</v>
      </c>
      <c r="BI390" s="172" t="e">
        <f>ROUND(#REF!*H390,2)</f>
        <v>#REF!</v>
      </c>
      <c r="BJ390" s="93" t="s">
        <v>173</v>
      </c>
      <c r="BK390" s="171" t="s">
        <v>626</v>
      </c>
    </row>
    <row r="391" spans="2:63" s="99" customFormat="1">
      <c r="B391" s="100"/>
      <c r="D391" s="173" t="s">
        <v>132</v>
      </c>
      <c r="F391" s="174" t="s">
        <v>627</v>
      </c>
      <c r="J391" s="100"/>
      <c r="K391" s="175"/>
      <c r="R391" s="176"/>
      <c r="AR391" s="93" t="s">
        <v>132</v>
      </c>
      <c r="AS391" s="93" t="s">
        <v>69</v>
      </c>
    </row>
    <row r="392" spans="2:63" s="99" customFormat="1">
      <c r="B392" s="100"/>
      <c r="D392" s="177" t="s">
        <v>134</v>
      </c>
      <c r="F392" s="178" t="s">
        <v>628</v>
      </c>
      <c r="J392" s="100"/>
      <c r="K392" s="175"/>
      <c r="R392" s="176"/>
      <c r="AR392" s="93" t="s">
        <v>134</v>
      </c>
      <c r="AS392" s="93" t="s">
        <v>69</v>
      </c>
    </row>
    <row r="393" spans="2:63" s="99" customFormat="1" ht="24.2" customHeight="1">
      <c r="B393" s="100"/>
      <c r="C393" s="162" t="s">
        <v>629</v>
      </c>
      <c r="D393" s="162" t="s">
        <v>125</v>
      </c>
      <c r="E393" s="163" t="s">
        <v>630</v>
      </c>
      <c r="F393" s="164" t="s">
        <v>631</v>
      </c>
      <c r="G393" s="165" t="s">
        <v>456</v>
      </c>
      <c r="H393" s="166">
        <v>8471.3449999999993</v>
      </c>
      <c r="I393" s="164" t="s">
        <v>129</v>
      </c>
      <c r="J393" s="100"/>
      <c r="K393" s="167" t="s">
        <v>1</v>
      </c>
      <c r="L393" s="168" t="s">
        <v>29</v>
      </c>
      <c r="M393" s="169">
        <v>0</v>
      </c>
      <c r="N393" s="169">
        <f>M393*H393</f>
        <v>0</v>
      </c>
      <c r="O393" s="169">
        <v>0</v>
      </c>
      <c r="P393" s="169">
        <f>O393*H393</f>
        <v>0</v>
      </c>
      <c r="Q393" s="169">
        <v>0</v>
      </c>
      <c r="R393" s="170">
        <f>Q393*H393</f>
        <v>0</v>
      </c>
      <c r="AP393" s="171" t="s">
        <v>173</v>
      </c>
      <c r="AR393" s="171" t="s">
        <v>125</v>
      </c>
      <c r="AS393" s="171" t="s">
        <v>69</v>
      </c>
      <c r="AW393" s="93" t="s">
        <v>121</v>
      </c>
      <c r="BC393" s="172" t="e">
        <f>IF(L393="základní",#REF!,0)</f>
        <v>#REF!</v>
      </c>
      <c r="BD393" s="172">
        <f>IF(L393="snížená",#REF!,0)</f>
        <v>0</v>
      </c>
      <c r="BE393" s="172">
        <f>IF(L393="zákl. přenesená",#REF!,0)</f>
        <v>0</v>
      </c>
      <c r="BF393" s="172">
        <f>IF(L393="sníž. přenesená",#REF!,0)</f>
        <v>0</v>
      </c>
      <c r="BG393" s="172">
        <f>IF(L393="nulová",#REF!,0)</f>
        <v>0</v>
      </c>
      <c r="BH393" s="93" t="s">
        <v>67</v>
      </c>
      <c r="BI393" s="172" t="e">
        <f>ROUND(#REF!*H393,2)</f>
        <v>#REF!</v>
      </c>
      <c r="BJ393" s="93" t="s">
        <v>173</v>
      </c>
      <c r="BK393" s="171" t="s">
        <v>632</v>
      </c>
    </row>
    <row r="394" spans="2:63" s="99" customFormat="1" ht="29.25">
      <c r="B394" s="100"/>
      <c r="D394" s="173" t="s">
        <v>132</v>
      </c>
      <c r="F394" s="174" t="s">
        <v>633</v>
      </c>
      <c r="J394" s="100"/>
      <c r="K394" s="175"/>
      <c r="R394" s="176"/>
      <c r="AR394" s="93" t="s">
        <v>132</v>
      </c>
      <c r="AS394" s="93" t="s">
        <v>69</v>
      </c>
    </row>
    <row r="395" spans="2:63" s="99" customFormat="1">
      <c r="B395" s="100"/>
      <c r="D395" s="177" t="s">
        <v>134</v>
      </c>
      <c r="F395" s="178" t="s">
        <v>634</v>
      </c>
      <c r="J395" s="100"/>
      <c r="K395" s="175"/>
      <c r="R395" s="176"/>
      <c r="AR395" s="93" t="s">
        <v>134</v>
      </c>
      <c r="AS395" s="93" t="s">
        <v>69</v>
      </c>
    </row>
    <row r="396" spans="2:63" s="152" customFormat="1" ht="22.9" customHeight="1">
      <c r="B396" s="153"/>
      <c r="D396" s="154" t="s">
        <v>61</v>
      </c>
      <c r="E396" s="161" t="s">
        <v>635</v>
      </c>
      <c r="F396" s="161" t="s">
        <v>636</v>
      </c>
      <c r="J396" s="153"/>
      <c r="K396" s="156"/>
      <c r="N396" s="157">
        <f>SUM(N397:N402)</f>
        <v>57.5</v>
      </c>
      <c r="P396" s="157">
        <f>SUM(P397:P402)</f>
        <v>0.38295000000000001</v>
      </c>
      <c r="R396" s="158">
        <f>SUM(R397:R402)</f>
        <v>0</v>
      </c>
      <c r="AP396" s="154" t="s">
        <v>69</v>
      </c>
      <c r="AR396" s="159" t="s">
        <v>61</v>
      </c>
      <c r="AS396" s="159" t="s">
        <v>67</v>
      </c>
      <c r="AW396" s="154" t="s">
        <v>121</v>
      </c>
      <c r="BI396" s="160" t="e">
        <f>SUM(BI397:BI402)</f>
        <v>#REF!</v>
      </c>
    </row>
    <row r="397" spans="2:63" s="99" customFormat="1" ht="33" customHeight="1">
      <c r="B397" s="100"/>
      <c r="C397" s="162" t="s">
        <v>637</v>
      </c>
      <c r="D397" s="162" t="s">
        <v>125</v>
      </c>
      <c r="E397" s="163" t="s">
        <v>638</v>
      </c>
      <c r="F397" s="164" t="s">
        <v>639</v>
      </c>
      <c r="G397" s="165" t="s">
        <v>428</v>
      </c>
      <c r="H397" s="166">
        <v>23</v>
      </c>
      <c r="I397" s="164" t="s">
        <v>129</v>
      </c>
      <c r="J397" s="100"/>
      <c r="K397" s="167" t="s">
        <v>1</v>
      </c>
      <c r="L397" s="168" t="s">
        <v>29</v>
      </c>
      <c r="M397" s="169">
        <v>2.5</v>
      </c>
      <c r="N397" s="169">
        <f>M397*H397</f>
        <v>57.5</v>
      </c>
      <c r="O397" s="169">
        <v>1.6650000000000002E-2</v>
      </c>
      <c r="P397" s="169">
        <f>O397*H397</f>
        <v>0.38295000000000001</v>
      </c>
      <c r="Q397" s="169">
        <v>0</v>
      </c>
      <c r="R397" s="170">
        <f>Q397*H397</f>
        <v>0</v>
      </c>
      <c r="AP397" s="171" t="s">
        <v>173</v>
      </c>
      <c r="AR397" s="171" t="s">
        <v>125</v>
      </c>
      <c r="AS397" s="171" t="s">
        <v>69</v>
      </c>
      <c r="AW397" s="93" t="s">
        <v>121</v>
      </c>
      <c r="BC397" s="172" t="e">
        <f>IF(L397="základní",#REF!,0)</f>
        <v>#REF!</v>
      </c>
      <c r="BD397" s="172">
        <f>IF(L397="snížená",#REF!,0)</f>
        <v>0</v>
      </c>
      <c r="BE397" s="172">
        <f>IF(L397="zákl. přenesená",#REF!,0)</f>
        <v>0</v>
      </c>
      <c r="BF397" s="172">
        <f>IF(L397="sníž. přenesená",#REF!,0)</f>
        <v>0</v>
      </c>
      <c r="BG397" s="172">
        <f>IF(L397="nulová",#REF!,0)</f>
        <v>0</v>
      </c>
      <c r="BH397" s="93" t="s">
        <v>67</v>
      </c>
      <c r="BI397" s="172" t="e">
        <f>ROUND(#REF!*H397,2)</f>
        <v>#REF!</v>
      </c>
      <c r="BJ397" s="93" t="s">
        <v>173</v>
      </c>
      <c r="BK397" s="171" t="s">
        <v>640</v>
      </c>
    </row>
    <row r="398" spans="2:63" s="99" customFormat="1" ht="29.25">
      <c r="B398" s="100"/>
      <c r="D398" s="173" t="s">
        <v>132</v>
      </c>
      <c r="F398" s="174" t="s">
        <v>641</v>
      </c>
      <c r="J398" s="100"/>
      <c r="K398" s="175"/>
      <c r="R398" s="176"/>
      <c r="AR398" s="93" t="s">
        <v>132</v>
      </c>
      <c r="AS398" s="93" t="s">
        <v>69</v>
      </c>
    </row>
    <row r="399" spans="2:63" s="99" customFormat="1">
      <c r="B399" s="100"/>
      <c r="D399" s="177" t="s">
        <v>134</v>
      </c>
      <c r="F399" s="178" t="s">
        <v>642</v>
      </c>
      <c r="J399" s="100"/>
      <c r="K399" s="175"/>
      <c r="R399" s="176"/>
      <c r="AR399" s="93" t="s">
        <v>134</v>
      </c>
      <c r="AS399" s="93" t="s">
        <v>69</v>
      </c>
    </row>
    <row r="400" spans="2:63" s="99" customFormat="1" ht="24.2" customHeight="1">
      <c r="B400" s="100"/>
      <c r="C400" s="162" t="s">
        <v>643</v>
      </c>
      <c r="D400" s="162" t="s">
        <v>125</v>
      </c>
      <c r="E400" s="163" t="s">
        <v>644</v>
      </c>
      <c r="F400" s="164" t="s">
        <v>645</v>
      </c>
      <c r="G400" s="165" t="s">
        <v>456</v>
      </c>
      <c r="H400" s="166">
        <v>2261.1120000000001</v>
      </c>
      <c r="I400" s="164" t="s">
        <v>129</v>
      </c>
      <c r="J400" s="100"/>
      <c r="K400" s="167" t="s">
        <v>1</v>
      </c>
      <c r="L400" s="168" t="s">
        <v>29</v>
      </c>
      <c r="M400" s="169">
        <v>0</v>
      </c>
      <c r="N400" s="169">
        <f>M400*H400</f>
        <v>0</v>
      </c>
      <c r="O400" s="169">
        <v>0</v>
      </c>
      <c r="P400" s="169">
        <f>O400*H400</f>
        <v>0</v>
      </c>
      <c r="Q400" s="169">
        <v>0</v>
      </c>
      <c r="R400" s="170">
        <f>Q400*H400</f>
        <v>0</v>
      </c>
      <c r="AP400" s="171" t="s">
        <v>173</v>
      </c>
      <c r="AR400" s="171" t="s">
        <v>125</v>
      </c>
      <c r="AS400" s="171" t="s">
        <v>69</v>
      </c>
      <c r="AW400" s="93" t="s">
        <v>121</v>
      </c>
      <c r="BC400" s="172" t="e">
        <f>IF(L400="základní",#REF!,0)</f>
        <v>#REF!</v>
      </c>
      <c r="BD400" s="172">
        <f>IF(L400="snížená",#REF!,0)</f>
        <v>0</v>
      </c>
      <c r="BE400" s="172">
        <f>IF(L400="zákl. přenesená",#REF!,0)</f>
        <v>0</v>
      </c>
      <c r="BF400" s="172">
        <f>IF(L400="sníž. přenesená",#REF!,0)</f>
        <v>0</v>
      </c>
      <c r="BG400" s="172">
        <f>IF(L400="nulová",#REF!,0)</f>
        <v>0</v>
      </c>
      <c r="BH400" s="93" t="s">
        <v>67</v>
      </c>
      <c r="BI400" s="172" t="e">
        <f>ROUND(#REF!*H400,2)</f>
        <v>#REF!</v>
      </c>
      <c r="BJ400" s="93" t="s">
        <v>173</v>
      </c>
      <c r="BK400" s="171" t="s">
        <v>646</v>
      </c>
    </row>
    <row r="401" spans="2:63" s="99" customFormat="1" ht="29.25">
      <c r="B401" s="100"/>
      <c r="D401" s="173" t="s">
        <v>132</v>
      </c>
      <c r="F401" s="174" t="s">
        <v>647</v>
      </c>
      <c r="J401" s="100"/>
      <c r="K401" s="175"/>
      <c r="R401" s="176"/>
      <c r="AR401" s="93" t="s">
        <v>132</v>
      </c>
      <c r="AS401" s="93" t="s">
        <v>69</v>
      </c>
    </row>
    <row r="402" spans="2:63" s="99" customFormat="1">
      <c r="B402" s="100"/>
      <c r="D402" s="177" t="s">
        <v>134</v>
      </c>
      <c r="F402" s="178" t="s">
        <v>648</v>
      </c>
      <c r="J402" s="100"/>
      <c r="K402" s="175"/>
      <c r="R402" s="176"/>
      <c r="AR402" s="93" t="s">
        <v>134</v>
      </c>
      <c r="AS402" s="93" t="s">
        <v>69</v>
      </c>
    </row>
    <row r="403" spans="2:63" s="152" customFormat="1" ht="22.9" customHeight="1">
      <c r="B403" s="153"/>
      <c r="D403" s="154" t="s">
        <v>61</v>
      </c>
      <c r="E403" s="161" t="s">
        <v>649</v>
      </c>
      <c r="F403" s="161" t="s">
        <v>650</v>
      </c>
      <c r="J403" s="153"/>
      <c r="K403" s="156"/>
      <c r="N403" s="157">
        <f>SUM(N404:N409)</f>
        <v>11.5</v>
      </c>
      <c r="P403" s="157">
        <f>SUM(P404:P409)</f>
        <v>8.2357583499999998E-2</v>
      </c>
      <c r="R403" s="158">
        <f>SUM(R404:R409)</f>
        <v>0</v>
      </c>
      <c r="AP403" s="154" t="s">
        <v>69</v>
      </c>
      <c r="AR403" s="159" t="s">
        <v>61</v>
      </c>
      <c r="AS403" s="159" t="s">
        <v>67</v>
      </c>
      <c r="AW403" s="154" t="s">
        <v>121</v>
      </c>
      <c r="BI403" s="160" t="e">
        <f>SUM(BI404:BI409)</f>
        <v>#REF!</v>
      </c>
    </row>
    <row r="404" spans="2:63" s="99" customFormat="1" ht="37.9" customHeight="1">
      <c r="B404" s="100"/>
      <c r="C404" s="162" t="s">
        <v>651</v>
      </c>
      <c r="D404" s="162" t="s">
        <v>125</v>
      </c>
      <c r="E404" s="163" t="s">
        <v>652</v>
      </c>
      <c r="F404" s="164" t="s">
        <v>653</v>
      </c>
      <c r="G404" s="165" t="s">
        <v>428</v>
      </c>
      <c r="H404" s="166">
        <v>23</v>
      </c>
      <c r="I404" s="164" t="s">
        <v>129</v>
      </c>
      <c r="J404" s="100"/>
      <c r="K404" s="167" t="s">
        <v>1</v>
      </c>
      <c r="L404" s="168" t="s">
        <v>29</v>
      </c>
      <c r="M404" s="169">
        <v>0.5</v>
      </c>
      <c r="N404" s="169">
        <f>M404*H404</f>
        <v>11.5</v>
      </c>
      <c r="O404" s="169">
        <v>3.5807644999999999E-3</v>
      </c>
      <c r="P404" s="169">
        <f>O404*H404</f>
        <v>8.2357583499999998E-2</v>
      </c>
      <c r="Q404" s="169">
        <v>0</v>
      </c>
      <c r="R404" s="170">
        <f>Q404*H404</f>
        <v>0</v>
      </c>
      <c r="AP404" s="171" t="s">
        <v>173</v>
      </c>
      <c r="AR404" s="171" t="s">
        <v>125</v>
      </c>
      <c r="AS404" s="171" t="s">
        <v>69</v>
      </c>
      <c r="AW404" s="93" t="s">
        <v>121</v>
      </c>
      <c r="BC404" s="172" t="e">
        <f>IF(L404="základní",#REF!,0)</f>
        <v>#REF!</v>
      </c>
      <c r="BD404" s="172">
        <f>IF(L404="snížená",#REF!,0)</f>
        <v>0</v>
      </c>
      <c r="BE404" s="172">
        <f>IF(L404="zákl. přenesená",#REF!,0)</f>
        <v>0</v>
      </c>
      <c r="BF404" s="172">
        <f>IF(L404="sníž. přenesená",#REF!,0)</f>
        <v>0</v>
      </c>
      <c r="BG404" s="172">
        <f>IF(L404="nulová",#REF!,0)</f>
        <v>0</v>
      </c>
      <c r="BH404" s="93" t="s">
        <v>67</v>
      </c>
      <c r="BI404" s="172" t="e">
        <f>ROUND(#REF!*H404,2)</f>
        <v>#REF!</v>
      </c>
      <c r="BJ404" s="93" t="s">
        <v>173</v>
      </c>
      <c r="BK404" s="171" t="s">
        <v>654</v>
      </c>
    </row>
    <row r="405" spans="2:63" s="99" customFormat="1" ht="29.25">
      <c r="B405" s="100"/>
      <c r="D405" s="173" t="s">
        <v>132</v>
      </c>
      <c r="F405" s="174" t="s">
        <v>655</v>
      </c>
      <c r="J405" s="100"/>
      <c r="K405" s="175"/>
      <c r="R405" s="176"/>
      <c r="AR405" s="93" t="s">
        <v>132</v>
      </c>
      <c r="AS405" s="93" t="s">
        <v>69</v>
      </c>
    </row>
    <row r="406" spans="2:63" s="99" customFormat="1">
      <c r="B406" s="100"/>
      <c r="D406" s="177" t="s">
        <v>134</v>
      </c>
      <c r="F406" s="178" t="s">
        <v>656</v>
      </c>
      <c r="J406" s="100"/>
      <c r="K406" s="175"/>
      <c r="R406" s="176"/>
      <c r="AR406" s="93" t="s">
        <v>134</v>
      </c>
      <c r="AS406" s="93" t="s">
        <v>69</v>
      </c>
    </row>
    <row r="407" spans="2:63" s="99" customFormat="1" ht="24.2" customHeight="1">
      <c r="B407" s="100"/>
      <c r="C407" s="162" t="s">
        <v>657</v>
      </c>
      <c r="D407" s="162" t="s">
        <v>125</v>
      </c>
      <c r="E407" s="163" t="s">
        <v>658</v>
      </c>
      <c r="F407" s="164" t="s">
        <v>659</v>
      </c>
      <c r="G407" s="165" t="s">
        <v>456</v>
      </c>
      <c r="H407" s="166">
        <v>1088.008</v>
      </c>
      <c r="I407" s="164" t="s">
        <v>129</v>
      </c>
      <c r="J407" s="100"/>
      <c r="K407" s="167" t="s">
        <v>1</v>
      </c>
      <c r="L407" s="168" t="s">
        <v>29</v>
      </c>
      <c r="M407" s="169">
        <v>0</v>
      </c>
      <c r="N407" s="169">
        <f>M407*H407</f>
        <v>0</v>
      </c>
      <c r="O407" s="169">
        <v>0</v>
      </c>
      <c r="P407" s="169">
        <f>O407*H407</f>
        <v>0</v>
      </c>
      <c r="Q407" s="169">
        <v>0</v>
      </c>
      <c r="R407" s="170">
        <f>Q407*H407</f>
        <v>0</v>
      </c>
      <c r="AP407" s="171" t="s">
        <v>173</v>
      </c>
      <c r="AR407" s="171" t="s">
        <v>125</v>
      </c>
      <c r="AS407" s="171" t="s">
        <v>69</v>
      </c>
      <c r="AW407" s="93" t="s">
        <v>121</v>
      </c>
      <c r="BC407" s="172" t="e">
        <f>IF(L407="základní",#REF!,0)</f>
        <v>#REF!</v>
      </c>
      <c r="BD407" s="172">
        <f>IF(L407="snížená",#REF!,0)</f>
        <v>0</v>
      </c>
      <c r="BE407" s="172">
        <f>IF(L407="zákl. přenesená",#REF!,0)</f>
        <v>0</v>
      </c>
      <c r="BF407" s="172">
        <f>IF(L407="sníž. přenesená",#REF!,0)</f>
        <v>0</v>
      </c>
      <c r="BG407" s="172">
        <f>IF(L407="nulová",#REF!,0)</f>
        <v>0</v>
      </c>
      <c r="BH407" s="93" t="s">
        <v>67</v>
      </c>
      <c r="BI407" s="172" t="e">
        <f>ROUND(#REF!*H407,2)</f>
        <v>#REF!</v>
      </c>
      <c r="BJ407" s="93" t="s">
        <v>173</v>
      </c>
      <c r="BK407" s="171" t="s">
        <v>660</v>
      </c>
    </row>
    <row r="408" spans="2:63" s="99" customFormat="1" ht="19.5">
      <c r="B408" s="100"/>
      <c r="D408" s="173" t="s">
        <v>132</v>
      </c>
      <c r="F408" s="174" t="s">
        <v>661</v>
      </c>
      <c r="J408" s="100"/>
      <c r="K408" s="175"/>
      <c r="R408" s="176"/>
      <c r="AR408" s="93" t="s">
        <v>132</v>
      </c>
      <c r="AS408" s="93" t="s">
        <v>69</v>
      </c>
    </row>
    <row r="409" spans="2:63" s="99" customFormat="1">
      <c r="B409" s="100"/>
      <c r="D409" s="177" t="s">
        <v>134</v>
      </c>
      <c r="F409" s="178" t="s">
        <v>662</v>
      </c>
      <c r="J409" s="100"/>
      <c r="K409" s="175"/>
      <c r="R409" s="176"/>
      <c r="AR409" s="93" t="s">
        <v>134</v>
      </c>
      <c r="AS409" s="93" t="s">
        <v>69</v>
      </c>
    </row>
    <row r="410" spans="2:63" s="152" customFormat="1" ht="22.9" customHeight="1">
      <c r="B410" s="153"/>
      <c r="D410" s="154" t="s">
        <v>61</v>
      </c>
      <c r="E410" s="161" t="s">
        <v>663</v>
      </c>
      <c r="F410" s="161" t="s">
        <v>664</v>
      </c>
      <c r="J410" s="153"/>
      <c r="K410" s="156"/>
      <c r="N410" s="157">
        <f>SUM(N411:N426)</f>
        <v>902.93799999999999</v>
      </c>
      <c r="P410" s="157">
        <f>SUM(P411:P426)</f>
        <v>1.0862701299999999</v>
      </c>
      <c r="R410" s="158">
        <f>SUM(R411:R426)</f>
        <v>5.6896000000000004</v>
      </c>
      <c r="AP410" s="154" t="s">
        <v>69</v>
      </c>
      <c r="AR410" s="159" t="s">
        <v>61</v>
      </c>
      <c r="AS410" s="159" t="s">
        <v>67</v>
      </c>
      <c r="AW410" s="154" t="s">
        <v>121</v>
      </c>
      <c r="BI410" s="160" t="e">
        <f>SUM(BI411:BI426)</f>
        <v>#REF!</v>
      </c>
    </row>
    <row r="411" spans="2:63" s="99" customFormat="1" ht="16.5" customHeight="1">
      <c r="B411" s="100"/>
      <c r="C411" s="162" t="s">
        <v>665</v>
      </c>
      <c r="D411" s="162" t="s">
        <v>125</v>
      </c>
      <c r="E411" s="163" t="s">
        <v>666</v>
      </c>
      <c r="F411" s="164" t="s">
        <v>667</v>
      </c>
      <c r="G411" s="165" t="s">
        <v>250</v>
      </c>
      <c r="H411" s="166">
        <v>1778</v>
      </c>
      <c r="I411" s="164" t="s">
        <v>1</v>
      </c>
      <c r="J411" s="100"/>
      <c r="K411" s="167" t="s">
        <v>1</v>
      </c>
      <c r="L411" s="168" t="s">
        <v>29</v>
      </c>
      <c r="M411" s="169">
        <v>5.2999999999999999E-2</v>
      </c>
      <c r="N411" s="169">
        <f>M411*H411</f>
        <v>94.233999999999995</v>
      </c>
      <c r="O411" s="169">
        <v>2.0000000000000002E-5</v>
      </c>
      <c r="P411" s="169">
        <f>O411*H411</f>
        <v>3.5560000000000001E-2</v>
      </c>
      <c r="Q411" s="169">
        <v>3.2000000000000002E-3</v>
      </c>
      <c r="R411" s="170">
        <f>Q411*H411</f>
        <v>5.6896000000000004</v>
      </c>
      <c r="AP411" s="171" t="s">
        <v>173</v>
      </c>
      <c r="AR411" s="171" t="s">
        <v>125</v>
      </c>
      <c r="AS411" s="171" t="s">
        <v>69</v>
      </c>
      <c r="AW411" s="93" t="s">
        <v>121</v>
      </c>
      <c r="BC411" s="172" t="e">
        <f>IF(L411="základní",#REF!,0)</f>
        <v>#REF!</v>
      </c>
      <c r="BD411" s="172">
        <f>IF(L411="snížená",#REF!,0)</f>
        <v>0</v>
      </c>
      <c r="BE411" s="172">
        <f>IF(L411="zákl. přenesená",#REF!,0)</f>
        <v>0</v>
      </c>
      <c r="BF411" s="172">
        <f>IF(L411="sníž. přenesená",#REF!,0)</f>
        <v>0</v>
      </c>
      <c r="BG411" s="172">
        <f>IF(L411="nulová",#REF!,0)</f>
        <v>0</v>
      </c>
      <c r="BH411" s="93" t="s">
        <v>67</v>
      </c>
      <c r="BI411" s="172" t="e">
        <f>ROUND(#REF!*H411,2)</f>
        <v>#REF!</v>
      </c>
      <c r="BJ411" s="93" t="s">
        <v>173</v>
      </c>
      <c r="BK411" s="171" t="s">
        <v>668</v>
      </c>
    </row>
    <row r="412" spans="2:63" s="99" customFormat="1">
      <c r="B412" s="100"/>
      <c r="D412" s="173" t="s">
        <v>132</v>
      </c>
      <c r="F412" s="174" t="s">
        <v>667</v>
      </c>
      <c r="J412" s="100"/>
      <c r="K412" s="175"/>
      <c r="R412" s="176"/>
      <c r="AR412" s="93" t="s">
        <v>132</v>
      </c>
      <c r="AS412" s="93" t="s">
        <v>69</v>
      </c>
    </row>
    <row r="413" spans="2:63" s="99" customFormat="1" ht="24.2" customHeight="1">
      <c r="B413" s="100"/>
      <c r="C413" s="162" t="s">
        <v>669</v>
      </c>
      <c r="D413" s="162" t="s">
        <v>125</v>
      </c>
      <c r="E413" s="163" t="s">
        <v>670</v>
      </c>
      <c r="F413" s="164" t="s">
        <v>671</v>
      </c>
      <c r="G413" s="165" t="s">
        <v>250</v>
      </c>
      <c r="H413" s="166">
        <v>972</v>
      </c>
      <c r="I413" s="164" t="s">
        <v>129</v>
      </c>
      <c r="J413" s="100"/>
      <c r="K413" s="167" t="s">
        <v>1</v>
      </c>
      <c r="L413" s="168" t="s">
        <v>29</v>
      </c>
      <c r="M413" s="169">
        <v>0.40899999999999997</v>
      </c>
      <c r="N413" s="169">
        <f>M413*H413</f>
        <v>397.548</v>
      </c>
      <c r="O413" s="169">
        <v>4.7073999999999998E-4</v>
      </c>
      <c r="P413" s="169">
        <f>O413*H413</f>
        <v>0.45755927999999996</v>
      </c>
      <c r="Q413" s="169">
        <v>0</v>
      </c>
      <c r="R413" s="170">
        <f>Q413*H413</f>
        <v>0</v>
      </c>
      <c r="AP413" s="171" t="s">
        <v>173</v>
      </c>
      <c r="AR413" s="171" t="s">
        <v>125</v>
      </c>
      <c r="AS413" s="171" t="s">
        <v>69</v>
      </c>
      <c r="AW413" s="93" t="s">
        <v>121</v>
      </c>
      <c r="BC413" s="172" t="e">
        <f>IF(L413="základní",#REF!,0)</f>
        <v>#REF!</v>
      </c>
      <c r="BD413" s="172">
        <f>IF(L413="snížená",#REF!,0)</f>
        <v>0</v>
      </c>
      <c r="BE413" s="172">
        <f>IF(L413="zákl. přenesená",#REF!,0)</f>
        <v>0</v>
      </c>
      <c r="BF413" s="172">
        <f>IF(L413="sníž. přenesená",#REF!,0)</f>
        <v>0</v>
      </c>
      <c r="BG413" s="172">
        <f>IF(L413="nulová",#REF!,0)</f>
        <v>0</v>
      </c>
      <c r="BH413" s="93" t="s">
        <v>67</v>
      </c>
      <c r="BI413" s="172" t="e">
        <f>ROUND(#REF!*H413,2)</f>
        <v>#REF!</v>
      </c>
      <c r="BJ413" s="93" t="s">
        <v>173</v>
      </c>
      <c r="BK413" s="171" t="s">
        <v>672</v>
      </c>
    </row>
    <row r="414" spans="2:63" s="99" customFormat="1" ht="19.5">
      <c r="B414" s="100"/>
      <c r="D414" s="173" t="s">
        <v>132</v>
      </c>
      <c r="F414" s="174" t="s">
        <v>673</v>
      </c>
      <c r="J414" s="100"/>
      <c r="K414" s="175"/>
      <c r="R414" s="176"/>
      <c r="AR414" s="93" t="s">
        <v>132</v>
      </c>
      <c r="AS414" s="93" t="s">
        <v>69</v>
      </c>
    </row>
    <row r="415" spans="2:63" s="99" customFormat="1">
      <c r="B415" s="100"/>
      <c r="D415" s="177" t="s">
        <v>134</v>
      </c>
      <c r="F415" s="178" t="s">
        <v>674</v>
      </c>
      <c r="J415" s="100"/>
      <c r="K415" s="175"/>
      <c r="R415" s="176"/>
      <c r="AR415" s="93" t="s">
        <v>134</v>
      </c>
      <c r="AS415" s="93" t="s">
        <v>69</v>
      </c>
    </row>
    <row r="416" spans="2:63" s="99" customFormat="1" ht="24.2" customHeight="1">
      <c r="B416" s="100"/>
      <c r="C416" s="162" t="s">
        <v>675</v>
      </c>
      <c r="D416" s="162" t="s">
        <v>125</v>
      </c>
      <c r="E416" s="163" t="s">
        <v>676</v>
      </c>
      <c r="F416" s="164" t="s">
        <v>677</v>
      </c>
      <c r="G416" s="165" t="s">
        <v>250</v>
      </c>
      <c r="H416" s="166">
        <v>810</v>
      </c>
      <c r="I416" s="164" t="s">
        <v>129</v>
      </c>
      <c r="J416" s="100"/>
      <c r="K416" s="167" t="s">
        <v>1</v>
      </c>
      <c r="L416" s="168" t="s">
        <v>29</v>
      </c>
      <c r="M416" s="169">
        <v>0.42399999999999999</v>
      </c>
      <c r="N416" s="169">
        <f>M416*H416</f>
        <v>343.44</v>
      </c>
      <c r="O416" s="169">
        <v>7.3228500000000005E-4</v>
      </c>
      <c r="P416" s="169">
        <f>O416*H416</f>
        <v>0.59315085000000001</v>
      </c>
      <c r="Q416" s="169">
        <v>0</v>
      </c>
      <c r="R416" s="170">
        <f>Q416*H416</f>
        <v>0</v>
      </c>
      <c r="AP416" s="171" t="s">
        <v>173</v>
      </c>
      <c r="AR416" s="171" t="s">
        <v>125</v>
      </c>
      <c r="AS416" s="171" t="s">
        <v>69</v>
      </c>
      <c r="AW416" s="93" t="s">
        <v>121</v>
      </c>
      <c r="BC416" s="172" t="e">
        <f>IF(L416="základní",#REF!,0)</f>
        <v>#REF!</v>
      </c>
      <c r="BD416" s="172">
        <f>IF(L416="snížená",#REF!,0)</f>
        <v>0</v>
      </c>
      <c r="BE416" s="172">
        <f>IF(L416="zákl. přenesená",#REF!,0)</f>
        <v>0</v>
      </c>
      <c r="BF416" s="172">
        <f>IF(L416="sníž. přenesená",#REF!,0)</f>
        <v>0</v>
      </c>
      <c r="BG416" s="172">
        <f>IF(L416="nulová",#REF!,0)</f>
        <v>0</v>
      </c>
      <c r="BH416" s="93" t="s">
        <v>67</v>
      </c>
      <c r="BI416" s="172" t="e">
        <f>ROUND(#REF!*H416,2)</f>
        <v>#REF!</v>
      </c>
      <c r="BJ416" s="93" t="s">
        <v>173</v>
      </c>
      <c r="BK416" s="171" t="s">
        <v>678</v>
      </c>
    </row>
    <row r="417" spans="2:63" s="99" customFormat="1" ht="19.5">
      <c r="B417" s="100"/>
      <c r="D417" s="173" t="s">
        <v>132</v>
      </c>
      <c r="F417" s="174" t="s">
        <v>679</v>
      </c>
      <c r="J417" s="100"/>
      <c r="K417" s="175"/>
      <c r="R417" s="176"/>
      <c r="AR417" s="93" t="s">
        <v>132</v>
      </c>
      <c r="AS417" s="93" t="s">
        <v>69</v>
      </c>
    </row>
    <row r="418" spans="2:63" s="99" customFormat="1">
      <c r="B418" s="100"/>
      <c r="D418" s="177" t="s">
        <v>134</v>
      </c>
      <c r="F418" s="178" t="s">
        <v>680</v>
      </c>
      <c r="J418" s="100"/>
      <c r="K418" s="175"/>
      <c r="R418" s="176"/>
      <c r="AR418" s="93" t="s">
        <v>134</v>
      </c>
      <c r="AS418" s="93" t="s">
        <v>69</v>
      </c>
    </row>
    <row r="419" spans="2:63" s="99" customFormat="1" ht="16.5" customHeight="1">
      <c r="B419" s="100"/>
      <c r="C419" s="162" t="s">
        <v>681</v>
      </c>
      <c r="D419" s="162" t="s">
        <v>125</v>
      </c>
      <c r="E419" s="163" t="s">
        <v>682</v>
      </c>
      <c r="F419" s="164" t="s">
        <v>683</v>
      </c>
      <c r="G419" s="165" t="s">
        <v>250</v>
      </c>
      <c r="H419" s="166">
        <v>1782</v>
      </c>
      <c r="I419" s="164" t="s">
        <v>129</v>
      </c>
      <c r="J419" s="100"/>
      <c r="K419" s="167" t="s">
        <v>1</v>
      </c>
      <c r="L419" s="168" t="s">
        <v>29</v>
      </c>
      <c r="M419" s="169">
        <v>3.7999999999999999E-2</v>
      </c>
      <c r="N419" s="169">
        <f>M419*H419</f>
        <v>67.715999999999994</v>
      </c>
      <c r="O419" s="169">
        <v>0</v>
      </c>
      <c r="P419" s="169">
        <f>O419*H419</f>
        <v>0</v>
      </c>
      <c r="Q419" s="169">
        <v>0</v>
      </c>
      <c r="R419" s="170">
        <f>Q419*H419</f>
        <v>0</v>
      </c>
      <c r="AP419" s="171" t="s">
        <v>173</v>
      </c>
      <c r="AR419" s="171" t="s">
        <v>125</v>
      </c>
      <c r="AS419" s="171" t="s">
        <v>69</v>
      </c>
      <c r="AW419" s="93" t="s">
        <v>121</v>
      </c>
      <c r="BC419" s="172" t="e">
        <f>IF(L419="základní",#REF!,0)</f>
        <v>#REF!</v>
      </c>
      <c r="BD419" s="172">
        <f>IF(L419="snížená",#REF!,0)</f>
        <v>0</v>
      </c>
      <c r="BE419" s="172">
        <f>IF(L419="zákl. přenesená",#REF!,0)</f>
        <v>0</v>
      </c>
      <c r="BF419" s="172">
        <f>IF(L419="sníž. přenesená",#REF!,0)</f>
        <v>0</v>
      </c>
      <c r="BG419" s="172">
        <f>IF(L419="nulová",#REF!,0)</f>
        <v>0</v>
      </c>
      <c r="BH419" s="93" t="s">
        <v>67</v>
      </c>
      <c r="BI419" s="172" t="e">
        <f>ROUND(#REF!*H419,2)</f>
        <v>#REF!</v>
      </c>
      <c r="BJ419" s="93" t="s">
        <v>173</v>
      </c>
      <c r="BK419" s="171" t="s">
        <v>684</v>
      </c>
    </row>
    <row r="420" spans="2:63" s="99" customFormat="1">
      <c r="B420" s="100"/>
      <c r="D420" s="173" t="s">
        <v>132</v>
      </c>
      <c r="F420" s="174" t="s">
        <v>685</v>
      </c>
      <c r="J420" s="100"/>
      <c r="K420" s="175"/>
      <c r="R420" s="176"/>
      <c r="AR420" s="93" t="s">
        <v>132</v>
      </c>
      <c r="AS420" s="93" t="s">
        <v>69</v>
      </c>
    </row>
    <row r="421" spans="2:63" s="99" customFormat="1">
      <c r="B421" s="100"/>
      <c r="D421" s="177" t="s">
        <v>134</v>
      </c>
      <c r="F421" s="178" t="s">
        <v>686</v>
      </c>
      <c r="J421" s="100"/>
      <c r="K421" s="175"/>
      <c r="R421" s="176"/>
      <c r="AR421" s="93" t="s">
        <v>134</v>
      </c>
      <c r="AS421" s="93" t="s">
        <v>69</v>
      </c>
    </row>
    <row r="422" spans="2:63" s="99" customFormat="1" ht="16.5" customHeight="1">
      <c r="B422" s="100"/>
      <c r="C422" s="162" t="s">
        <v>687</v>
      </c>
      <c r="D422" s="162" t="s">
        <v>125</v>
      </c>
      <c r="E422" s="163" t="s">
        <v>688</v>
      </c>
      <c r="F422" s="164" t="s">
        <v>689</v>
      </c>
      <c r="G422" s="165" t="s">
        <v>414</v>
      </c>
      <c r="H422" s="166">
        <v>540</v>
      </c>
      <c r="I422" s="164" t="s">
        <v>1</v>
      </c>
      <c r="J422" s="100"/>
      <c r="K422" s="167" t="s">
        <v>1</v>
      </c>
      <c r="L422" s="168" t="s">
        <v>29</v>
      </c>
      <c r="M422" s="169">
        <v>0</v>
      </c>
      <c r="N422" s="169">
        <f>M422*H422</f>
        <v>0</v>
      </c>
      <c r="O422" s="169">
        <v>0</v>
      </c>
      <c r="P422" s="169">
        <f>O422*H422</f>
        <v>0</v>
      </c>
      <c r="Q422" s="169">
        <v>0</v>
      </c>
      <c r="R422" s="170">
        <f>Q422*H422</f>
        <v>0</v>
      </c>
      <c r="AP422" s="171" t="s">
        <v>173</v>
      </c>
      <c r="AR422" s="171" t="s">
        <v>125</v>
      </c>
      <c r="AS422" s="171" t="s">
        <v>69</v>
      </c>
      <c r="AW422" s="93" t="s">
        <v>121</v>
      </c>
      <c r="BC422" s="172" t="e">
        <f>IF(L422="základní",#REF!,0)</f>
        <v>#REF!</v>
      </c>
      <c r="BD422" s="172">
        <f>IF(L422="snížená",#REF!,0)</f>
        <v>0</v>
      </c>
      <c r="BE422" s="172">
        <f>IF(L422="zákl. přenesená",#REF!,0)</f>
        <v>0</v>
      </c>
      <c r="BF422" s="172">
        <f>IF(L422="sníž. přenesená",#REF!,0)</f>
        <v>0</v>
      </c>
      <c r="BG422" s="172">
        <f>IF(L422="nulová",#REF!,0)</f>
        <v>0</v>
      </c>
      <c r="BH422" s="93" t="s">
        <v>67</v>
      </c>
      <c r="BI422" s="172" t="e">
        <f>ROUND(#REF!*H422,2)</f>
        <v>#REF!</v>
      </c>
      <c r="BJ422" s="93" t="s">
        <v>173</v>
      </c>
      <c r="BK422" s="171" t="s">
        <v>690</v>
      </c>
    </row>
    <row r="423" spans="2:63" s="99" customFormat="1">
      <c r="B423" s="100"/>
      <c r="D423" s="173" t="s">
        <v>132</v>
      </c>
      <c r="F423" s="174" t="s">
        <v>689</v>
      </c>
      <c r="J423" s="100"/>
      <c r="K423" s="175"/>
      <c r="R423" s="176"/>
      <c r="AR423" s="93" t="s">
        <v>132</v>
      </c>
      <c r="AS423" s="93" t="s">
        <v>69</v>
      </c>
    </row>
    <row r="424" spans="2:63" s="99" customFormat="1" ht="24.2" customHeight="1">
      <c r="B424" s="100"/>
      <c r="C424" s="162" t="s">
        <v>691</v>
      </c>
      <c r="D424" s="162" t="s">
        <v>125</v>
      </c>
      <c r="E424" s="163" t="s">
        <v>692</v>
      </c>
      <c r="F424" s="164" t="s">
        <v>693</v>
      </c>
      <c r="G424" s="165" t="s">
        <v>456</v>
      </c>
      <c r="H424" s="166">
        <v>14005.045</v>
      </c>
      <c r="I424" s="164" t="s">
        <v>129</v>
      </c>
      <c r="J424" s="100"/>
      <c r="K424" s="167" t="s">
        <v>1</v>
      </c>
      <c r="L424" s="168" t="s">
        <v>29</v>
      </c>
      <c r="M424" s="169">
        <v>0</v>
      </c>
      <c r="N424" s="169">
        <f>M424*H424</f>
        <v>0</v>
      </c>
      <c r="O424" s="169">
        <v>0</v>
      </c>
      <c r="P424" s="169">
        <f>O424*H424</f>
        <v>0</v>
      </c>
      <c r="Q424" s="169">
        <v>0</v>
      </c>
      <c r="R424" s="170">
        <f>Q424*H424</f>
        <v>0</v>
      </c>
      <c r="AP424" s="171" t="s">
        <v>173</v>
      </c>
      <c r="AR424" s="171" t="s">
        <v>125</v>
      </c>
      <c r="AS424" s="171" t="s">
        <v>69</v>
      </c>
      <c r="AW424" s="93" t="s">
        <v>121</v>
      </c>
      <c r="BC424" s="172" t="e">
        <f>IF(L424="základní",#REF!,0)</f>
        <v>#REF!</v>
      </c>
      <c r="BD424" s="172">
        <f>IF(L424="snížená",#REF!,0)</f>
        <v>0</v>
      </c>
      <c r="BE424" s="172">
        <f>IF(L424="zákl. přenesená",#REF!,0)</f>
        <v>0</v>
      </c>
      <c r="BF424" s="172">
        <f>IF(L424="sníž. přenesená",#REF!,0)</f>
        <v>0</v>
      </c>
      <c r="BG424" s="172">
        <f>IF(L424="nulová",#REF!,0)</f>
        <v>0</v>
      </c>
      <c r="BH424" s="93" t="s">
        <v>67</v>
      </c>
      <c r="BI424" s="172" t="e">
        <f>ROUND(#REF!*H424,2)</f>
        <v>#REF!</v>
      </c>
      <c r="BJ424" s="93" t="s">
        <v>173</v>
      </c>
      <c r="BK424" s="171" t="s">
        <v>694</v>
      </c>
    </row>
    <row r="425" spans="2:63" s="99" customFormat="1" ht="29.25">
      <c r="B425" s="100"/>
      <c r="D425" s="173" t="s">
        <v>132</v>
      </c>
      <c r="F425" s="174" t="s">
        <v>695</v>
      </c>
      <c r="J425" s="100"/>
      <c r="K425" s="175"/>
      <c r="R425" s="176"/>
      <c r="AR425" s="93" t="s">
        <v>132</v>
      </c>
      <c r="AS425" s="93" t="s">
        <v>69</v>
      </c>
    </row>
    <row r="426" spans="2:63" s="99" customFormat="1">
      <c r="B426" s="100"/>
      <c r="D426" s="177" t="s">
        <v>134</v>
      </c>
      <c r="F426" s="178" t="s">
        <v>696</v>
      </c>
      <c r="J426" s="100"/>
      <c r="K426" s="175"/>
      <c r="R426" s="176"/>
      <c r="AR426" s="93" t="s">
        <v>134</v>
      </c>
      <c r="AS426" s="93" t="s">
        <v>69</v>
      </c>
    </row>
    <row r="427" spans="2:63" s="152" customFormat="1" ht="22.9" customHeight="1">
      <c r="B427" s="153"/>
      <c r="D427" s="154" t="s">
        <v>61</v>
      </c>
      <c r="E427" s="161" t="s">
        <v>697</v>
      </c>
      <c r="F427" s="161" t="s">
        <v>698</v>
      </c>
      <c r="J427" s="153"/>
      <c r="K427" s="156"/>
      <c r="N427" s="157">
        <f>SUM(N428:N440)</f>
        <v>20.722999999999999</v>
      </c>
      <c r="P427" s="157">
        <f>SUM(P428:P440)</f>
        <v>4.4063151599999996E-2</v>
      </c>
      <c r="R427" s="158">
        <f>SUM(R428:R440)</f>
        <v>0</v>
      </c>
      <c r="AP427" s="154" t="s">
        <v>69</v>
      </c>
      <c r="AR427" s="159" t="s">
        <v>61</v>
      </c>
      <c r="AS427" s="159" t="s">
        <v>67</v>
      </c>
      <c r="AW427" s="154" t="s">
        <v>121</v>
      </c>
      <c r="BI427" s="160" t="e">
        <f>SUM(BI428:BI440)</f>
        <v>#REF!</v>
      </c>
    </row>
    <row r="428" spans="2:63" s="99" customFormat="1" ht="24.2" customHeight="1">
      <c r="B428" s="100"/>
      <c r="C428" s="162" t="s">
        <v>699</v>
      </c>
      <c r="D428" s="162" t="s">
        <v>125</v>
      </c>
      <c r="E428" s="163" t="s">
        <v>700</v>
      </c>
      <c r="F428" s="164" t="s">
        <v>701</v>
      </c>
      <c r="G428" s="165" t="s">
        <v>151</v>
      </c>
      <c r="H428" s="166">
        <v>113</v>
      </c>
      <c r="I428" s="164" t="s">
        <v>129</v>
      </c>
      <c r="J428" s="100"/>
      <c r="K428" s="167" t="s">
        <v>1</v>
      </c>
      <c r="L428" s="168" t="s">
        <v>29</v>
      </c>
      <c r="M428" s="169">
        <v>5.0999999999999997E-2</v>
      </c>
      <c r="N428" s="169">
        <f>M428*H428</f>
        <v>5.7629999999999999</v>
      </c>
      <c r="O428" s="169">
        <v>8.9313200000000004E-5</v>
      </c>
      <c r="P428" s="169">
        <f>O428*H428</f>
        <v>1.00923916E-2</v>
      </c>
      <c r="Q428" s="169">
        <v>0</v>
      </c>
      <c r="R428" s="170">
        <f>Q428*H428</f>
        <v>0</v>
      </c>
      <c r="AP428" s="171" t="s">
        <v>173</v>
      </c>
      <c r="AR428" s="171" t="s">
        <v>125</v>
      </c>
      <c r="AS428" s="171" t="s">
        <v>69</v>
      </c>
      <c r="AW428" s="93" t="s">
        <v>121</v>
      </c>
      <c r="BC428" s="172" t="e">
        <f>IF(L428="základní",#REF!,0)</f>
        <v>#REF!</v>
      </c>
      <c r="BD428" s="172">
        <f>IF(L428="snížená",#REF!,0)</f>
        <v>0</v>
      </c>
      <c r="BE428" s="172">
        <f>IF(L428="zákl. přenesená",#REF!,0)</f>
        <v>0</v>
      </c>
      <c r="BF428" s="172">
        <f>IF(L428="sníž. přenesená",#REF!,0)</f>
        <v>0</v>
      </c>
      <c r="BG428" s="172">
        <f>IF(L428="nulová",#REF!,0)</f>
        <v>0</v>
      </c>
      <c r="BH428" s="93" t="s">
        <v>67</v>
      </c>
      <c r="BI428" s="172" t="e">
        <f>ROUND(#REF!*H428,2)</f>
        <v>#REF!</v>
      </c>
      <c r="BJ428" s="93" t="s">
        <v>173</v>
      </c>
      <c r="BK428" s="171" t="s">
        <v>702</v>
      </c>
    </row>
    <row r="429" spans="2:63" s="99" customFormat="1" ht="19.5">
      <c r="B429" s="100"/>
      <c r="D429" s="173" t="s">
        <v>132</v>
      </c>
      <c r="F429" s="174" t="s">
        <v>703</v>
      </c>
      <c r="J429" s="100"/>
      <c r="K429" s="175"/>
      <c r="R429" s="176"/>
      <c r="AR429" s="93" t="s">
        <v>132</v>
      </c>
      <c r="AS429" s="93" t="s">
        <v>69</v>
      </c>
    </row>
    <row r="430" spans="2:63" s="99" customFormat="1">
      <c r="B430" s="100"/>
      <c r="D430" s="177" t="s">
        <v>134</v>
      </c>
      <c r="F430" s="178" t="s">
        <v>704</v>
      </c>
      <c r="J430" s="100"/>
      <c r="K430" s="175"/>
      <c r="R430" s="176"/>
      <c r="AR430" s="93" t="s">
        <v>134</v>
      </c>
      <c r="AS430" s="93" t="s">
        <v>69</v>
      </c>
    </row>
    <row r="431" spans="2:63" s="99" customFormat="1" ht="21.75" customHeight="1">
      <c r="B431" s="100"/>
      <c r="C431" s="162" t="s">
        <v>705</v>
      </c>
      <c r="D431" s="162" t="s">
        <v>125</v>
      </c>
      <c r="E431" s="163" t="s">
        <v>706</v>
      </c>
      <c r="F431" s="164" t="s">
        <v>707</v>
      </c>
      <c r="G431" s="165" t="s">
        <v>151</v>
      </c>
      <c r="H431" s="166">
        <v>68</v>
      </c>
      <c r="I431" s="164" t="s">
        <v>129</v>
      </c>
      <c r="J431" s="100"/>
      <c r="K431" s="167" t="s">
        <v>1</v>
      </c>
      <c r="L431" s="168" t="s">
        <v>29</v>
      </c>
      <c r="M431" s="169">
        <v>0.22</v>
      </c>
      <c r="N431" s="169">
        <f>M431*H431</f>
        <v>14.96</v>
      </c>
      <c r="O431" s="169">
        <v>4.9956999999999996E-4</v>
      </c>
      <c r="P431" s="169">
        <f>O431*H431</f>
        <v>3.3970759999999996E-2</v>
      </c>
      <c r="Q431" s="169">
        <v>0</v>
      </c>
      <c r="R431" s="170">
        <f>Q431*H431</f>
        <v>0</v>
      </c>
      <c r="AP431" s="171" t="s">
        <v>173</v>
      </c>
      <c r="AR431" s="171" t="s">
        <v>125</v>
      </c>
      <c r="AS431" s="171" t="s">
        <v>69</v>
      </c>
      <c r="AW431" s="93" t="s">
        <v>121</v>
      </c>
      <c r="BC431" s="172" t="e">
        <f>IF(L431="základní",#REF!,0)</f>
        <v>#REF!</v>
      </c>
      <c r="BD431" s="172">
        <f>IF(L431="snížená",#REF!,0)</f>
        <v>0</v>
      </c>
      <c r="BE431" s="172">
        <f>IF(L431="zákl. přenesená",#REF!,0)</f>
        <v>0</v>
      </c>
      <c r="BF431" s="172">
        <f>IF(L431="sníž. přenesená",#REF!,0)</f>
        <v>0</v>
      </c>
      <c r="BG431" s="172">
        <f>IF(L431="nulová",#REF!,0)</f>
        <v>0</v>
      </c>
      <c r="BH431" s="93" t="s">
        <v>67</v>
      </c>
      <c r="BI431" s="172" t="e">
        <f>ROUND(#REF!*H431,2)</f>
        <v>#REF!</v>
      </c>
      <c r="BJ431" s="93" t="s">
        <v>173</v>
      </c>
      <c r="BK431" s="171" t="s">
        <v>708</v>
      </c>
    </row>
    <row r="432" spans="2:63" s="99" customFormat="1" ht="19.5">
      <c r="B432" s="100"/>
      <c r="D432" s="173" t="s">
        <v>132</v>
      </c>
      <c r="F432" s="174" t="s">
        <v>709</v>
      </c>
      <c r="J432" s="100"/>
      <c r="K432" s="175"/>
      <c r="R432" s="176"/>
      <c r="AR432" s="93" t="s">
        <v>132</v>
      </c>
      <c r="AS432" s="93" t="s">
        <v>69</v>
      </c>
    </row>
    <row r="433" spans="2:63" s="99" customFormat="1">
      <c r="B433" s="100"/>
      <c r="D433" s="177" t="s">
        <v>134</v>
      </c>
      <c r="F433" s="178" t="s">
        <v>710</v>
      </c>
      <c r="J433" s="100"/>
      <c r="K433" s="175"/>
      <c r="R433" s="176"/>
      <c r="AR433" s="93" t="s">
        <v>134</v>
      </c>
      <c r="AS433" s="93" t="s">
        <v>69</v>
      </c>
    </row>
    <row r="434" spans="2:63" s="99" customFormat="1" ht="24.2" customHeight="1">
      <c r="B434" s="100"/>
      <c r="C434" s="179" t="s">
        <v>711</v>
      </c>
      <c r="D434" s="179" t="s">
        <v>193</v>
      </c>
      <c r="E434" s="180" t="s">
        <v>712</v>
      </c>
      <c r="F434" s="181" t="s">
        <v>713</v>
      </c>
      <c r="G434" s="182" t="s">
        <v>151</v>
      </c>
      <c r="H434" s="183">
        <v>113</v>
      </c>
      <c r="I434" s="181" t="s">
        <v>1</v>
      </c>
      <c r="J434" s="184"/>
      <c r="K434" s="185" t="s">
        <v>1</v>
      </c>
      <c r="L434" s="186" t="s">
        <v>29</v>
      </c>
      <c r="M434" s="169">
        <v>0</v>
      </c>
      <c r="N434" s="169">
        <f>M434*H434</f>
        <v>0</v>
      </c>
      <c r="O434" s="169">
        <v>0</v>
      </c>
      <c r="P434" s="169">
        <f>O434*H434</f>
        <v>0</v>
      </c>
      <c r="Q434" s="169">
        <v>0</v>
      </c>
      <c r="R434" s="170">
        <f>Q434*H434</f>
        <v>0</v>
      </c>
      <c r="AP434" s="171" t="s">
        <v>241</v>
      </c>
      <c r="AR434" s="171" t="s">
        <v>193</v>
      </c>
      <c r="AS434" s="171" t="s">
        <v>69</v>
      </c>
      <c r="AW434" s="93" t="s">
        <v>121</v>
      </c>
      <c r="BC434" s="172" t="e">
        <f>IF(L434="základní",#REF!,0)</f>
        <v>#REF!</v>
      </c>
      <c r="BD434" s="172">
        <f>IF(L434="snížená",#REF!,0)</f>
        <v>0</v>
      </c>
      <c r="BE434" s="172">
        <f>IF(L434="zákl. přenesená",#REF!,0)</f>
        <v>0</v>
      </c>
      <c r="BF434" s="172">
        <f>IF(L434="sníž. přenesená",#REF!,0)</f>
        <v>0</v>
      </c>
      <c r="BG434" s="172">
        <f>IF(L434="nulová",#REF!,0)</f>
        <v>0</v>
      </c>
      <c r="BH434" s="93" t="s">
        <v>67</v>
      </c>
      <c r="BI434" s="172" t="e">
        <f>ROUND(#REF!*H434,2)</f>
        <v>#REF!</v>
      </c>
      <c r="BJ434" s="93" t="s">
        <v>173</v>
      </c>
      <c r="BK434" s="171" t="s">
        <v>714</v>
      </c>
    </row>
    <row r="435" spans="2:63" s="99" customFormat="1" ht="19.5">
      <c r="B435" s="100"/>
      <c r="D435" s="173" t="s">
        <v>132</v>
      </c>
      <c r="F435" s="174" t="s">
        <v>713</v>
      </c>
      <c r="J435" s="100"/>
      <c r="K435" s="175"/>
      <c r="R435" s="176"/>
      <c r="AR435" s="93" t="s">
        <v>132</v>
      </c>
      <c r="AS435" s="93" t="s">
        <v>69</v>
      </c>
    </row>
    <row r="436" spans="2:63" s="99" customFormat="1" ht="33" customHeight="1">
      <c r="B436" s="100"/>
      <c r="C436" s="179" t="s">
        <v>715</v>
      </c>
      <c r="D436" s="179" t="s">
        <v>193</v>
      </c>
      <c r="E436" s="180" t="s">
        <v>716</v>
      </c>
      <c r="F436" s="181" t="s">
        <v>717</v>
      </c>
      <c r="G436" s="182" t="s">
        <v>151</v>
      </c>
      <c r="H436" s="183">
        <v>90</v>
      </c>
      <c r="I436" s="181" t="s">
        <v>1</v>
      </c>
      <c r="J436" s="184"/>
      <c r="K436" s="185" t="s">
        <v>1</v>
      </c>
      <c r="L436" s="186" t="s">
        <v>29</v>
      </c>
      <c r="M436" s="169">
        <v>0</v>
      </c>
      <c r="N436" s="169">
        <f>M436*H436</f>
        <v>0</v>
      </c>
      <c r="O436" s="169">
        <v>0</v>
      </c>
      <c r="P436" s="169">
        <f>O436*H436</f>
        <v>0</v>
      </c>
      <c r="Q436" s="169">
        <v>0</v>
      </c>
      <c r="R436" s="170">
        <f>Q436*H436</f>
        <v>0</v>
      </c>
      <c r="AP436" s="171" t="s">
        <v>241</v>
      </c>
      <c r="AR436" s="171" t="s">
        <v>193</v>
      </c>
      <c r="AS436" s="171" t="s">
        <v>69</v>
      </c>
      <c r="AW436" s="93" t="s">
        <v>121</v>
      </c>
      <c r="BC436" s="172" t="e">
        <f>IF(L436="základní",#REF!,0)</f>
        <v>#REF!</v>
      </c>
      <c r="BD436" s="172">
        <f>IF(L436="snížená",#REF!,0)</f>
        <v>0</v>
      </c>
      <c r="BE436" s="172">
        <f>IF(L436="zákl. přenesená",#REF!,0)</f>
        <v>0</v>
      </c>
      <c r="BF436" s="172">
        <f>IF(L436="sníž. přenesená",#REF!,0)</f>
        <v>0</v>
      </c>
      <c r="BG436" s="172">
        <f>IF(L436="nulová",#REF!,0)</f>
        <v>0</v>
      </c>
      <c r="BH436" s="93" t="s">
        <v>67</v>
      </c>
      <c r="BI436" s="172" t="e">
        <f>ROUND(#REF!*H436,2)</f>
        <v>#REF!</v>
      </c>
      <c r="BJ436" s="93" t="s">
        <v>173</v>
      </c>
      <c r="BK436" s="171" t="s">
        <v>718</v>
      </c>
    </row>
    <row r="437" spans="2:63" s="99" customFormat="1" ht="19.5">
      <c r="B437" s="100"/>
      <c r="D437" s="173" t="s">
        <v>132</v>
      </c>
      <c r="F437" s="174" t="s">
        <v>717</v>
      </c>
      <c r="J437" s="100"/>
      <c r="K437" s="175"/>
      <c r="R437" s="176"/>
      <c r="AR437" s="93" t="s">
        <v>132</v>
      </c>
      <c r="AS437" s="93" t="s">
        <v>69</v>
      </c>
    </row>
    <row r="438" spans="2:63" s="99" customFormat="1" ht="24.2" customHeight="1">
      <c r="B438" s="100"/>
      <c r="C438" s="162" t="s">
        <v>719</v>
      </c>
      <c r="D438" s="162" t="s">
        <v>125</v>
      </c>
      <c r="E438" s="163" t="s">
        <v>720</v>
      </c>
      <c r="F438" s="164" t="s">
        <v>721</v>
      </c>
      <c r="G438" s="165" t="s">
        <v>456</v>
      </c>
      <c r="H438" s="166">
        <v>1604.9649999999999</v>
      </c>
      <c r="I438" s="164" t="s">
        <v>129</v>
      </c>
      <c r="J438" s="100"/>
      <c r="K438" s="167" t="s">
        <v>1</v>
      </c>
      <c r="L438" s="168" t="s">
        <v>29</v>
      </c>
      <c r="M438" s="169">
        <v>0</v>
      </c>
      <c r="N438" s="169">
        <f>M438*H438</f>
        <v>0</v>
      </c>
      <c r="O438" s="169">
        <v>0</v>
      </c>
      <c r="P438" s="169">
        <f>O438*H438</f>
        <v>0</v>
      </c>
      <c r="Q438" s="169">
        <v>0</v>
      </c>
      <c r="R438" s="170">
        <f>Q438*H438</f>
        <v>0</v>
      </c>
      <c r="AP438" s="171" t="s">
        <v>173</v>
      </c>
      <c r="AR438" s="171" t="s">
        <v>125</v>
      </c>
      <c r="AS438" s="171" t="s">
        <v>69</v>
      </c>
      <c r="AW438" s="93" t="s">
        <v>121</v>
      </c>
      <c r="BC438" s="172" t="e">
        <f>IF(L438="základní",#REF!,0)</f>
        <v>#REF!</v>
      </c>
      <c r="BD438" s="172">
        <f>IF(L438="snížená",#REF!,0)</f>
        <v>0</v>
      </c>
      <c r="BE438" s="172">
        <f>IF(L438="zákl. přenesená",#REF!,0)</f>
        <v>0</v>
      </c>
      <c r="BF438" s="172">
        <f>IF(L438="sníž. přenesená",#REF!,0)</f>
        <v>0</v>
      </c>
      <c r="BG438" s="172">
        <f>IF(L438="nulová",#REF!,0)</f>
        <v>0</v>
      </c>
      <c r="BH438" s="93" t="s">
        <v>67</v>
      </c>
      <c r="BI438" s="172" t="e">
        <f>ROUND(#REF!*H438,2)</f>
        <v>#REF!</v>
      </c>
      <c r="BJ438" s="93" t="s">
        <v>173</v>
      </c>
      <c r="BK438" s="171" t="s">
        <v>722</v>
      </c>
    </row>
    <row r="439" spans="2:63" s="99" customFormat="1" ht="19.5">
      <c r="B439" s="100"/>
      <c r="D439" s="173" t="s">
        <v>132</v>
      </c>
      <c r="F439" s="174" t="s">
        <v>723</v>
      </c>
      <c r="J439" s="100"/>
      <c r="K439" s="175"/>
      <c r="R439" s="176"/>
      <c r="AR439" s="93" t="s">
        <v>132</v>
      </c>
      <c r="AS439" s="93" t="s">
        <v>69</v>
      </c>
    </row>
    <row r="440" spans="2:63" s="99" customFormat="1">
      <c r="B440" s="100"/>
      <c r="D440" s="177" t="s">
        <v>134</v>
      </c>
      <c r="F440" s="178" t="s">
        <v>724</v>
      </c>
      <c r="J440" s="100"/>
      <c r="K440" s="175"/>
      <c r="R440" s="176"/>
      <c r="AR440" s="93" t="s">
        <v>134</v>
      </c>
      <c r="AS440" s="93" t="s">
        <v>69</v>
      </c>
    </row>
    <row r="441" spans="2:63" s="152" customFormat="1" ht="22.9" customHeight="1">
      <c r="B441" s="153"/>
      <c r="D441" s="154" t="s">
        <v>61</v>
      </c>
      <c r="E441" s="161" t="s">
        <v>725</v>
      </c>
      <c r="F441" s="161" t="s">
        <v>726</v>
      </c>
      <c r="J441" s="153"/>
      <c r="K441" s="156"/>
      <c r="N441" s="157">
        <f>SUM(N442:N465)</f>
        <v>278.334</v>
      </c>
      <c r="P441" s="157">
        <f>SUM(P442:P465)</f>
        <v>4.9806880000000007</v>
      </c>
      <c r="R441" s="158">
        <f>SUM(R442:R465)</f>
        <v>2.8170899999999999</v>
      </c>
      <c r="AP441" s="154" t="s">
        <v>69</v>
      </c>
      <c r="AR441" s="159" t="s">
        <v>61</v>
      </c>
      <c r="AS441" s="159" t="s">
        <v>67</v>
      </c>
      <c r="AW441" s="154" t="s">
        <v>121</v>
      </c>
      <c r="BI441" s="160" t="e">
        <f>SUM(BI442:BI465)</f>
        <v>#REF!</v>
      </c>
    </row>
    <row r="442" spans="2:63" s="99" customFormat="1" ht="24.2" customHeight="1">
      <c r="B442" s="100"/>
      <c r="C442" s="162" t="s">
        <v>727</v>
      </c>
      <c r="D442" s="162" t="s">
        <v>125</v>
      </c>
      <c r="E442" s="163" t="s">
        <v>728</v>
      </c>
      <c r="F442" s="164" t="s">
        <v>729</v>
      </c>
      <c r="G442" s="165" t="s">
        <v>151</v>
      </c>
      <c r="H442" s="166">
        <v>113</v>
      </c>
      <c r="I442" s="164" t="s">
        <v>129</v>
      </c>
      <c r="J442" s="100"/>
      <c r="K442" s="167" t="s">
        <v>1</v>
      </c>
      <c r="L442" s="168" t="s">
        <v>29</v>
      </c>
      <c r="M442" s="169">
        <v>0.26800000000000002</v>
      </c>
      <c r="N442" s="169">
        <f>M442*H442</f>
        <v>30.284000000000002</v>
      </c>
      <c r="O442" s="169">
        <v>0</v>
      </c>
      <c r="P442" s="169">
        <f>O442*H442</f>
        <v>0</v>
      </c>
      <c r="Q442" s="169">
        <v>0</v>
      </c>
      <c r="R442" s="170">
        <f>Q442*H442</f>
        <v>0</v>
      </c>
      <c r="AP442" s="171" t="s">
        <v>173</v>
      </c>
      <c r="AR442" s="171" t="s">
        <v>125</v>
      </c>
      <c r="AS442" s="171" t="s">
        <v>69</v>
      </c>
      <c r="AW442" s="93" t="s">
        <v>121</v>
      </c>
      <c r="BC442" s="172" t="e">
        <f>IF(L442="základní",#REF!,0)</f>
        <v>#REF!</v>
      </c>
      <c r="BD442" s="172">
        <f>IF(L442="snížená",#REF!,0)</f>
        <v>0</v>
      </c>
      <c r="BE442" s="172">
        <f>IF(L442="zákl. přenesená",#REF!,0)</f>
        <v>0</v>
      </c>
      <c r="BF442" s="172">
        <f>IF(L442="sníž. přenesená",#REF!,0)</f>
        <v>0</v>
      </c>
      <c r="BG442" s="172">
        <f>IF(L442="nulová",#REF!,0)</f>
        <v>0</v>
      </c>
      <c r="BH442" s="93" t="s">
        <v>67</v>
      </c>
      <c r="BI442" s="172" t="e">
        <f>ROUND(#REF!*H442,2)</f>
        <v>#REF!</v>
      </c>
      <c r="BJ442" s="93" t="s">
        <v>173</v>
      </c>
      <c r="BK442" s="171" t="s">
        <v>730</v>
      </c>
    </row>
    <row r="443" spans="2:63" s="99" customFormat="1" ht="19.5">
      <c r="B443" s="100"/>
      <c r="D443" s="173" t="s">
        <v>132</v>
      </c>
      <c r="F443" s="174" t="s">
        <v>731</v>
      </c>
      <c r="J443" s="100"/>
      <c r="K443" s="175"/>
      <c r="R443" s="176"/>
      <c r="AR443" s="93" t="s">
        <v>132</v>
      </c>
      <c r="AS443" s="93" t="s">
        <v>69</v>
      </c>
    </row>
    <row r="444" spans="2:63" s="99" customFormat="1">
      <c r="B444" s="100"/>
      <c r="D444" s="177" t="s">
        <v>134</v>
      </c>
      <c r="F444" s="178" t="s">
        <v>732</v>
      </c>
      <c r="J444" s="100"/>
      <c r="K444" s="175"/>
      <c r="R444" s="176"/>
      <c r="AR444" s="93" t="s">
        <v>134</v>
      </c>
      <c r="AS444" s="93" t="s">
        <v>69</v>
      </c>
    </row>
    <row r="445" spans="2:63" s="99" customFormat="1" ht="24.2" customHeight="1">
      <c r="B445" s="100"/>
      <c r="C445" s="162" t="s">
        <v>733</v>
      </c>
      <c r="D445" s="162" t="s">
        <v>125</v>
      </c>
      <c r="E445" s="163" t="s">
        <v>734</v>
      </c>
      <c r="F445" s="164" t="s">
        <v>735</v>
      </c>
      <c r="G445" s="165" t="s">
        <v>151</v>
      </c>
      <c r="H445" s="166">
        <v>113</v>
      </c>
      <c r="I445" s="164" t="s">
        <v>129</v>
      </c>
      <c r="J445" s="100"/>
      <c r="K445" s="167" t="s">
        <v>1</v>
      </c>
      <c r="L445" s="168" t="s">
        <v>29</v>
      </c>
      <c r="M445" s="169">
        <v>0.26800000000000002</v>
      </c>
      <c r="N445" s="169">
        <f>M445*H445</f>
        <v>30.284000000000002</v>
      </c>
      <c r="O445" s="169">
        <v>7.6000000000000004E-5</v>
      </c>
      <c r="P445" s="169">
        <f>O445*H445</f>
        <v>8.5880000000000001E-3</v>
      </c>
      <c r="Q445" s="169">
        <v>2.4930000000000001E-2</v>
      </c>
      <c r="R445" s="170">
        <f>Q445*H445</f>
        <v>2.8170899999999999</v>
      </c>
      <c r="AP445" s="171" t="s">
        <v>173</v>
      </c>
      <c r="AR445" s="171" t="s">
        <v>125</v>
      </c>
      <c r="AS445" s="171" t="s">
        <v>69</v>
      </c>
      <c r="AW445" s="93" t="s">
        <v>121</v>
      </c>
      <c r="BC445" s="172" t="e">
        <f>IF(L445="základní",#REF!,0)</f>
        <v>#REF!</v>
      </c>
      <c r="BD445" s="172">
        <f>IF(L445="snížená",#REF!,0)</f>
        <v>0</v>
      </c>
      <c r="BE445" s="172">
        <f>IF(L445="zákl. přenesená",#REF!,0)</f>
        <v>0</v>
      </c>
      <c r="BF445" s="172">
        <f>IF(L445="sníž. přenesená",#REF!,0)</f>
        <v>0</v>
      </c>
      <c r="BG445" s="172">
        <f>IF(L445="nulová",#REF!,0)</f>
        <v>0</v>
      </c>
      <c r="BH445" s="93" t="s">
        <v>67</v>
      </c>
      <c r="BI445" s="172" t="e">
        <f>ROUND(#REF!*H445,2)</f>
        <v>#REF!</v>
      </c>
      <c r="BJ445" s="93" t="s">
        <v>173</v>
      </c>
      <c r="BK445" s="171" t="s">
        <v>736</v>
      </c>
    </row>
    <row r="446" spans="2:63" s="99" customFormat="1" ht="19.5">
      <c r="B446" s="100"/>
      <c r="D446" s="173" t="s">
        <v>132</v>
      </c>
      <c r="F446" s="174" t="s">
        <v>737</v>
      </c>
      <c r="J446" s="100"/>
      <c r="K446" s="175"/>
      <c r="R446" s="176"/>
      <c r="AR446" s="93" t="s">
        <v>132</v>
      </c>
      <c r="AS446" s="93" t="s">
        <v>69</v>
      </c>
    </row>
    <row r="447" spans="2:63" s="99" customFormat="1">
      <c r="B447" s="100"/>
      <c r="D447" s="177" t="s">
        <v>134</v>
      </c>
      <c r="F447" s="178" t="s">
        <v>738</v>
      </c>
      <c r="J447" s="100"/>
      <c r="K447" s="175"/>
      <c r="R447" s="176"/>
      <c r="AR447" s="93" t="s">
        <v>134</v>
      </c>
      <c r="AS447" s="93" t="s">
        <v>69</v>
      </c>
    </row>
    <row r="448" spans="2:63" s="99" customFormat="1" ht="37.9" customHeight="1">
      <c r="B448" s="100"/>
      <c r="C448" s="162" t="s">
        <v>739</v>
      </c>
      <c r="D448" s="162" t="s">
        <v>125</v>
      </c>
      <c r="E448" s="163" t="s">
        <v>740</v>
      </c>
      <c r="F448" s="164" t="s">
        <v>741</v>
      </c>
      <c r="G448" s="165" t="s">
        <v>151</v>
      </c>
      <c r="H448" s="166">
        <v>23</v>
      </c>
      <c r="I448" s="164" t="s">
        <v>129</v>
      </c>
      <c r="J448" s="100"/>
      <c r="K448" s="167" t="s">
        <v>1</v>
      </c>
      <c r="L448" s="168" t="s">
        <v>29</v>
      </c>
      <c r="M448" s="169">
        <v>0.23699999999999999</v>
      </c>
      <c r="N448" s="169">
        <f>M448*H448</f>
        <v>5.4509999999999996</v>
      </c>
      <c r="O448" s="169">
        <v>1.34E-2</v>
      </c>
      <c r="P448" s="169">
        <f>O448*H448</f>
        <v>0.30820000000000003</v>
      </c>
      <c r="Q448" s="169">
        <v>0</v>
      </c>
      <c r="R448" s="170">
        <f>Q448*H448</f>
        <v>0</v>
      </c>
      <c r="AP448" s="171" t="s">
        <v>173</v>
      </c>
      <c r="AR448" s="171" t="s">
        <v>125</v>
      </c>
      <c r="AS448" s="171" t="s">
        <v>69</v>
      </c>
      <c r="AW448" s="93" t="s">
        <v>121</v>
      </c>
      <c r="BC448" s="172" t="e">
        <f>IF(L448="základní",#REF!,0)</f>
        <v>#REF!</v>
      </c>
      <c r="BD448" s="172">
        <f>IF(L448="snížená",#REF!,0)</f>
        <v>0</v>
      </c>
      <c r="BE448" s="172">
        <f>IF(L448="zákl. přenesená",#REF!,0)</f>
        <v>0</v>
      </c>
      <c r="BF448" s="172">
        <f>IF(L448="sníž. přenesená",#REF!,0)</f>
        <v>0</v>
      </c>
      <c r="BG448" s="172">
        <f>IF(L448="nulová",#REF!,0)</f>
        <v>0</v>
      </c>
      <c r="BH448" s="93" t="s">
        <v>67</v>
      </c>
      <c r="BI448" s="172" t="e">
        <f>ROUND(#REF!*H448,2)</f>
        <v>#REF!</v>
      </c>
      <c r="BJ448" s="93" t="s">
        <v>173</v>
      </c>
      <c r="BK448" s="171" t="s">
        <v>742</v>
      </c>
    </row>
    <row r="449" spans="2:63" s="99" customFormat="1" ht="29.25">
      <c r="B449" s="100"/>
      <c r="D449" s="173" t="s">
        <v>132</v>
      </c>
      <c r="F449" s="174" t="s">
        <v>743</v>
      </c>
      <c r="J449" s="100"/>
      <c r="K449" s="175"/>
      <c r="R449" s="176"/>
      <c r="AR449" s="93" t="s">
        <v>132</v>
      </c>
      <c r="AS449" s="93" t="s">
        <v>69</v>
      </c>
    </row>
    <row r="450" spans="2:63" s="99" customFormat="1">
      <c r="B450" s="100"/>
      <c r="D450" s="177" t="s">
        <v>134</v>
      </c>
      <c r="F450" s="178" t="s">
        <v>744</v>
      </c>
      <c r="J450" s="100"/>
      <c r="K450" s="175"/>
      <c r="R450" s="176"/>
      <c r="AR450" s="93" t="s">
        <v>134</v>
      </c>
      <c r="AS450" s="93" t="s">
        <v>69</v>
      </c>
    </row>
    <row r="451" spans="2:63" s="99" customFormat="1" ht="37.9" customHeight="1">
      <c r="B451" s="100"/>
      <c r="C451" s="162" t="s">
        <v>745</v>
      </c>
      <c r="D451" s="162" t="s">
        <v>125</v>
      </c>
      <c r="E451" s="163" t="s">
        <v>746</v>
      </c>
      <c r="F451" s="164" t="s">
        <v>747</v>
      </c>
      <c r="G451" s="165" t="s">
        <v>151</v>
      </c>
      <c r="H451" s="166">
        <v>68</v>
      </c>
      <c r="I451" s="164" t="s">
        <v>129</v>
      </c>
      <c r="J451" s="100"/>
      <c r="K451" s="167" t="s">
        <v>1</v>
      </c>
      <c r="L451" s="168" t="s">
        <v>29</v>
      </c>
      <c r="M451" s="169">
        <v>0.36899999999999999</v>
      </c>
      <c r="N451" s="169">
        <f>M451*H451</f>
        <v>25.091999999999999</v>
      </c>
      <c r="O451" s="169">
        <v>5.8000000000000003E-2</v>
      </c>
      <c r="P451" s="169">
        <f>O451*H451</f>
        <v>3.9440000000000004</v>
      </c>
      <c r="Q451" s="169">
        <v>0</v>
      </c>
      <c r="R451" s="170">
        <f>Q451*H451</f>
        <v>0</v>
      </c>
      <c r="AP451" s="171" t="s">
        <v>173</v>
      </c>
      <c r="AR451" s="171" t="s">
        <v>125</v>
      </c>
      <c r="AS451" s="171" t="s">
        <v>69</v>
      </c>
      <c r="AW451" s="93" t="s">
        <v>121</v>
      </c>
      <c r="BC451" s="172" t="e">
        <f>IF(L451="základní",#REF!,0)</f>
        <v>#REF!</v>
      </c>
      <c r="BD451" s="172">
        <f>IF(L451="snížená",#REF!,0)</f>
        <v>0</v>
      </c>
      <c r="BE451" s="172">
        <f>IF(L451="zákl. přenesená",#REF!,0)</f>
        <v>0</v>
      </c>
      <c r="BF451" s="172">
        <f>IF(L451="sníž. přenesená",#REF!,0)</f>
        <v>0</v>
      </c>
      <c r="BG451" s="172">
        <f>IF(L451="nulová",#REF!,0)</f>
        <v>0</v>
      </c>
      <c r="BH451" s="93" t="s">
        <v>67</v>
      </c>
      <c r="BI451" s="172" t="e">
        <f>ROUND(#REF!*H451,2)</f>
        <v>#REF!</v>
      </c>
      <c r="BJ451" s="93" t="s">
        <v>173</v>
      </c>
      <c r="BK451" s="171" t="s">
        <v>748</v>
      </c>
    </row>
    <row r="452" spans="2:63" s="99" customFormat="1" ht="29.25">
      <c r="B452" s="100"/>
      <c r="D452" s="173" t="s">
        <v>132</v>
      </c>
      <c r="F452" s="174" t="s">
        <v>749</v>
      </c>
      <c r="J452" s="100"/>
      <c r="K452" s="175"/>
      <c r="R452" s="176"/>
      <c r="AR452" s="93" t="s">
        <v>132</v>
      </c>
      <c r="AS452" s="93" t="s">
        <v>69</v>
      </c>
    </row>
    <row r="453" spans="2:63" s="99" customFormat="1">
      <c r="B453" s="100"/>
      <c r="D453" s="177" t="s">
        <v>134</v>
      </c>
      <c r="F453" s="178" t="s">
        <v>750</v>
      </c>
      <c r="J453" s="100"/>
      <c r="K453" s="175"/>
      <c r="R453" s="176"/>
      <c r="AR453" s="93" t="s">
        <v>134</v>
      </c>
      <c r="AS453" s="93" t="s">
        <v>69</v>
      </c>
    </row>
    <row r="454" spans="2:63" s="99" customFormat="1" ht="24.2" customHeight="1">
      <c r="B454" s="100"/>
      <c r="C454" s="162" t="s">
        <v>751</v>
      </c>
      <c r="D454" s="162" t="s">
        <v>125</v>
      </c>
      <c r="E454" s="163" t="s">
        <v>752</v>
      </c>
      <c r="F454" s="164" t="s">
        <v>753</v>
      </c>
      <c r="G454" s="165" t="s">
        <v>151</v>
      </c>
      <c r="H454" s="166">
        <v>23</v>
      </c>
      <c r="I454" s="164" t="s">
        <v>129</v>
      </c>
      <c r="J454" s="100"/>
      <c r="K454" s="167" t="s">
        <v>1</v>
      </c>
      <c r="L454" s="168" t="s">
        <v>29</v>
      </c>
      <c r="M454" s="169">
        <v>0.254</v>
      </c>
      <c r="N454" s="169">
        <f>M454*H454</f>
        <v>5.8420000000000005</v>
      </c>
      <c r="O454" s="169">
        <v>3.1300000000000001E-2</v>
      </c>
      <c r="P454" s="169">
        <f>O454*H454</f>
        <v>0.71989999999999998</v>
      </c>
      <c r="Q454" s="169">
        <v>0</v>
      </c>
      <c r="R454" s="170">
        <f>Q454*H454</f>
        <v>0</v>
      </c>
      <c r="AP454" s="171" t="s">
        <v>173</v>
      </c>
      <c r="AR454" s="171" t="s">
        <v>125</v>
      </c>
      <c r="AS454" s="171" t="s">
        <v>69</v>
      </c>
      <c r="AW454" s="93" t="s">
        <v>121</v>
      </c>
      <c r="BC454" s="172" t="e">
        <f>IF(L454="základní",#REF!,0)</f>
        <v>#REF!</v>
      </c>
      <c r="BD454" s="172">
        <f>IF(L454="snížená",#REF!,0)</f>
        <v>0</v>
      </c>
      <c r="BE454" s="172">
        <f>IF(L454="zákl. přenesená",#REF!,0)</f>
        <v>0</v>
      </c>
      <c r="BF454" s="172">
        <f>IF(L454="sníž. přenesená",#REF!,0)</f>
        <v>0</v>
      </c>
      <c r="BG454" s="172">
        <f>IF(L454="nulová",#REF!,0)</f>
        <v>0</v>
      </c>
      <c r="BH454" s="93" t="s">
        <v>67</v>
      </c>
      <c r="BI454" s="172" t="e">
        <f>ROUND(#REF!*H454,2)</f>
        <v>#REF!</v>
      </c>
      <c r="BJ454" s="93" t="s">
        <v>173</v>
      </c>
      <c r="BK454" s="171" t="s">
        <v>754</v>
      </c>
    </row>
    <row r="455" spans="2:63" s="99" customFormat="1" ht="19.5">
      <c r="B455" s="100"/>
      <c r="D455" s="173" t="s">
        <v>132</v>
      </c>
      <c r="F455" s="174" t="s">
        <v>755</v>
      </c>
      <c r="J455" s="100"/>
      <c r="K455" s="175"/>
      <c r="R455" s="176"/>
      <c r="AR455" s="93" t="s">
        <v>132</v>
      </c>
      <c r="AS455" s="93" t="s">
        <v>69</v>
      </c>
    </row>
    <row r="456" spans="2:63" s="99" customFormat="1">
      <c r="B456" s="100"/>
      <c r="D456" s="177" t="s">
        <v>134</v>
      </c>
      <c r="F456" s="178" t="s">
        <v>756</v>
      </c>
      <c r="J456" s="100"/>
      <c r="K456" s="175"/>
      <c r="R456" s="176"/>
      <c r="AR456" s="93" t="s">
        <v>134</v>
      </c>
      <c r="AS456" s="93" t="s">
        <v>69</v>
      </c>
    </row>
    <row r="457" spans="2:63" s="99" customFormat="1" ht="16.5" customHeight="1">
      <c r="B457" s="100"/>
      <c r="C457" s="162" t="s">
        <v>757</v>
      </c>
      <c r="D457" s="162" t="s">
        <v>125</v>
      </c>
      <c r="E457" s="163" t="s">
        <v>758</v>
      </c>
      <c r="F457" s="164" t="s">
        <v>759</v>
      </c>
      <c r="G457" s="165" t="s">
        <v>151</v>
      </c>
      <c r="H457" s="166">
        <v>113</v>
      </c>
      <c r="I457" s="164" t="s">
        <v>129</v>
      </c>
      <c r="J457" s="100"/>
      <c r="K457" s="167" t="s">
        <v>1</v>
      </c>
      <c r="L457" s="168" t="s">
        <v>29</v>
      </c>
      <c r="M457" s="169">
        <v>6.2E-2</v>
      </c>
      <c r="N457" s="169">
        <f>M457*H457</f>
        <v>7.0060000000000002</v>
      </c>
      <c r="O457" s="169">
        <v>0</v>
      </c>
      <c r="P457" s="169">
        <f>O457*H457</f>
        <v>0</v>
      </c>
      <c r="Q457" s="169">
        <v>0</v>
      </c>
      <c r="R457" s="170">
        <f>Q457*H457</f>
        <v>0</v>
      </c>
      <c r="AP457" s="171" t="s">
        <v>173</v>
      </c>
      <c r="AR457" s="171" t="s">
        <v>125</v>
      </c>
      <c r="AS457" s="171" t="s">
        <v>69</v>
      </c>
      <c r="AW457" s="93" t="s">
        <v>121</v>
      </c>
      <c r="BC457" s="172" t="e">
        <f>IF(L457="základní",#REF!,0)</f>
        <v>#REF!</v>
      </c>
      <c r="BD457" s="172">
        <f>IF(L457="snížená",#REF!,0)</f>
        <v>0</v>
      </c>
      <c r="BE457" s="172">
        <f>IF(L457="zákl. přenesená",#REF!,0)</f>
        <v>0</v>
      </c>
      <c r="BF457" s="172">
        <f>IF(L457="sníž. přenesená",#REF!,0)</f>
        <v>0</v>
      </c>
      <c r="BG457" s="172">
        <f>IF(L457="nulová",#REF!,0)</f>
        <v>0</v>
      </c>
      <c r="BH457" s="93" t="s">
        <v>67</v>
      </c>
      <c r="BI457" s="172" t="e">
        <f>ROUND(#REF!*H457,2)</f>
        <v>#REF!</v>
      </c>
      <c r="BJ457" s="93" t="s">
        <v>173</v>
      </c>
      <c r="BK457" s="171" t="s">
        <v>760</v>
      </c>
    </row>
    <row r="458" spans="2:63" s="99" customFormat="1">
      <c r="B458" s="100"/>
      <c r="D458" s="173" t="s">
        <v>132</v>
      </c>
      <c r="F458" s="174" t="s">
        <v>761</v>
      </c>
      <c r="J458" s="100"/>
      <c r="K458" s="175"/>
      <c r="R458" s="176"/>
      <c r="AR458" s="93" t="s">
        <v>132</v>
      </c>
      <c r="AS458" s="93" t="s">
        <v>69</v>
      </c>
    </row>
    <row r="459" spans="2:63" s="99" customFormat="1">
      <c r="B459" s="100"/>
      <c r="D459" s="177" t="s">
        <v>134</v>
      </c>
      <c r="F459" s="178" t="s">
        <v>762</v>
      </c>
      <c r="J459" s="100"/>
      <c r="K459" s="175"/>
      <c r="R459" s="176"/>
      <c r="AR459" s="93" t="s">
        <v>134</v>
      </c>
      <c r="AS459" s="93" t="s">
        <v>69</v>
      </c>
    </row>
    <row r="460" spans="2:63" s="99" customFormat="1" ht="16.5" customHeight="1">
      <c r="B460" s="100"/>
      <c r="C460" s="162" t="s">
        <v>763</v>
      </c>
      <c r="D460" s="162" t="s">
        <v>125</v>
      </c>
      <c r="E460" s="163" t="s">
        <v>764</v>
      </c>
      <c r="F460" s="164" t="s">
        <v>765</v>
      </c>
      <c r="G460" s="165" t="s">
        <v>128</v>
      </c>
      <c r="H460" s="166">
        <v>5625</v>
      </c>
      <c r="I460" s="164" t="s">
        <v>129</v>
      </c>
      <c r="J460" s="100"/>
      <c r="K460" s="167" t="s">
        <v>1</v>
      </c>
      <c r="L460" s="168" t="s">
        <v>29</v>
      </c>
      <c r="M460" s="169">
        <v>3.1E-2</v>
      </c>
      <c r="N460" s="169">
        <f>M460*H460</f>
        <v>174.375</v>
      </c>
      <c r="O460" s="169">
        <v>0</v>
      </c>
      <c r="P460" s="169">
        <f>O460*H460</f>
        <v>0</v>
      </c>
      <c r="Q460" s="169">
        <v>0</v>
      </c>
      <c r="R460" s="170">
        <f>Q460*H460</f>
        <v>0</v>
      </c>
      <c r="AP460" s="171" t="s">
        <v>173</v>
      </c>
      <c r="AR460" s="171" t="s">
        <v>125</v>
      </c>
      <c r="AS460" s="171" t="s">
        <v>69</v>
      </c>
      <c r="AW460" s="93" t="s">
        <v>121</v>
      </c>
      <c r="BC460" s="172" t="e">
        <f>IF(L460="základní",#REF!,0)</f>
        <v>#REF!</v>
      </c>
      <c r="BD460" s="172">
        <f>IF(L460="snížená",#REF!,0)</f>
        <v>0</v>
      </c>
      <c r="BE460" s="172">
        <f>IF(L460="zákl. přenesená",#REF!,0)</f>
        <v>0</v>
      </c>
      <c r="BF460" s="172">
        <f>IF(L460="sníž. přenesená",#REF!,0)</f>
        <v>0</v>
      </c>
      <c r="BG460" s="172">
        <f>IF(L460="nulová",#REF!,0)</f>
        <v>0</v>
      </c>
      <c r="BH460" s="93" t="s">
        <v>67</v>
      </c>
      <c r="BI460" s="172" t="e">
        <f>ROUND(#REF!*H460,2)</f>
        <v>#REF!</v>
      </c>
      <c r="BJ460" s="93" t="s">
        <v>173</v>
      </c>
      <c r="BK460" s="171" t="s">
        <v>766</v>
      </c>
    </row>
    <row r="461" spans="2:63" s="99" customFormat="1" ht="19.5">
      <c r="B461" s="100"/>
      <c r="D461" s="173" t="s">
        <v>132</v>
      </c>
      <c r="F461" s="174" t="s">
        <v>767</v>
      </c>
      <c r="J461" s="100"/>
      <c r="K461" s="175"/>
      <c r="R461" s="176"/>
      <c r="AR461" s="93" t="s">
        <v>132</v>
      </c>
      <c r="AS461" s="93" t="s">
        <v>69</v>
      </c>
    </row>
    <row r="462" spans="2:63" s="99" customFormat="1">
      <c r="B462" s="100"/>
      <c r="D462" s="177" t="s">
        <v>134</v>
      </c>
      <c r="F462" s="178" t="s">
        <v>768</v>
      </c>
      <c r="J462" s="100"/>
      <c r="K462" s="175"/>
      <c r="R462" s="176"/>
      <c r="AR462" s="93" t="s">
        <v>134</v>
      </c>
      <c r="AS462" s="93" t="s">
        <v>69</v>
      </c>
    </row>
    <row r="463" spans="2:63" s="99" customFormat="1" ht="24.2" customHeight="1">
      <c r="B463" s="100"/>
      <c r="C463" s="162" t="s">
        <v>769</v>
      </c>
      <c r="D463" s="162" t="s">
        <v>125</v>
      </c>
      <c r="E463" s="163" t="s">
        <v>770</v>
      </c>
      <c r="F463" s="164" t="s">
        <v>771</v>
      </c>
      <c r="G463" s="165" t="s">
        <v>456</v>
      </c>
      <c r="H463" s="166">
        <v>10906.514999999999</v>
      </c>
      <c r="I463" s="164" t="s">
        <v>129</v>
      </c>
      <c r="J463" s="100"/>
      <c r="K463" s="167" t="s">
        <v>1</v>
      </c>
      <c r="L463" s="168" t="s">
        <v>29</v>
      </c>
      <c r="M463" s="169">
        <v>0</v>
      </c>
      <c r="N463" s="169">
        <f>M463*H463</f>
        <v>0</v>
      </c>
      <c r="O463" s="169">
        <v>0</v>
      </c>
      <c r="P463" s="169">
        <f>O463*H463</f>
        <v>0</v>
      </c>
      <c r="Q463" s="169">
        <v>0</v>
      </c>
      <c r="R463" s="170">
        <f>Q463*H463</f>
        <v>0</v>
      </c>
      <c r="AP463" s="171" t="s">
        <v>173</v>
      </c>
      <c r="AR463" s="171" t="s">
        <v>125</v>
      </c>
      <c r="AS463" s="171" t="s">
        <v>69</v>
      </c>
      <c r="AW463" s="93" t="s">
        <v>121</v>
      </c>
      <c r="BC463" s="172" t="e">
        <f>IF(L463="základní",#REF!,0)</f>
        <v>#REF!</v>
      </c>
      <c r="BD463" s="172">
        <f>IF(L463="snížená",#REF!,0)</f>
        <v>0</v>
      </c>
      <c r="BE463" s="172">
        <f>IF(L463="zákl. přenesená",#REF!,0)</f>
        <v>0</v>
      </c>
      <c r="BF463" s="172">
        <f>IF(L463="sníž. přenesená",#REF!,0)</f>
        <v>0</v>
      </c>
      <c r="BG463" s="172">
        <f>IF(L463="nulová",#REF!,0)</f>
        <v>0</v>
      </c>
      <c r="BH463" s="93" t="s">
        <v>67</v>
      </c>
      <c r="BI463" s="172" t="e">
        <f>ROUND(#REF!*H463,2)</f>
        <v>#REF!</v>
      </c>
      <c r="BJ463" s="93" t="s">
        <v>173</v>
      </c>
      <c r="BK463" s="171" t="s">
        <v>772</v>
      </c>
    </row>
    <row r="464" spans="2:63" s="99" customFormat="1" ht="29.25">
      <c r="B464" s="100"/>
      <c r="D464" s="173" t="s">
        <v>132</v>
      </c>
      <c r="F464" s="174" t="s">
        <v>773</v>
      </c>
      <c r="J464" s="100"/>
      <c r="K464" s="175"/>
      <c r="R464" s="176"/>
      <c r="AR464" s="93" t="s">
        <v>132</v>
      </c>
      <c r="AS464" s="93" t="s">
        <v>69</v>
      </c>
    </row>
    <row r="465" spans="2:63" s="99" customFormat="1">
      <c r="B465" s="100"/>
      <c r="D465" s="177" t="s">
        <v>134</v>
      </c>
      <c r="F465" s="178" t="s">
        <v>774</v>
      </c>
      <c r="J465" s="100"/>
      <c r="K465" s="175"/>
      <c r="R465" s="176"/>
      <c r="AR465" s="93" t="s">
        <v>134</v>
      </c>
      <c r="AS465" s="93" t="s">
        <v>69</v>
      </c>
    </row>
    <row r="466" spans="2:63" s="152" customFormat="1" ht="22.9" customHeight="1">
      <c r="B466" s="153"/>
      <c r="D466" s="154" t="s">
        <v>61</v>
      </c>
      <c r="E466" s="161" t="s">
        <v>775</v>
      </c>
      <c r="F466" s="161" t="s">
        <v>776</v>
      </c>
      <c r="J466" s="153"/>
      <c r="K466" s="156"/>
      <c r="N466" s="157">
        <f>SUM(N467:N478)</f>
        <v>705.97282500000006</v>
      </c>
      <c r="P466" s="157">
        <f>SUM(P467:P478)</f>
        <v>30.177350549999996</v>
      </c>
      <c r="R466" s="158">
        <f>SUM(R467:R478)</f>
        <v>17.25705</v>
      </c>
      <c r="AP466" s="154" t="s">
        <v>69</v>
      </c>
      <c r="AR466" s="159" t="s">
        <v>61</v>
      </c>
      <c r="AS466" s="159" t="s">
        <v>67</v>
      </c>
      <c r="AW466" s="154" t="s">
        <v>121</v>
      </c>
      <c r="BI466" s="160" t="e">
        <f>SUM(BI467:BI478)</f>
        <v>#REF!</v>
      </c>
    </row>
    <row r="467" spans="2:63" s="99" customFormat="1" ht="24.2" customHeight="1">
      <c r="B467" s="100"/>
      <c r="C467" s="162" t="s">
        <v>777</v>
      </c>
      <c r="D467" s="162" t="s">
        <v>125</v>
      </c>
      <c r="E467" s="163" t="s">
        <v>778</v>
      </c>
      <c r="F467" s="164" t="s">
        <v>779</v>
      </c>
      <c r="G467" s="165" t="s">
        <v>164</v>
      </c>
      <c r="H467" s="166">
        <v>21.734999999999999</v>
      </c>
      <c r="I467" s="164" t="s">
        <v>129</v>
      </c>
      <c r="J467" s="100"/>
      <c r="K467" s="167" t="s">
        <v>1</v>
      </c>
      <c r="L467" s="168" t="s">
        <v>29</v>
      </c>
      <c r="M467" s="169">
        <v>1.56</v>
      </c>
      <c r="N467" s="169">
        <f>M467*H467</f>
        <v>33.906599999999997</v>
      </c>
      <c r="O467" s="169">
        <v>1.2149999999999999E-3</v>
      </c>
      <c r="P467" s="169">
        <f>O467*H467</f>
        <v>2.6408024999999998E-2</v>
      </c>
      <c r="Q467" s="169">
        <v>0</v>
      </c>
      <c r="R467" s="170">
        <f>Q467*H467</f>
        <v>0</v>
      </c>
      <c r="AP467" s="171" t="s">
        <v>173</v>
      </c>
      <c r="AR467" s="171" t="s">
        <v>125</v>
      </c>
      <c r="AS467" s="171" t="s">
        <v>69</v>
      </c>
      <c r="AW467" s="93" t="s">
        <v>121</v>
      </c>
      <c r="BC467" s="172" t="e">
        <f>IF(L467="základní",#REF!,0)</f>
        <v>#REF!</v>
      </c>
      <c r="BD467" s="172">
        <f>IF(L467="snížená",#REF!,0)</f>
        <v>0</v>
      </c>
      <c r="BE467" s="172">
        <f>IF(L467="zákl. přenesená",#REF!,0)</f>
        <v>0</v>
      </c>
      <c r="BF467" s="172">
        <f>IF(L467="sníž. přenesená",#REF!,0)</f>
        <v>0</v>
      </c>
      <c r="BG467" s="172">
        <f>IF(L467="nulová",#REF!,0)</f>
        <v>0</v>
      </c>
      <c r="BH467" s="93" t="s">
        <v>67</v>
      </c>
      <c r="BI467" s="172" t="e">
        <f>ROUND(#REF!*H467,2)</f>
        <v>#REF!</v>
      </c>
      <c r="BJ467" s="93" t="s">
        <v>173</v>
      </c>
      <c r="BK467" s="171" t="s">
        <v>780</v>
      </c>
    </row>
    <row r="468" spans="2:63" s="99" customFormat="1" ht="19.5">
      <c r="B468" s="100"/>
      <c r="D468" s="173" t="s">
        <v>132</v>
      </c>
      <c r="F468" s="174" t="s">
        <v>781</v>
      </c>
      <c r="J468" s="100"/>
      <c r="K468" s="175"/>
      <c r="R468" s="176"/>
      <c r="AR468" s="93" t="s">
        <v>132</v>
      </c>
      <c r="AS468" s="93" t="s">
        <v>69</v>
      </c>
    </row>
    <row r="469" spans="2:63" s="99" customFormat="1">
      <c r="B469" s="100"/>
      <c r="D469" s="177" t="s">
        <v>134</v>
      </c>
      <c r="F469" s="178" t="s">
        <v>782</v>
      </c>
      <c r="J469" s="100"/>
      <c r="K469" s="175"/>
      <c r="R469" s="176"/>
      <c r="AR469" s="93" t="s">
        <v>134</v>
      </c>
      <c r="AS469" s="93" t="s">
        <v>69</v>
      </c>
    </row>
    <row r="470" spans="2:63" s="99" customFormat="1" ht="21.75" customHeight="1">
      <c r="B470" s="100"/>
      <c r="C470" s="162" t="s">
        <v>783</v>
      </c>
      <c r="D470" s="162" t="s">
        <v>125</v>
      </c>
      <c r="E470" s="163" t="s">
        <v>784</v>
      </c>
      <c r="F470" s="164" t="s">
        <v>785</v>
      </c>
      <c r="G470" s="165" t="s">
        <v>128</v>
      </c>
      <c r="H470" s="166">
        <v>958.72500000000002</v>
      </c>
      <c r="I470" s="164" t="s">
        <v>129</v>
      </c>
      <c r="J470" s="100"/>
      <c r="K470" s="167" t="s">
        <v>1</v>
      </c>
      <c r="L470" s="168" t="s">
        <v>29</v>
      </c>
      <c r="M470" s="169">
        <v>0.19500000000000001</v>
      </c>
      <c r="N470" s="169">
        <f>M470*H470</f>
        <v>186.95137500000001</v>
      </c>
      <c r="O470" s="169">
        <v>0</v>
      </c>
      <c r="P470" s="169">
        <f>O470*H470</f>
        <v>0</v>
      </c>
      <c r="Q470" s="169">
        <v>1.7999999999999999E-2</v>
      </c>
      <c r="R470" s="170">
        <f>Q470*H470</f>
        <v>17.25705</v>
      </c>
      <c r="AP470" s="171" t="s">
        <v>173</v>
      </c>
      <c r="AR470" s="171" t="s">
        <v>125</v>
      </c>
      <c r="AS470" s="171" t="s">
        <v>69</v>
      </c>
      <c r="AW470" s="93" t="s">
        <v>121</v>
      </c>
      <c r="BC470" s="172" t="e">
        <f>IF(L470="základní",#REF!,0)</f>
        <v>#REF!</v>
      </c>
      <c r="BD470" s="172">
        <f>IF(L470="snížená",#REF!,0)</f>
        <v>0</v>
      </c>
      <c r="BE470" s="172">
        <f>IF(L470="zákl. přenesená",#REF!,0)</f>
        <v>0</v>
      </c>
      <c r="BF470" s="172">
        <f>IF(L470="sníž. přenesená",#REF!,0)</f>
        <v>0</v>
      </c>
      <c r="BG470" s="172">
        <f>IF(L470="nulová",#REF!,0)</f>
        <v>0</v>
      </c>
      <c r="BH470" s="93" t="s">
        <v>67</v>
      </c>
      <c r="BI470" s="172" t="e">
        <f>ROUND(#REF!*H470,2)</f>
        <v>#REF!</v>
      </c>
      <c r="BJ470" s="93" t="s">
        <v>173</v>
      </c>
      <c r="BK470" s="171" t="s">
        <v>786</v>
      </c>
    </row>
    <row r="471" spans="2:63" s="99" customFormat="1">
      <c r="B471" s="100"/>
      <c r="D471" s="173" t="s">
        <v>132</v>
      </c>
      <c r="F471" s="174" t="s">
        <v>787</v>
      </c>
      <c r="J471" s="100"/>
      <c r="K471" s="175"/>
      <c r="R471" s="176"/>
      <c r="AR471" s="93" t="s">
        <v>132</v>
      </c>
      <c r="AS471" s="93" t="s">
        <v>69</v>
      </c>
    </row>
    <row r="472" spans="2:63" s="99" customFormat="1">
      <c r="B472" s="100"/>
      <c r="D472" s="177" t="s">
        <v>134</v>
      </c>
      <c r="F472" s="178" t="s">
        <v>788</v>
      </c>
      <c r="J472" s="100"/>
      <c r="K472" s="175"/>
      <c r="R472" s="176"/>
      <c r="AR472" s="93" t="s">
        <v>134</v>
      </c>
      <c r="AS472" s="93" t="s">
        <v>69</v>
      </c>
    </row>
    <row r="473" spans="2:63" s="99" customFormat="1" ht="24.2" customHeight="1">
      <c r="B473" s="100"/>
      <c r="C473" s="162" t="s">
        <v>789</v>
      </c>
      <c r="D473" s="162" t="s">
        <v>125</v>
      </c>
      <c r="E473" s="163" t="s">
        <v>790</v>
      </c>
      <c r="F473" s="164" t="s">
        <v>791</v>
      </c>
      <c r="G473" s="165" t="s">
        <v>128</v>
      </c>
      <c r="H473" s="166">
        <v>1917.45</v>
      </c>
      <c r="I473" s="164" t="s">
        <v>129</v>
      </c>
      <c r="J473" s="100"/>
      <c r="K473" s="167" t="s">
        <v>1</v>
      </c>
      <c r="L473" s="168" t="s">
        <v>29</v>
      </c>
      <c r="M473" s="169">
        <v>0.253</v>
      </c>
      <c r="N473" s="169">
        <f>M473*H473</f>
        <v>485.11484999999999</v>
      </c>
      <c r="O473" s="169">
        <v>1.5724499999999999E-2</v>
      </c>
      <c r="P473" s="169">
        <f>O473*H473</f>
        <v>30.150942524999998</v>
      </c>
      <c r="Q473" s="169">
        <v>0</v>
      </c>
      <c r="R473" s="170">
        <f>Q473*H473</f>
        <v>0</v>
      </c>
      <c r="AP473" s="171" t="s">
        <v>173</v>
      </c>
      <c r="AR473" s="171" t="s">
        <v>125</v>
      </c>
      <c r="AS473" s="171" t="s">
        <v>69</v>
      </c>
      <c r="AW473" s="93" t="s">
        <v>121</v>
      </c>
      <c r="BC473" s="172" t="e">
        <f>IF(L473="základní",#REF!,0)</f>
        <v>#REF!</v>
      </c>
      <c r="BD473" s="172">
        <f>IF(L473="snížená",#REF!,0)</f>
        <v>0</v>
      </c>
      <c r="BE473" s="172">
        <f>IF(L473="zákl. přenesená",#REF!,0)</f>
        <v>0</v>
      </c>
      <c r="BF473" s="172">
        <f>IF(L473="sníž. přenesená",#REF!,0)</f>
        <v>0</v>
      </c>
      <c r="BG473" s="172">
        <f>IF(L473="nulová",#REF!,0)</f>
        <v>0</v>
      </c>
      <c r="BH473" s="93" t="s">
        <v>67</v>
      </c>
      <c r="BI473" s="172" t="e">
        <f>ROUND(#REF!*H473,2)</f>
        <v>#REF!</v>
      </c>
      <c r="BJ473" s="93" t="s">
        <v>173</v>
      </c>
      <c r="BK473" s="171" t="s">
        <v>792</v>
      </c>
    </row>
    <row r="474" spans="2:63" s="99" customFormat="1" ht="19.5">
      <c r="B474" s="100"/>
      <c r="D474" s="173" t="s">
        <v>132</v>
      </c>
      <c r="F474" s="174" t="s">
        <v>793</v>
      </c>
      <c r="J474" s="100"/>
      <c r="K474" s="175"/>
      <c r="R474" s="176"/>
      <c r="AR474" s="93" t="s">
        <v>132</v>
      </c>
      <c r="AS474" s="93" t="s">
        <v>69</v>
      </c>
    </row>
    <row r="475" spans="2:63" s="99" customFormat="1">
      <c r="B475" s="100"/>
      <c r="D475" s="177" t="s">
        <v>134</v>
      </c>
      <c r="F475" s="178" t="s">
        <v>794</v>
      </c>
      <c r="J475" s="100"/>
      <c r="K475" s="175"/>
      <c r="R475" s="176"/>
      <c r="AR475" s="93" t="s">
        <v>134</v>
      </c>
      <c r="AS475" s="93" t="s">
        <v>69</v>
      </c>
    </row>
    <row r="476" spans="2:63" s="99" customFormat="1" ht="24.2" customHeight="1">
      <c r="B476" s="100"/>
      <c r="C476" s="162" t="s">
        <v>795</v>
      </c>
      <c r="D476" s="162" t="s">
        <v>125</v>
      </c>
      <c r="E476" s="163" t="s">
        <v>796</v>
      </c>
      <c r="F476" s="164" t="s">
        <v>797</v>
      </c>
      <c r="G476" s="165" t="s">
        <v>456</v>
      </c>
      <c r="H476" s="166">
        <v>11905.171</v>
      </c>
      <c r="I476" s="164" t="s">
        <v>129</v>
      </c>
      <c r="J476" s="100"/>
      <c r="K476" s="167" t="s">
        <v>1</v>
      </c>
      <c r="L476" s="168" t="s">
        <v>29</v>
      </c>
      <c r="M476" s="169">
        <v>0</v>
      </c>
      <c r="N476" s="169">
        <f>M476*H476</f>
        <v>0</v>
      </c>
      <c r="O476" s="169">
        <v>0</v>
      </c>
      <c r="P476" s="169">
        <f>O476*H476</f>
        <v>0</v>
      </c>
      <c r="Q476" s="169">
        <v>0</v>
      </c>
      <c r="R476" s="170">
        <f>Q476*H476</f>
        <v>0</v>
      </c>
      <c r="AP476" s="171" t="s">
        <v>173</v>
      </c>
      <c r="AR476" s="171" t="s">
        <v>125</v>
      </c>
      <c r="AS476" s="171" t="s">
        <v>69</v>
      </c>
      <c r="AW476" s="93" t="s">
        <v>121</v>
      </c>
      <c r="BC476" s="172" t="e">
        <f>IF(L476="základní",#REF!,0)</f>
        <v>#REF!</v>
      </c>
      <c r="BD476" s="172">
        <f>IF(L476="snížená",#REF!,0)</f>
        <v>0</v>
      </c>
      <c r="BE476" s="172">
        <f>IF(L476="zákl. přenesená",#REF!,0)</f>
        <v>0</v>
      </c>
      <c r="BF476" s="172">
        <f>IF(L476="sníž. přenesená",#REF!,0)</f>
        <v>0</v>
      </c>
      <c r="BG476" s="172">
        <f>IF(L476="nulová",#REF!,0)</f>
        <v>0</v>
      </c>
      <c r="BH476" s="93" t="s">
        <v>67</v>
      </c>
      <c r="BI476" s="172" t="e">
        <f>ROUND(#REF!*H476,2)</f>
        <v>#REF!</v>
      </c>
      <c r="BJ476" s="93" t="s">
        <v>173</v>
      </c>
      <c r="BK476" s="171" t="s">
        <v>798</v>
      </c>
    </row>
    <row r="477" spans="2:63" s="99" customFormat="1" ht="29.25">
      <c r="B477" s="100"/>
      <c r="D477" s="173" t="s">
        <v>132</v>
      </c>
      <c r="F477" s="174" t="s">
        <v>799</v>
      </c>
      <c r="J477" s="100"/>
      <c r="K477" s="175"/>
      <c r="R477" s="176"/>
      <c r="AR477" s="93" t="s">
        <v>132</v>
      </c>
      <c r="AS477" s="93" t="s">
        <v>69</v>
      </c>
    </row>
    <row r="478" spans="2:63" s="99" customFormat="1">
      <c r="B478" s="100"/>
      <c r="D478" s="177" t="s">
        <v>134</v>
      </c>
      <c r="F478" s="178" t="s">
        <v>800</v>
      </c>
      <c r="J478" s="100"/>
      <c r="K478" s="175"/>
      <c r="R478" s="176"/>
      <c r="AR478" s="93" t="s">
        <v>134</v>
      </c>
      <c r="AS478" s="93" t="s">
        <v>69</v>
      </c>
    </row>
    <row r="479" spans="2:63" s="152" customFormat="1" ht="22.9" customHeight="1">
      <c r="B479" s="153"/>
      <c r="D479" s="154" t="s">
        <v>61</v>
      </c>
      <c r="E479" s="161" t="s">
        <v>801</v>
      </c>
      <c r="F479" s="161" t="s">
        <v>802</v>
      </c>
      <c r="J479" s="153"/>
      <c r="K479" s="156"/>
      <c r="N479" s="157">
        <f>SUM(N480:N519)</f>
        <v>2085.0677250000003</v>
      </c>
      <c r="P479" s="157">
        <f>SUM(P480:P519)</f>
        <v>38.297932965000008</v>
      </c>
      <c r="R479" s="158">
        <f>SUM(R480:R519)</f>
        <v>0</v>
      </c>
      <c r="AP479" s="154" t="s">
        <v>69</v>
      </c>
      <c r="AR479" s="159" t="s">
        <v>61</v>
      </c>
      <c r="AS479" s="159" t="s">
        <v>67</v>
      </c>
      <c r="AW479" s="154" t="s">
        <v>121</v>
      </c>
      <c r="BI479" s="160" t="e">
        <f>SUM(BI480:BI519)</f>
        <v>#REF!</v>
      </c>
    </row>
    <row r="480" spans="2:63" s="99" customFormat="1" ht="24.2" customHeight="1">
      <c r="B480" s="100"/>
      <c r="C480" s="162" t="s">
        <v>803</v>
      </c>
      <c r="D480" s="162" t="s">
        <v>125</v>
      </c>
      <c r="E480" s="163" t="s">
        <v>804</v>
      </c>
      <c r="F480" s="164" t="s">
        <v>805</v>
      </c>
      <c r="G480" s="165" t="s">
        <v>128</v>
      </c>
      <c r="H480" s="166">
        <v>431.32499999999999</v>
      </c>
      <c r="I480" s="164" t="s">
        <v>129</v>
      </c>
      <c r="J480" s="100"/>
      <c r="K480" s="167" t="s">
        <v>1</v>
      </c>
      <c r="L480" s="168" t="s">
        <v>29</v>
      </c>
      <c r="M480" s="169">
        <v>1.224</v>
      </c>
      <c r="N480" s="169">
        <f>M480*H480</f>
        <v>527.94179999999994</v>
      </c>
      <c r="O480" s="169">
        <v>4.3229999999999998E-2</v>
      </c>
      <c r="P480" s="169">
        <f>O480*H480</f>
        <v>18.646179749999998</v>
      </c>
      <c r="Q480" s="169">
        <v>0</v>
      </c>
      <c r="R480" s="170">
        <f>Q480*H480</f>
        <v>0</v>
      </c>
      <c r="AP480" s="171" t="s">
        <v>173</v>
      </c>
      <c r="AR480" s="171" t="s">
        <v>125</v>
      </c>
      <c r="AS480" s="171" t="s">
        <v>69</v>
      </c>
      <c r="AW480" s="93" t="s">
        <v>121</v>
      </c>
      <c r="BC480" s="172" t="e">
        <f>IF(L480="základní",#REF!,0)</f>
        <v>#REF!</v>
      </c>
      <c r="BD480" s="172">
        <f>IF(L480="snížená",#REF!,0)</f>
        <v>0</v>
      </c>
      <c r="BE480" s="172">
        <f>IF(L480="zákl. přenesená",#REF!,0)</f>
        <v>0</v>
      </c>
      <c r="BF480" s="172">
        <f>IF(L480="sníž. přenesená",#REF!,0)</f>
        <v>0</v>
      </c>
      <c r="BG480" s="172">
        <f>IF(L480="nulová",#REF!,0)</f>
        <v>0</v>
      </c>
      <c r="BH480" s="93" t="s">
        <v>67</v>
      </c>
      <c r="BI480" s="172" t="e">
        <f>ROUND(#REF!*H480,2)</f>
        <v>#REF!</v>
      </c>
      <c r="BJ480" s="93" t="s">
        <v>173</v>
      </c>
      <c r="BK480" s="171" t="s">
        <v>806</v>
      </c>
    </row>
    <row r="481" spans="2:63" s="99" customFormat="1" ht="39">
      <c r="B481" s="100"/>
      <c r="D481" s="173" t="s">
        <v>132</v>
      </c>
      <c r="F481" s="174" t="s">
        <v>807</v>
      </c>
      <c r="J481" s="100"/>
      <c r="K481" s="175"/>
      <c r="R481" s="176"/>
      <c r="AR481" s="93" t="s">
        <v>132</v>
      </c>
      <c r="AS481" s="93" t="s">
        <v>69</v>
      </c>
    </row>
    <row r="482" spans="2:63" s="99" customFormat="1">
      <c r="B482" s="100"/>
      <c r="D482" s="177" t="s">
        <v>134</v>
      </c>
      <c r="F482" s="178" t="s">
        <v>808</v>
      </c>
      <c r="J482" s="100"/>
      <c r="K482" s="175"/>
      <c r="R482" s="176"/>
      <c r="AR482" s="93" t="s">
        <v>134</v>
      </c>
      <c r="AS482" s="93" t="s">
        <v>69</v>
      </c>
    </row>
    <row r="483" spans="2:63" s="99" customFormat="1" ht="16.5" customHeight="1">
      <c r="B483" s="100"/>
      <c r="C483" s="162" t="s">
        <v>809</v>
      </c>
      <c r="D483" s="162" t="s">
        <v>125</v>
      </c>
      <c r="E483" s="163" t="s">
        <v>810</v>
      </c>
      <c r="F483" s="164" t="s">
        <v>811</v>
      </c>
      <c r="G483" s="165" t="s">
        <v>250</v>
      </c>
      <c r="H483" s="166">
        <v>194</v>
      </c>
      <c r="I483" s="164" t="s">
        <v>129</v>
      </c>
      <c r="J483" s="100"/>
      <c r="K483" s="167" t="s">
        <v>1</v>
      </c>
      <c r="L483" s="168" t="s">
        <v>29</v>
      </c>
      <c r="M483" s="169">
        <v>5.7000000000000002E-2</v>
      </c>
      <c r="N483" s="169">
        <f>M483*H483</f>
        <v>11.058</v>
      </c>
      <c r="O483" s="169">
        <v>3.6400000000000001E-4</v>
      </c>
      <c r="P483" s="169">
        <f>O483*H483</f>
        <v>7.0615999999999998E-2</v>
      </c>
      <c r="Q483" s="169">
        <v>0</v>
      </c>
      <c r="R483" s="170">
        <f>Q483*H483</f>
        <v>0</v>
      </c>
      <c r="AP483" s="171" t="s">
        <v>173</v>
      </c>
      <c r="AR483" s="171" t="s">
        <v>125</v>
      </c>
      <c r="AS483" s="171" t="s">
        <v>69</v>
      </c>
      <c r="AW483" s="93" t="s">
        <v>121</v>
      </c>
      <c r="BC483" s="172" t="e">
        <f>IF(L483="základní",#REF!,0)</f>
        <v>#REF!</v>
      </c>
      <c r="BD483" s="172">
        <f>IF(L483="snížená",#REF!,0)</f>
        <v>0</v>
      </c>
      <c r="BE483" s="172">
        <f>IF(L483="zákl. přenesená",#REF!,0)</f>
        <v>0</v>
      </c>
      <c r="BF483" s="172">
        <f>IF(L483="sníž. přenesená",#REF!,0)</f>
        <v>0</v>
      </c>
      <c r="BG483" s="172">
        <f>IF(L483="nulová",#REF!,0)</f>
        <v>0</v>
      </c>
      <c r="BH483" s="93" t="s">
        <v>67</v>
      </c>
      <c r="BI483" s="172" t="e">
        <f>ROUND(#REF!*H483,2)</f>
        <v>#REF!</v>
      </c>
      <c r="BJ483" s="93" t="s">
        <v>173</v>
      </c>
      <c r="BK483" s="171" t="s">
        <v>812</v>
      </c>
    </row>
    <row r="484" spans="2:63" s="99" customFormat="1" ht="29.25">
      <c r="B484" s="100"/>
      <c r="D484" s="173" t="s">
        <v>132</v>
      </c>
      <c r="F484" s="174" t="s">
        <v>813</v>
      </c>
      <c r="J484" s="100"/>
      <c r="K484" s="175"/>
      <c r="R484" s="176"/>
      <c r="AR484" s="93" t="s">
        <v>132</v>
      </c>
      <c r="AS484" s="93" t="s">
        <v>69</v>
      </c>
    </row>
    <row r="485" spans="2:63" s="99" customFormat="1">
      <c r="B485" s="100"/>
      <c r="D485" s="177" t="s">
        <v>134</v>
      </c>
      <c r="F485" s="178" t="s">
        <v>814</v>
      </c>
      <c r="J485" s="100"/>
      <c r="K485" s="175"/>
      <c r="R485" s="176"/>
      <c r="AR485" s="93" t="s">
        <v>134</v>
      </c>
      <c r="AS485" s="93" t="s">
        <v>69</v>
      </c>
    </row>
    <row r="486" spans="2:63" s="99" customFormat="1" ht="16.5" customHeight="1">
      <c r="B486" s="100"/>
      <c r="C486" s="162" t="s">
        <v>815</v>
      </c>
      <c r="D486" s="162" t="s">
        <v>125</v>
      </c>
      <c r="E486" s="163" t="s">
        <v>816</v>
      </c>
      <c r="F486" s="164" t="s">
        <v>817</v>
      </c>
      <c r="G486" s="165" t="s">
        <v>128</v>
      </c>
      <c r="H486" s="166">
        <v>499.27499999999998</v>
      </c>
      <c r="I486" s="164" t="s">
        <v>129</v>
      </c>
      <c r="J486" s="100"/>
      <c r="K486" s="167" t="s">
        <v>1</v>
      </c>
      <c r="L486" s="168" t="s">
        <v>29</v>
      </c>
      <c r="M486" s="169">
        <v>7.1999999999999995E-2</v>
      </c>
      <c r="N486" s="169">
        <f>M486*H486</f>
        <v>35.947799999999994</v>
      </c>
      <c r="O486" s="169">
        <v>0</v>
      </c>
      <c r="P486" s="169">
        <f>O486*H486</f>
        <v>0</v>
      </c>
      <c r="Q486" s="169">
        <v>0</v>
      </c>
      <c r="R486" s="170">
        <f>Q486*H486</f>
        <v>0</v>
      </c>
      <c r="AP486" s="171" t="s">
        <v>173</v>
      </c>
      <c r="AR486" s="171" t="s">
        <v>125</v>
      </c>
      <c r="AS486" s="171" t="s">
        <v>69</v>
      </c>
      <c r="AW486" s="93" t="s">
        <v>121</v>
      </c>
      <c r="BC486" s="172" t="e">
        <f>IF(L486="základní",#REF!,0)</f>
        <v>#REF!</v>
      </c>
      <c r="BD486" s="172">
        <f>IF(L486="snížená",#REF!,0)</f>
        <v>0</v>
      </c>
      <c r="BE486" s="172">
        <f>IF(L486="zákl. přenesená",#REF!,0)</f>
        <v>0</v>
      </c>
      <c r="BF486" s="172">
        <f>IF(L486="sníž. přenesená",#REF!,0)</f>
        <v>0</v>
      </c>
      <c r="BG486" s="172">
        <f>IF(L486="nulová",#REF!,0)</f>
        <v>0</v>
      </c>
      <c r="BH486" s="93" t="s">
        <v>67</v>
      </c>
      <c r="BI486" s="172" t="e">
        <f>ROUND(#REF!*H486,2)</f>
        <v>#REF!</v>
      </c>
      <c r="BJ486" s="93" t="s">
        <v>173</v>
      </c>
      <c r="BK486" s="171" t="s">
        <v>818</v>
      </c>
    </row>
    <row r="487" spans="2:63" s="99" customFormat="1" ht="19.5">
      <c r="B487" s="100"/>
      <c r="D487" s="173" t="s">
        <v>132</v>
      </c>
      <c r="F487" s="174" t="s">
        <v>819</v>
      </c>
      <c r="J487" s="100"/>
      <c r="K487" s="175"/>
      <c r="R487" s="176"/>
      <c r="AR487" s="93" t="s">
        <v>132</v>
      </c>
      <c r="AS487" s="93" t="s">
        <v>69</v>
      </c>
    </row>
    <row r="488" spans="2:63" s="99" customFormat="1">
      <c r="B488" s="100"/>
      <c r="D488" s="177" t="s">
        <v>134</v>
      </c>
      <c r="F488" s="178" t="s">
        <v>820</v>
      </c>
      <c r="J488" s="100"/>
      <c r="K488" s="175"/>
      <c r="R488" s="176"/>
      <c r="AR488" s="93" t="s">
        <v>134</v>
      </c>
      <c r="AS488" s="93" t="s">
        <v>69</v>
      </c>
    </row>
    <row r="489" spans="2:63" s="99" customFormat="1" ht="24.2" customHeight="1">
      <c r="B489" s="100"/>
      <c r="C489" s="179" t="s">
        <v>821</v>
      </c>
      <c r="D489" s="179" t="s">
        <v>193</v>
      </c>
      <c r="E489" s="180" t="s">
        <v>822</v>
      </c>
      <c r="F489" s="181" t="s">
        <v>823</v>
      </c>
      <c r="G489" s="182" t="s">
        <v>128</v>
      </c>
      <c r="H489" s="183">
        <v>574.178</v>
      </c>
      <c r="I489" s="181" t="s">
        <v>129</v>
      </c>
      <c r="J489" s="184"/>
      <c r="K489" s="185" t="s">
        <v>1</v>
      </c>
      <c r="L489" s="186" t="s">
        <v>29</v>
      </c>
      <c r="M489" s="169">
        <v>0</v>
      </c>
      <c r="N489" s="169">
        <f>M489*H489</f>
        <v>0</v>
      </c>
      <c r="O489" s="169">
        <v>1.3999999999999999E-4</v>
      </c>
      <c r="P489" s="169">
        <f>O489*H489</f>
        <v>8.0384919999999999E-2</v>
      </c>
      <c r="Q489" s="169">
        <v>0</v>
      </c>
      <c r="R489" s="170">
        <f>Q489*H489</f>
        <v>0</v>
      </c>
      <c r="AP489" s="171" t="s">
        <v>241</v>
      </c>
      <c r="AR489" s="171" t="s">
        <v>193</v>
      </c>
      <c r="AS489" s="171" t="s">
        <v>69</v>
      </c>
      <c r="AW489" s="93" t="s">
        <v>121</v>
      </c>
      <c r="BC489" s="172" t="e">
        <f>IF(L489="základní",#REF!,0)</f>
        <v>#REF!</v>
      </c>
      <c r="BD489" s="172">
        <f>IF(L489="snížená",#REF!,0)</f>
        <v>0</v>
      </c>
      <c r="BE489" s="172">
        <f>IF(L489="zákl. přenesená",#REF!,0)</f>
        <v>0</v>
      </c>
      <c r="BF489" s="172">
        <f>IF(L489="sníž. přenesená",#REF!,0)</f>
        <v>0</v>
      </c>
      <c r="BG489" s="172">
        <f>IF(L489="nulová",#REF!,0)</f>
        <v>0</v>
      </c>
      <c r="BH489" s="93" t="s">
        <v>67</v>
      </c>
      <c r="BI489" s="172" t="e">
        <f>ROUND(#REF!*H489,2)</f>
        <v>#REF!</v>
      </c>
      <c r="BJ489" s="93" t="s">
        <v>173</v>
      </c>
      <c r="BK489" s="171" t="s">
        <v>824</v>
      </c>
    </row>
    <row r="490" spans="2:63" s="99" customFormat="1" ht="19.5">
      <c r="B490" s="100"/>
      <c r="D490" s="173" t="s">
        <v>132</v>
      </c>
      <c r="F490" s="174" t="s">
        <v>823</v>
      </c>
      <c r="J490" s="100"/>
      <c r="K490" s="175"/>
      <c r="R490" s="176"/>
      <c r="AR490" s="93" t="s">
        <v>132</v>
      </c>
      <c r="AS490" s="93" t="s">
        <v>69</v>
      </c>
    </row>
    <row r="491" spans="2:63" s="99" customFormat="1" ht="21.75" customHeight="1">
      <c r="B491" s="100"/>
      <c r="C491" s="162" t="s">
        <v>825</v>
      </c>
      <c r="D491" s="162" t="s">
        <v>125</v>
      </c>
      <c r="E491" s="163" t="s">
        <v>826</v>
      </c>
      <c r="F491" s="164" t="s">
        <v>827</v>
      </c>
      <c r="G491" s="165" t="s">
        <v>128</v>
      </c>
      <c r="H491" s="166">
        <v>431.32499999999999</v>
      </c>
      <c r="I491" s="164" t="s">
        <v>129</v>
      </c>
      <c r="J491" s="100"/>
      <c r="K491" s="167" t="s">
        <v>1</v>
      </c>
      <c r="L491" s="168" t="s">
        <v>29</v>
      </c>
      <c r="M491" s="169">
        <v>0.08</v>
      </c>
      <c r="N491" s="169">
        <f>M491*H491</f>
        <v>34.506</v>
      </c>
      <c r="O491" s="169">
        <v>0</v>
      </c>
      <c r="P491" s="169">
        <f>O491*H491</f>
        <v>0</v>
      </c>
      <c r="Q491" s="169">
        <v>0</v>
      </c>
      <c r="R491" s="170">
        <f>Q491*H491</f>
        <v>0</v>
      </c>
      <c r="AP491" s="171" t="s">
        <v>173</v>
      </c>
      <c r="AR491" s="171" t="s">
        <v>125</v>
      </c>
      <c r="AS491" s="171" t="s">
        <v>69</v>
      </c>
      <c r="AW491" s="93" t="s">
        <v>121</v>
      </c>
      <c r="BC491" s="172" t="e">
        <f>IF(L491="základní",#REF!,0)</f>
        <v>#REF!</v>
      </c>
      <c r="BD491" s="172">
        <f>IF(L491="snížená",#REF!,0)</f>
        <v>0</v>
      </c>
      <c r="BE491" s="172">
        <f>IF(L491="zákl. přenesená",#REF!,0)</f>
        <v>0</v>
      </c>
      <c r="BF491" s="172">
        <f>IF(L491="sníž. přenesená",#REF!,0)</f>
        <v>0</v>
      </c>
      <c r="BG491" s="172">
        <f>IF(L491="nulová",#REF!,0)</f>
        <v>0</v>
      </c>
      <c r="BH491" s="93" t="s">
        <v>67</v>
      </c>
      <c r="BI491" s="172" t="e">
        <f>ROUND(#REF!*H491,2)</f>
        <v>#REF!</v>
      </c>
      <c r="BJ491" s="93" t="s">
        <v>173</v>
      </c>
      <c r="BK491" s="171" t="s">
        <v>828</v>
      </c>
    </row>
    <row r="492" spans="2:63" s="99" customFormat="1" ht="29.25">
      <c r="B492" s="100"/>
      <c r="D492" s="173" t="s">
        <v>132</v>
      </c>
      <c r="F492" s="174" t="s">
        <v>829</v>
      </c>
      <c r="J492" s="100"/>
      <c r="K492" s="175"/>
      <c r="R492" s="176"/>
      <c r="AR492" s="93" t="s">
        <v>132</v>
      </c>
      <c r="AS492" s="93" t="s">
        <v>69</v>
      </c>
    </row>
    <row r="493" spans="2:63" s="99" customFormat="1">
      <c r="B493" s="100"/>
      <c r="D493" s="177" t="s">
        <v>134</v>
      </c>
      <c r="F493" s="178" t="s">
        <v>830</v>
      </c>
      <c r="J493" s="100"/>
      <c r="K493" s="175"/>
      <c r="R493" s="176"/>
      <c r="AR493" s="93" t="s">
        <v>134</v>
      </c>
      <c r="AS493" s="93" t="s">
        <v>69</v>
      </c>
    </row>
    <row r="494" spans="2:63" s="99" customFormat="1" ht="24.2" customHeight="1">
      <c r="B494" s="100"/>
      <c r="C494" s="179" t="s">
        <v>831</v>
      </c>
      <c r="D494" s="179" t="s">
        <v>193</v>
      </c>
      <c r="E494" s="180" t="s">
        <v>832</v>
      </c>
      <c r="F494" s="181" t="s">
        <v>833</v>
      </c>
      <c r="G494" s="182" t="s">
        <v>128</v>
      </c>
      <c r="H494" s="183">
        <v>439.94299999999998</v>
      </c>
      <c r="I494" s="181" t="s">
        <v>129</v>
      </c>
      <c r="J494" s="184"/>
      <c r="K494" s="185" t="s">
        <v>1</v>
      </c>
      <c r="L494" s="186" t="s">
        <v>29</v>
      </c>
      <c r="M494" s="169">
        <v>0</v>
      </c>
      <c r="N494" s="169">
        <f>M494*H494</f>
        <v>0</v>
      </c>
      <c r="O494" s="169">
        <v>4.4999999999999997E-3</v>
      </c>
      <c r="P494" s="169">
        <f>O494*H494</f>
        <v>1.9797434999999999</v>
      </c>
      <c r="Q494" s="169">
        <v>0</v>
      </c>
      <c r="R494" s="170">
        <f>Q494*H494</f>
        <v>0</v>
      </c>
      <c r="AP494" s="171" t="s">
        <v>241</v>
      </c>
      <c r="AR494" s="171" t="s">
        <v>193</v>
      </c>
      <c r="AS494" s="171" t="s">
        <v>69</v>
      </c>
      <c r="AW494" s="93" t="s">
        <v>121</v>
      </c>
      <c r="BC494" s="172" t="e">
        <f>IF(L494="základní",#REF!,0)</f>
        <v>#REF!</v>
      </c>
      <c r="BD494" s="172">
        <f>IF(L494="snížená",#REF!,0)</f>
        <v>0</v>
      </c>
      <c r="BE494" s="172">
        <f>IF(L494="zákl. přenesená",#REF!,0)</f>
        <v>0</v>
      </c>
      <c r="BF494" s="172">
        <f>IF(L494="sníž. přenesená",#REF!,0)</f>
        <v>0</v>
      </c>
      <c r="BG494" s="172">
        <f>IF(L494="nulová",#REF!,0)</f>
        <v>0</v>
      </c>
      <c r="BH494" s="93" t="s">
        <v>67</v>
      </c>
      <c r="BI494" s="172" t="e">
        <f>ROUND(#REF!*H494,2)</f>
        <v>#REF!</v>
      </c>
      <c r="BJ494" s="93" t="s">
        <v>173</v>
      </c>
      <c r="BK494" s="171" t="s">
        <v>834</v>
      </c>
    </row>
    <row r="495" spans="2:63" s="99" customFormat="1">
      <c r="B495" s="100"/>
      <c r="D495" s="173" t="s">
        <v>132</v>
      </c>
      <c r="F495" s="174" t="s">
        <v>833</v>
      </c>
      <c r="J495" s="100"/>
      <c r="K495" s="175"/>
      <c r="R495" s="176"/>
      <c r="AR495" s="93" t="s">
        <v>132</v>
      </c>
      <c r="AS495" s="93" t="s">
        <v>69</v>
      </c>
    </row>
    <row r="496" spans="2:63" s="99" customFormat="1" ht="37.9" customHeight="1">
      <c r="B496" s="100"/>
      <c r="C496" s="162" t="s">
        <v>835</v>
      </c>
      <c r="D496" s="162" t="s">
        <v>125</v>
      </c>
      <c r="E496" s="163" t="s">
        <v>836</v>
      </c>
      <c r="F496" s="164" t="s">
        <v>837</v>
      </c>
      <c r="G496" s="165" t="s">
        <v>128</v>
      </c>
      <c r="H496" s="166">
        <v>67.95</v>
      </c>
      <c r="I496" s="164" t="s">
        <v>129</v>
      </c>
      <c r="J496" s="100"/>
      <c r="K496" s="167" t="s">
        <v>1</v>
      </c>
      <c r="L496" s="168" t="s">
        <v>29</v>
      </c>
      <c r="M496" s="169">
        <v>1.2390000000000001</v>
      </c>
      <c r="N496" s="169">
        <f>M496*H496</f>
        <v>84.190050000000014</v>
      </c>
      <c r="O496" s="169">
        <v>2.9627400000000002E-2</v>
      </c>
      <c r="P496" s="169">
        <f>O496*H496</f>
        <v>2.0131818300000002</v>
      </c>
      <c r="Q496" s="169">
        <v>0</v>
      </c>
      <c r="R496" s="170">
        <f>Q496*H496</f>
        <v>0</v>
      </c>
      <c r="AP496" s="171" t="s">
        <v>173</v>
      </c>
      <c r="AR496" s="171" t="s">
        <v>125</v>
      </c>
      <c r="AS496" s="171" t="s">
        <v>69</v>
      </c>
      <c r="AW496" s="93" t="s">
        <v>121</v>
      </c>
      <c r="BC496" s="172" t="e">
        <f>IF(L496="základní",#REF!,0)</f>
        <v>#REF!</v>
      </c>
      <c r="BD496" s="172">
        <f>IF(L496="snížená",#REF!,0)</f>
        <v>0</v>
      </c>
      <c r="BE496" s="172">
        <f>IF(L496="zákl. přenesená",#REF!,0)</f>
        <v>0</v>
      </c>
      <c r="BF496" s="172">
        <f>IF(L496="sníž. přenesená",#REF!,0)</f>
        <v>0</v>
      </c>
      <c r="BG496" s="172">
        <f>IF(L496="nulová",#REF!,0)</f>
        <v>0</v>
      </c>
      <c r="BH496" s="93" t="s">
        <v>67</v>
      </c>
      <c r="BI496" s="172" t="e">
        <f>ROUND(#REF!*H496,2)</f>
        <v>#REF!</v>
      </c>
      <c r="BJ496" s="93" t="s">
        <v>173</v>
      </c>
      <c r="BK496" s="171" t="s">
        <v>838</v>
      </c>
    </row>
    <row r="497" spans="2:63" s="99" customFormat="1" ht="39">
      <c r="B497" s="100"/>
      <c r="D497" s="173" t="s">
        <v>132</v>
      </c>
      <c r="F497" s="174" t="s">
        <v>839</v>
      </c>
      <c r="J497" s="100"/>
      <c r="K497" s="175"/>
      <c r="R497" s="176"/>
      <c r="AR497" s="93" t="s">
        <v>132</v>
      </c>
      <c r="AS497" s="93" t="s">
        <v>69</v>
      </c>
    </row>
    <row r="498" spans="2:63" s="99" customFormat="1">
      <c r="B498" s="100"/>
      <c r="D498" s="177" t="s">
        <v>134</v>
      </c>
      <c r="F498" s="178" t="s">
        <v>840</v>
      </c>
      <c r="J498" s="100"/>
      <c r="K498" s="175"/>
      <c r="R498" s="176"/>
      <c r="AR498" s="93" t="s">
        <v>134</v>
      </c>
      <c r="AS498" s="93" t="s">
        <v>69</v>
      </c>
    </row>
    <row r="499" spans="2:63" s="99" customFormat="1" ht="16.5" customHeight="1">
      <c r="B499" s="100"/>
      <c r="C499" s="162" t="s">
        <v>841</v>
      </c>
      <c r="D499" s="162" t="s">
        <v>125</v>
      </c>
      <c r="E499" s="163" t="s">
        <v>842</v>
      </c>
      <c r="F499" s="164" t="s">
        <v>843</v>
      </c>
      <c r="G499" s="165" t="s">
        <v>128</v>
      </c>
      <c r="H499" s="166">
        <v>930.6</v>
      </c>
      <c r="I499" s="164" t="s">
        <v>129</v>
      </c>
      <c r="J499" s="100"/>
      <c r="K499" s="167" t="s">
        <v>1</v>
      </c>
      <c r="L499" s="168" t="s">
        <v>29</v>
      </c>
      <c r="M499" s="169">
        <v>3.2000000000000001E-2</v>
      </c>
      <c r="N499" s="169">
        <f>M499*H499</f>
        <v>29.779200000000003</v>
      </c>
      <c r="O499" s="169">
        <v>1E-4</v>
      </c>
      <c r="P499" s="169">
        <f>O499*H499</f>
        <v>9.3060000000000004E-2</v>
      </c>
      <c r="Q499" s="169">
        <v>0</v>
      </c>
      <c r="R499" s="170">
        <f>Q499*H499</f>
        <v>0</v>
      </c>
      <c r="AP499" s="171" t="s">
        <v>173</v>
      </c>
      <c r="AR499" s="171" t="s">
        <v>125</v>
      </c>
      <c r="AS499" s="171" t="s">
        <v>69</v>
      </c>
      <c r="AW499" s="93" t="s">
        <v>121</v>
      </c>
      <c r="BC499" s="172" t="e">
        <f>IF(L499="základní",#REF!,0)</f>
        <v>#REF!</v>
      </c>
      <c r="BD499" s="172">
        <f>IF(L499="snížená",#REF!,0)</f>
        <v>0</v>
      </c>
      <c r="BE499" s="172">
        <f>IF(L499="zákl. přenesená",#REF!,0)</f>
        <v>0</v>
      </c>
      <c r="BF499" s="172">
        <f>IF(L499="sníž. přenesená",#REF!,0)</f>
        <v>0</v>
      </c>
      <c r="BG499" s="172">
        <f>IF(L499="nulová",#REF!,0)</f>
        <v>0</v>
      </c>
      <c r="BH499" s="93" t="s">
        <v>67</v>
      </c>
      <c r="BI499" s="172" t="e">
        <f>ROUND(#REF!*H499,2)</f>
        <v>#REF!</v>
      </c>
      <c r="BJ499" s="93" t="s">
        <v>173</v>
      </c>
      <c r="BK499" s="171" t="s">
        <v>844</v>
      </c>
    </row>
    <row r="500" spans="2:63" s="99" customFormat="1" ht="29.25">
      <c r="B500" s="100"/>
      <c r="D500" s="173" t="s">
        <v>132</v>
      </c>
      <c r="F500" s="174" t="s">
        <v>845</v>
      </c>
      <c r="J500" s="100"/>
      <c r="K500" s="175"/>
      <c r="R500" s="176"/>
      <c r="AR500" s="93" t="s">
        <v>132</v>
      </c>
      <c r="AS500" s="93" t="s">
        <v>69</v>
      </c>
    </row>
    <row r="501" spans="2:63" s="99" customFormat="1">
      <c r="B501" s="100"/>
      <c r="D501" s="177" t="s">
        <v>134</v>
      </c>
      <c r="F501" s="178" t="s">
        <v>846</v>
      </c>
      <c r="J501" s="100"/>
      <c r="K501" s="175"/>
      <c r="R501" s="176"/>
      <c r="AR501" s="93" t="s">
        <v>134</v>
      </c>
      <c r="AS501" s="93" t="s">
        <v>69</v>
      </c>
    </row>
    <row r="502" spans="2:63" s="99" customFormat="1" ht="24.2" customHeight="1">
      <c r="B502" s="100"/>
      <c r="C502" s="162" t="s">
        <v>847</v>
      </c>
      <c r="D502" s="162" t="s">
        <v>125</v>
      </c>
      <c r="E502" s="163" t="s">
        <v>848</v>
      </c>
      <c r="F502" s="164" t="s">
        <v>849</v>
      </c>
      <c r="G502" s="165" t="s">
        <v>128</v>
      </c>
      <c r="H502" s="166">
        <v>958.72500000000002</v>
      </c>
      <c r="I502" s="164" t="s">
        <v>129</v>
      </c>
      <c r="J502" s="100"/>
      <c r="K502" s="167" t="s">
        <v>1</v>
      </c>
      <c r="L502" s="168" t="s">
        <v>29</v>
      </c>
      <c r="M502" s="169">
        <v>1.0469999999999999</v>
      </c>
      <c r="N502" s="169">
        <f>M502*H502</f>
        <v>1003.785075</v>
      </c>
      <c r="O502" s="169">
        <v>1.21698E-2</v>
      </c>
      <c r="P502" s="169">
        <f>O502*H502</f>
        <v>11.667491504999999</v>
      </c>
      <c r="Q502" s="169">
        <v>0</v>
      </c>
      <c r="R502" s="170">
        <f>Q502*H502</f>
        <v>0</v>
      </c>
      <c r="AP502" s="171" t="s">
        <v>173</v>
      </c>
      <c r="AR502" s="171" t="s">
        <v>125</v>
      </c>
      <c r="AS502" s="171" t="s">
        <v>69</v>
      </c>
      <c r="AW502" s="93" t="s">
        <v>121</v>
      </c>
      <c r="BC502" s="172" t="e">
        <f>IF(L502="základní",#REF!,0)</f>
        <v>#REF!</v>
      </c>
      <c r="BD502" s="172">
        <f>IF(L502="snížená",#REF!,0)</f>
        <v>0</v>
      </c>
      <c r="BE502" s="172">
        <f>IF(L502="zákl. přenesená",#REF!,0)</f>
        <v>0</v>
      </c>
      <c r="BF502" s="172">
        <f>IF(L502="sníž. přenesená",#REF!,0)</f>
        <v>0</v>
      </c>
      <c r="BG502" s="172">
        <f>IF(L502="nulová",#REF!,0)</f>
        <v>0</v>
      </c>
      <c r="BH502" s="93" t="s">
        <v>67</v>
      </c>
      <c r="BI502" s="172" t="e">
        <f>ROUND(#REF!*H502,2)</f>
        <v>#REF!</v>
      </c>
      <c r="BJ502" s="93" t="s">
        <v>173</v>
      </c>
      <c r="BK502" s="171" t="s">
        <v>850</v>
      </c>
    </row>
    <row r="503" spans="2:63" s="99" customFormat="1" ht="29.25">
      <c r="B503" s="100"/>
      <c r="D503" s="173" t="s">
        <v>132</v>
      </c>
      <c r="F503" s="174" t="s">
        <v>851</v>
      </c>
      <c r="J503" s="100"/>
      <c r="K503" s="175"/>
      <c r="R503" s="176"/>
      <c r="AR503" s="93" t="s">
        <v>132</v>
      </c>
      <c r="AS503" s="93" t="s">
        <v>69</v>
      </c>
    </row>
    <row r="504" spans="2:63" s="99" customFormat="1">
      <c r="B504" s="100"/>
      <c r="D504" s="177" t="s">
        <v>134</v>
      </c>
      <c r="F504" s="178" t="s">
        <v>852</v>
      </c>
      <c r="J504" s="100"/>
      <c r="K504" s="175"/>
      <c r="R504" s="176"/>
      <c r="AR504" s="93" t="s">
        <v>134</v>
      </c>
      <c r="AS504" s="93" t="s">
        <v>69</v>
      </c>
    </row>
    <row r="505" spans="2:63" s="99" customFormat="1" ht="24.2" customHeight="1">
      <c r="B505" s="100"/>
      <c r="C505" s="162" t="s">
        <v>853</v>
      </c>
      <c r="D505" s="162" t="s">
        <v>125</v>
      </c>
      <c r="E505" s="163" t="s">
        <v>854</v>
      </c>
      <c r="F505" s="164" t="s">
        <v>855</v>
      </c>
      <c r="G505" s="165" t="s">
        <v>128</v>
      </c>
      <c r="H505" s="166">
        <v>248.4</v>
      </c>
      <c r="I505" s="164" t="s">
        <v>129</v>
      </c>
      <c r="J505" s="100"/>
      <c r="K505" s="167" t="s">
        <v>1</v>
      </c>
      <c r="L505" s="168" t="s">
        <v>29</v>
      </c>
      <c r="M505" s="169">
        <v>1.0469999999999999</v>
      </c>
      <c r="N505" s="169">
        <f>M505*H505</f>
        <v>260.07479999999998</v>
      </c>
      <c r="O505" s="169">
        <v>1.18044E-2</v>
      </c>
      <c r="P505" s="169">
        <f>O505*H505</f>
        <v>2.9322129599999998</v>
      </c>
      <c r="Q505" s="169">
        <v>0</v>
      </c>
      <c r="R505" s="170">
        <f>Q505*H505</f>
        <v>0</v>
      </c>
      <c r="AP505" s="171" t="s">
        <v>173</v>
      </c>
      <c r="AR505" s="171" t="s">
        <v>125</v>
      </c>
      <c r="AS505" s="171" t="s">
        <v>69</v>
      </c>
      <c r="AW505" s="93" t="s">
        <v>121</v>
      </c>
      <c r="BC505" s="172" t="e">
        <f>IF(L505="základní",#REF!,0)</f>
        <v>#REF!</v>
      </c>
      <c r="BD505" s="172">
        <f>IF(L505="snížená",#REF!,0)</f>
        <v>0</v>
      </c>
      <c r="BE505" s="172">
        <f>IF(L505="zákl. přenesená",#REF!,0)</f>
        <v>0</v>
      </c>
      <c r="BF505" s="172">
        <f>IF(L505="sníž. přenesená",#REF!,0)</f>
        <v>0</v>
      </c>
      <c r="BG505" s="172">
        <f>IF(L505="nulová",#REF!,0)</f>
        <v>0</v>
      </c>
      <c r="BH505" s="93" t="s">
        <v>67</v>
      </c>
      <c r="BI505" s="172" t="e">
        <f>ROUND(#REF!*H505,2)</f>
        <v>#REF!</v>
      </c>
      <c r="BJ505" s="93" t="s">
        <v>173</v>
      </c>
      <c r="BK505" s="171" t="s">
        <v>856</v>
      </c>
    </row>
    <row r="506" spans="2:63" s="99" customFormat="1" ht="29.25">
      <c r="B506" s="100"/>
      <c r="D506" s="173" t="s">
        <v>132</v>
      </c>
      <c r="F506" s="174" t="s">
        <v>857</v>
      </c>
      <c r="J506" s="100"/>
      <c r="K506" s="175"/>
      <c r="R506" s="176"/>
      <c r="AR506" s="93" t="s">
        <v>132</v>
      </c>
      <c r="AS506" s="93" t="s">
        <v>69</v>
      </c>
    </row>
    <row r="507" spans="2:63" s="99" customFormat="1">
      <c r="B507" s="100"/>
      <c r="D507" s="177" t="s">
        <v>134</v>
      </c>
      <c r="F507" s="178" t="s">
        <v>858</v>
      </c>
      <c r="J507" s="100"/>
      <c r="K507" s="175"/>
      <c r="R507" s="176"/>
      <c r="AR507" s="93" t="s">
        <v>134</v>
      </c>
      <c r="AS507" s="93" t="s">
        <v>69</v>
      </c>
    </row>
    <row r="508" spans="2:63" s="99" customFormat="1" ht="16.5" customHeight="1">
      <c r="B508" s="100"/>
      <c r="C508" s="162" t="s">
        <v>859</v>
      </c>
      <c r="D508" s="162" t="s">
        <v>125</v>
      </c>
      <c r="E508" s="163" t="s">
        <v>860</v>
      </c>
      <c r="F508" s="164" t="s">
        <v>861</v>
      </c>
      <c r="G508" s="165" t="s">
        <v>128</v>
      </c>
      <c r="H508" s="166">
        <v>1207.125</v>
      </c>
      <c r="I508" s="164" t="s">
        <v>129</v>
      </c>
      <c r="J508" s="100"/>
      <c r="K508" s="167" t="s">
        <v>1</v>
      </c>
      <c r="L508" s="168" t="s">
        <v>29</v>
      </c>
      <c r="M508" s="169">
        <v>0.04</v>
      </c>
      <c r="N508" s="169">
        <f>M508*H508</f>
        <v>48.285000000000004</v>
      </c>
      <c r="O508" s="169">
        <v>1E-4</v>
      </c>
      <c r="P508" s="169">
        <f>O508*H508</f>
        <v>0.1207125</v>
      </c>
      <c r="Q508" s="169">
        <v>0</v>
      </c>
      <c r="R508" s="170">
        <f>Q508*H508</f>
        <v>0</v>
      </c>
      <c r="AP508" s="171" t="s">
        <v>173</v>
      </c>
      <c r="AR508" s="171" t="s">
        <v>125</v>
      </c>
      <c r="AS508" s="171" t="s">
        <v>69</v>
      </c>
      <c r="AW508" s="93" t="s">
        <v>121</v>
      </c>
      <c r="BC508" s="172" t="e">
        <f>IF(L508="základní",#REF!,0)</f>
        <v>#REF!</v>
      </c>
      <c r="BD508" s="172">
        <f>IF(L508="snížená",#REF!,0)</f>
        <v>0</v>
      </c>
      <c r="BE508" s="172">
        <f>IF(L508="zákl. přenesená",#REF!,0)</f>
        <v>0</v>
      </c>
      <c r="BF508" s="172">
        <f>IF(L508="sníž. přenesená",#REF!,0)</f>
        <v>0</v>
      </c>
      <c r="BG508" s="172">
        <f>IF(L508="nulová",#REF!,0)</f>
        <v>0</v>
      </c>
      <c r="BH508" s="93" t="s">
        <v>67</v>
      </c>
      <c r="BI508" s="172" t="e">
        <f>ROUND(#REF!*H508,2)</f>
        <v>#REF!</v>
      </c>
      <c r="BJ508" s="93" t="s">
        <v>173</v>
      </c>
      <c r="BK508" s="171" t="s">
        <v>862</v>
      </c>
    </row>
    <row r="509" spans="2:63" s="99" customFormat="1" ht="19.5">
      <c r="B509" s="100"/>
      <c r="D509" s="173" t="s">
        <v>132</v>
      </c>
      <c r="F509" s="174" t="s">
        <v>863</v>
      </c>
      <c r="J509" s="100"/>
      <c r="K509" s="175"/>
      <c r="R509" s="176"/>
      <c r="AR509" s="93" t="s">
        <v>132</v>
      </c>
      <c r="AS509" s="93" t="s">
        <v>69</v>
      </c>
    </row>
    <row r="510" spans="2:63" s="99" customFormat="1">
      <c r="B510" s="100"/>
      <c r="D510" s="177" t="s">
        <v>134</v>
      </c>
      <c r="F510" s="178" t="s">
        <v>864</v>
      </c>
      <c r="J510" s="100"/>
      <c r="K510" s="175"/>
      <c r="R510" s="176"/>
      <c r="AR510" s="93" t="s">
        <v>134</v>
      </c>
      <c r="AS510" s="93" t="s">
        <v>69</v>
      </c>
    </row>
    <row r="511" spans="2:63" s="99" customFormat="1" ht="16.5" customHeight="1">
      <c r="B511" s="100"/>
      <c r="C511" s="162" t="s">
        <v>865</v>
      </c>
      <c r="D511" s="162" t="s">
        <v>125</v>
      </c>
      <c r="E511" s="163" t="s">
        <v>866</v>
      </c>
      <c r="F511" s="164" t="s">
        <v>867</v>
      </c>
      <c r="G511" s="165" t="s">
        <v>151</v>
      </c>
      <c r="H511" s="166">
        <v>45</v>
      </c>
      <c r="I511" s="164" t="s">
        <v>129</v>
      </c>
      <c r="J511" s="100"/>
      <c r="K511" s="167" t="s">
        <v>1</v>
      </c>
      <c r="L511" s="168" t="s">
        <v>29</v>
      </c>
      <c r="M511" s="169">
        <v>1.1000000000000001</v>
      </c>
      <c r="N511" s="169">
        <f>M511*H511</f>
        <v>49.500000000000007</v>
      </c>
      <c r="O511" s="169">
        <v>2.2000000000000001E-4</v>
      </c>
      <c r="P511" s="169">
        <f>O511*H511</f>
        <v>9.9000000000000008E-3</v>
      </c>
      <c r="Q511" s="169">
        <v>0</v>
      </c>
      <c r="R511" s="170">
        <f>Q511*H511</f>
        <v>0</v>
      </c>
      <c r="AP511" s="171" t="s">
        <v>173</v>
      </c>
      <c r="AR511" s="171" t="s">
        <v>125</v>
      </c>
      <c r="AS511" s="171" t="s">
        <v>69</v>
      </c>
      <c r="AW511" s="93" t="s">
        <v>121</v>
      </c>
      <c r="BC511" s="172" t="e">
        <f>IF(L511="základní",#REF!,0)</f>
        <v>#REF!</v>
      </c>
      <c r="BD511" s="172">
        <f>IF(L511="snížená",#REF!,0)</f>
        <v>0</v>
      </c>
      <c r="BE511" s="172">
        <f>IF(L511="zákl. přenesená",#REF!,0)</f>
        <v>0</v>
      </c>
      <c r="BF511" s="172">
        <f>IF(L511="sníž. přenesená",#REF!,0)</f>
        <v>0</v>
      </c>
      <c r="BG511" s="172">
        <f>IF(L511="nulová",#REF!,0)</f>
        <v>0</v>
      </c>
      <c r="BH511" s="93" t="s">
        <v>67</v>
      </c>
      <c r="BI511" s="172" t="e">
        <f>ROUND(#REF!*H511,2)</f>
        <v>#REF!</v>
      </c>
      <c r="BJ511" s="93" t="s">
        <v>173</v>
      </c>
      <c r="BK511" s="171" t="s">
        <v>868</v>
      </c>
    </row>
    <row r="512" spans="2:63" s="99" customFormat="1" ht="19.5">
      <c r="B512" s="100"/>
      <c r="D512" s="173" t="s">
        <v>132</v>
      </c>
      <c r="F512" s="174" t="s">
        <v>869</v>
      </c>
      <c r="J512" s="100"/>
      <c r="K512" s="175"/>
      <c r="R512" s="176"/>
      <c r="AR512" s="93" t="s">
        <v>132</v>
      </c>
      <c r="AS512" s="93" t="s">
        <v>69</v>
      </c>
    </row>
    <row r="513" spans="2:63" s="99" customFormat="1">
      <c r="B513" s="100"/>
      <c r="D513" s="177" t="s">
        <v>134</v>
      </c>
      <c r="F513" s="178" t="s">
        <v>870</v>
      </c>
      <c r="J513" s="100"/>
      <c r="K513" s="175"/>
      <c r="R513" s="176"/>
      <c r="AR513" s="93" t="s">
        <v>134</v>
      </c>
      <c r="AS513" s="93" t="s">
        <v>69</v>
      </c>
    </row>
    <row r="514" spans="2:63" s="99" customFormat="1" ht="33" customHeight="1">
      <c r="B514" s="100"/>
      <c r="C514" s="179" t="s">
        <v>871</v>
      </c>
      <c r="D514" s="179" t="s">
        <v>193</v>
      </c>
      <c r="E514" s="180" t="s">
        <v>872</v>
      </c>
      <c r="F514" s="181" t="s">
        <v>873</v>
      </c>
      <c r="G514" s="182" t="s">
        <v>151</v>
      </c>
      <c r="H514" s="183">
        <v>45</v>
      </c>
      <c r="I514" s="181" t="s">
        <v>129</v>
      </c>
      <c r="J514" s="184"/>
      <c r="K514" s="185" t="s">
        <v>1</v>
      </c>
      <c r="L514" s="186" t="s">
        <v>29</v>
      </c>
      <c r="M514" s="169">
        <v>0</v>
      </c>
      <c r="N514" s="169">
        <f>M514*H514</f>
        <v>0</v>
      </c>
      <c r="O514" s="169">
        <v>1.521E-2</v>
      </c>
      <c r="P514" s="169">
        <f>O514*H514</f>
        <v>0.68445</v>
      </c>
      <c r="Q514" s="169">
        <v>0</v>
      </c>
      <c r="R514" s="170">
        <f>Q514*H514</f>
        <v>0</v>
      </c>
      <c r="AP514" s="171" t="s">
        <v>241</v>
      </c>
      <c r="AR514" s="171" t="s">
        <v>193</v>
      </c>
      <c r="AS514" s="171" t="s">
        <v>69</v>
      </c>
      <c r="AW514" s="93" t="s">
        <v>121</v>
      </c>
      <c r="BC514" s="172" t="e">
        <f>IF(L514="základní",#REF!,0)</f>
        <v>#REF!</v>
      </c>
      <c r="BD514" s="172">
        <f>IF(L514="snížená",#REF!,0)</f>
        <v>0</v>
      </c>
      <c r="BE514" s="172">
        <f>IF(L514="zákl. přenesená",#REF!,0)</f>
        <v>0</v>
      </c>
      <c r="BF514" s="172">
        <f>IF(L514="sníž. přenesená",#REF!,0)</f>
        <v>0</v>
      </c>
      <c r="BG514" s="172">
        <f>IF(L514="nulová",#REF!,0)</f>
        <v>0</v>
      </c>
      <c r="BH514" s="93" t="s">
        <v>67</v>
      </c>
      <c r="BI514" s="172" t="e">
        <f>ROUND(#REF!*H514,2)</f>
        <v>#REF!</v>
      </c>
      <c r="BJ514" s="93" t="s">
        <v>173</v>
      </c>
      <c r="BK514" s="171" t="s">
        <v>874</v>
      </c>
    </row>
    <row r="515" spans="2:63" s="99" customFormat="1" ht="19.5">
      <c r="B515" s="100"/>
      <c r="D515" s="173" t="s">
        <v>132</v>
      </c>
      <c r="F515" s="174" t="s">
        <v>873</v>
      </c>
      <c r="J515" s="100"/>
      <c r="K515" s="175"/>
      <c r="R515" s="176"/>
      <c r="AR515" s="93" t="s">
        <v>132</v>
      </c>
      <c r="AS515" s="93" t="s">
        <v>69</v>
      </c>
    </row>
    <row r="516" spans="2:63" s="99" customFormat="1" ht="19.5">
      <c r="B516" s="100"/>
      <c r="D516" s="173" t="s">
        <v>198</v>
      </c>
      <c r="F516" s="187" t="s">
        <v>875</v>
      </c>
      <c r="J516" s="100"/>
      <c r="K516" s="175"/>
      <c r="R516" s="176"/>
      <c r="AR516" s="93" t="s">
        <v>198</v>
      </c>
      <c r="AS516" s="93" t="s">
        <v>69</v>
      </c>
    </row>
    <row r="517" spans="2:63" s="99" customFormat="1" ht="24.2" customHeight="1">
      <c r="B517" s="100"/>
      <c r="C517" s="162" t="s">
        <v>876</v>
      </c>
      <c r="D517" s="162" t="s">
        <v>125</v>
      </c>
      <c r="E517" s="163" t="s">
        <v>877</v>
      </c>
      <c r="F517" s="164" t="s">
        <v>878</v>
      </c>
      <c r="G517" s="165" t="s">
        <v>456</v>
      </c>
      <c r="H517" s="166">
        <v>21456.263999999999</v>
      </c>
      <c r="I517" s="164" t="s">
        <v>129</v>
      </c>
      <c r="J517" s="100"/>
      <c r="K517" s="167" t="s">
        <v>1</v>
      </c>
      <c r="L517" s="168" t="s">
        <v>29</v>
      </c>
      <c r="M517" s="169">
        <v>0</v>
      </c>
      <c r="N517" s="169">
        <f>M517*H517</f>
        <v>0</v>
      </c>
      <c r="O517" s="169">
        <v>0</v>
      </c>
      <c r="P517" s="169">
        <f>O517*H517</f>
        <v>0</v>
      </c>
      <c r="Q517" s="169">
        <v>0</v>
      </c>
      <c r="R517" s="170">
        <f>Q517*H517</f>
        <v>0</v>
      </c>
      <c r="AP517" s="171" t="s">
        <v>173</v>
      </c>
      <c r="AR517" s="171" t="s">
        <v>125</v>
      </c>
      <c r="AS517" s="171" t="s">
        <v>69</v>
      </c>
      <c r="AW517" s="93" t="s">
        <v>121</v>
      </c>
      <c r="BC517" s="172" t="e">
        <f>IF(L517="základní",#REF!,0)</f>
        <v>#REF!</v>
      </c>
      <c r="BD517" s="172">
        <f>IF(L517="snížená",#REF!,0)</f>
        <v>0</v>
      </c>
      <c r="BE517" s="172">
        <f>IF(L517="zákl. přenesená",#REF!,0)</f>
        <v>0</v>
      </c>
      <c r="BF517" s="172">
        <f>IF(L517="sníž. přenesená",#REF!,0)</f>
        <v>0</v>
      </c>
      <c r="BG517" s="172">
        <f>IF(L517="nulová",#REF!,0)</f>
        <v>0</v>
      </c>
      <c r="BH517" s="93" t="s">
        <v>67</v>
      </c>
      <c r="BI517" s="172" t="e">
        <f>ROUND(#REF!*H517,2)</f>
        <v>#REF!</v>
      </c>
      <c r="BJ517" s="93" t="s">
        <v>173</v>
      </c>
      <c r="BK517" s="171" t="s">
        <v>879</v>
      </c>
    </row>
    <row r="518" spans="2:63" s="99" customFormat="1" ht="29.25">
      <c r="B518" s="100"/>
      <c r="D518" s="173" t="s">
        <v>132</v>
      </c>
      <c r="F518" s="174" t="s">
        <v>880</v>
      </c>
      <c r="J518" s="100"/>
      <c r="K518" s="175"/>
      <c r="R518" s="176"/>
      <c r="AR518" s="93" t="s">
        <v>132</v>
      </c>
      <c r="AS518" s="93" t="s">
        <v>69</v>
      </c>
    </row>
    <row r="519" spans="2:63" s="99" customFormat="1">
      <c r="B519" s="100"/>
      <c r="D519" s="177" t="s">
        <v>134</v>
      </c>
      <c r="F519" s="178" t="s">
        <v>881</v>
      </c>
      <c r="J519" s="100"/>
      <c r="K519" s="175"/>
      <c r="R519" s="176"/>
      <c r="AR519" s="93" t="s">
        <v>134</v>
      </c>
      <c r="AS519" s="93" t="s">
        <v>69</v>
      </c>
    </row>
    <row r="520" spans="2:63" s="152" customFormat="1" ht="22.9" customHeight="1">
      <c r="B520" s="153"/>
      <c r="D520" s="154" t="s">
        <v>61</v>
      </c>
      <c r="E520" s="161" t="s">
        <v>882</v>
      </c>
      <c r="F520" s="161" t="s">
        <v>883</v>
      </c>
      <c r="J520" s="153"/>
      <c r="K520" s="156"/>
      <c r="N520" s="157">
        <f>SUM(N521:N545)</f>
        <v>225.62299999999999</v>
      </c>
      <c r="P520" s="157">
        <f>SUM(P521:P545)</f>
        <v>0.17215</v>
      </c>
      <c r="R520" s="158">
        <f>SUM(R521:R545)</f>
        <v>0.27</v>
      </c>
      <c r="AP520" s="154" t="s">
        <v>69</v>
      </c>
      <c r="AR520" s="159" t="s">
        <v>61</v>
      </c>
      <c r="AS520" s="159" t="s">
        <v>67</v>
      </c>
      <c r="AW520" s="154" t="s">
        <v>121</v>
      </c>
      <c r="BI520" s="160" t="e">
        <f>SUM(BI521:BI545)</f>
        <v>#REF!</v>
      </c>
    </row>
    <row r="521" spans="2:63" s="99" customFormat="1" ht="33" customHeight="1">
      <c r="B521" s="100"/>
      <c r="C521" s="162" t="s">
        <v>884</v>
      </c>
      <c r="D521" s="162" t="s">
        <v>125</v>
      </c>
      <c r="E521" s="163" t="s">
        <v>885</v>
      </c>
      <c r="F521" s="164" t="s">
        <v>886</v>
      </c>
      <c r="G521" s="165" t="s">
        <v>151</v>
      </c>
      <c r="H521" s="166">
        <v>45</v>
      </c>
      <c r="I521" s="164" t="s">
        <v>129</v>
      </c>
      <c r="J521" s="100"/>
      <c r="K521" s="167" t="s">
        <v>1</v>
      </c>
      <c r="L521" s="168" t="s">
        <v>29</v>
      </c>
      <c r="M521" s="169">
        <v>0.16</v>
      </c>
      <c r="N521" s="169">
        <f>M521*H521</f>
        <v>7.2</v>
      </c>
      <c r="O521" s="169">
        <v>0</v>
      </c>
      <c r="P521" s="169">
        <f>O521*H521</f>
        <v>0</v>
      </c>
      <c r="Q521" s="169">
        <v>6.0000000000000001E-3</v>
      </c>
      <c r="R521" s="170">
        <f>Q521*H521</f>
        <v>0.27</v>
      </c>
      <c r="AP521" s="171" t="s">
        <v>173</v>
      </c>
      <c r="AR521" s="171" t="s">
        <v>125</v>
      </c>
      <c r="AS521" s="171" t="s">
        <v>69</v>
      </c>
      <c r="AW521" s="93" t="s">
        <v>121</v>
      </c>
      <c r="BC521" s="172" t="e">
        <f>IF(L521="základní",#REF!,0)</f>
        <v>#REF!</v>
      </c>
      <c r="BD521" s="172">
        <f>IF(L521="snížená",#REF!,0)</f>
        <v>0</v>
      </c>
      <c r="BE521" s="172">
        <f>IF(L521="zákl. přenesená",#REF!,0)</f>
        <v>0</v>
      </c>
      <c r="BF521" s="172">
        <f>IF(L521="sníž. přenesená",#REF!,0)</f>
        <v>0</v>
      </c>
      <c r="BG521" s="172">
        <f>IF(L521="nulová",#REF!,0)</f>
        <v>0</v>
      </c>
      <c r="BH521" s="93" t="s">
        <v>67</v>
      </c>
      <c r="BI521" s="172" t="e">
        <f>ROUND(#REF!*H521,2)</f>
        <v>#REF!</v>
      </c>
      <c r="BJ521" s="93" t="s">
        <v>173</v>
      </c>
      <c r="BK521" s="171" t="s">
        <v>887</v>
      </c>
    </row>
    <row r="522" spans="2:63" s="99" customFormat="1" ht="19.5">
      <c r="B522" s="100"/>
      <c r="D522" s="173" t="s">
        <v>132</v>
      </c>
      <c r="F522" s="174" t="s">
        <v>888</v>
      </c>
      <c r="J522" s="100"/>
      <c r="K522" s="175"/>
      <c r="R522" s="176"/>
      <c r="AR522" s="93" t="s">
        <v>132</v>
      </c>
      <c r="AS522" s="93" t="s">
        <v>69</v>
      </c>
    </row>
    <row r="523" spans="2:63" s="99" customFormat="1">
      <c r="B523" s="100"/>
      <c r="D523" s="177" t="s">
        <v>134</v>
      </c>
      <c r="F523" s="178" t="s">
        <v>889</v>
      </c>
      <c r="J523" s="100"/>
      <c r="K523" s="175"/>
      <c r="R523" s="176"/>
      <c r="AR523" s="93" t="s">
        <v>134</v>
      </c>
      <c r="AS523" s="93" t="s">
        <v>69</v>
      </c>
    </row>
    <row r="524" spans="2:63" s="99" customFormat="1" ht="24.2" customHeight="1">
      <c r="B524" s="100"/>
      <c r="C524" s="162" t="s">
        <v>890</v>
      </c>
      <c r="D524" s="162" t="s">
        <v>125</v>
      </c>
      <c r="E524" s="163" t="s">
        <v>891</v>
      </c>
      <c r="F524" s="164" t="s">
        <v>892</v>
      </c>
      <c r="G524" s="165" t="s">
        <v>151</v>
      </c>
      <c r="H524" s="166">
        <v>68</v>
      </c>
      <c r="I524" s="164" t="s">
        <v>129</v>
      </c>
      <c r="J524" s="100"/>
      <c r="K524" s="167" t="s">
        <v>1</v>
      </c>
      <c r="L524" s="168" t="s">
        <v>29</v>
      </c>
      <c r="M524" s="169">
        <v>1.6819999999999999</v>
      </c>
      <c r="N524" s="169">
        <f>M524*H524</f>
        <v>114.37599999999999</v>
      </c>
      <c r="O524" s="169">
        <v>0</v>
      </c>
      <c r="P524" s="169">
        <f>O524*H524</f>
        <v>0</v>
      </c>
      <c r="Q524" s="169">
        <v>0</v>
      </c>
      <c r="R524" s="170">
        <f>Q524*H524</f>
        <v>0</v>
      </c>
      <c r="AP524" s="171" t="s">
        <v>173</v>
      </c>
      <c r="AR524" s="171" t="s">
        <v>125</v>
      </c>
      <c r="AS524" s="171" t="s">
        <v>69</v>
      </c>
      <c r="AW524" s="93" t="s">
        <v>121</v>
      </c>
      <c r="BC524" s="172" t="e">
        <f>IF(L524="základní",#REF!,0)</f>
        <v>#REF!</v>
      </c>
      <c r="BD524" s="172">
        <f>IF(L524="snížená",#REF!,0)</f>
        <v>0</v>
      </c>
      <c r="BE524" s="172">
        <f>IF(L524="zákl. přenesená",#REF!,0)</f>
        <v>0</v>
      </c>
      <c r="BF524" s="172">
        <f>IF(L524="sníž. přenesená",#REF!,0)</f>
        <v>0</v>
      </c>
      <c r="BG524" s="172">
        <f>IF(L524="nulová",#REF!,0)</f>
        <v>0</v>
      </c>
      <c r="BH524" s="93" t="s">
        <v>67</v>
      </c>
      <c r="BI524" s="172" t="e">
        <f>ROUND(#REF!*H524,2)</f>
        <v>#REF!</v>
      </c>
      <c r="BJ524" s="93" t="s">
        <v>173</v>
      </c>
      <c r="BK524" s="171" t="s">
        <v>893</v>
      </c>
    </row>
    <row r="525" spans="2:63" s="99" customFormat="1" ht="29.25">
      <c r="B525" s="100"/>
      <c r="D525" s="173" t="s">
        <v>132</v>
      </c>
      <c r="F525" s="174" t="s">
        <v>894</v>
      </c>
      <c r="J525" s="100"/>
      <c r="K525" s="175"/>
      <c r="R525" s="176"/>
      <c r="AR525" s="93" t="s">
        <v>132</v>
      </c>
      <c r="AS525" s="93" t="s">
        <v>69</v>
      </c>
    </row>
    <row r="526" spans="2:63" s="99" customFormat="1">
      <c r="B526" s="100"/>
      <c r="D526" s="177" t="s">
        <v>134</v>
      </c>
      <c r="F526" s="178" t="s">
        <v>895</v>
      </c>
      <c r="J526" s="100"/>
      <c r="K526" s="175"/>
      <c r="R526" s="176"/>
      <c r="AR526" s="93" t="s">
        <v>134</v>
      </c>
      <c r="AS526" s="93" t="s">
        <v>69</v>
      </c>
    </row>
    <row r="527" spans="2:63" s="99" customFormat="1" ht="49.15" customHeight="1">
      <c r="B527" s="100"/>
      <c r="C527" s="179" t="s">
        <v>896</v>
      </c>
      <c r="D527" s="179" t="s">
        <v>193</v>
      </c>
      <c r="E527" s="180" t="s">
        <v>897</v>
      </c>
      <c r="F527" s="181" t="s">
        <v>898</v>
      </c>
      <c r="G527" s="182" t="s">
        <v>151</v>
      </c>
      <c r="H527" s="183">
        <v>68</v>
      </c>
      <c r="I527" s="181" t="s">
        <v>1</v>
      </c>
      <c r="J527" s="184"/>
      <c r="K527" s="185" t="s">
        <v>1</v>
      </c>
      <c r="L527" s="186" t="s">
        <v>29</v>
      </c>
      <c r="M527" s="169">
        <v>0</v>
      </c>
      <c r="N527" s="169">
        <f>M527*H527</f>
        <v>0</v>
      </c>
      <c r="O527" s="169">
        <v>0</v>
      </c>
      <c r="P527" s="169">
        <f>O527*H527</f>
        <v>0</v>
      </c>
      <c r="Q527" s="169">
        <v>0</v>
      </c>
      <c r="R527" s="170">
        <f>Q527*H527</f>
        <v>0</v>
      </c>
      <c r="AP527" s="171" t="s">
        <v>241</v>
      </c>
      <c r="AR527" s="171" t="s">
        <v>193</v>
      </c>
      <c r="AS527" s="171" t="s">
        <v>69</v>
      </c>
      <c r="AW527" s="93" t="s">
        <v>121</v>
      </c>
      <c r="BC527" s="172" t="e">
        <f>IF(L527="základní",#REF!,0)</f>
        <v>#REF!</v>
      </c>
      <c r="BD527" s="172">
        <f>IF(L527="snížená",#REF!,0)</f>
        <v>0</v>
      </c>
      <c r="BE527" s="172">
        <f>IF(L527="zákl. přenesená",#REF!,0)</f>
        <v>0</v>
      </c>
      <c r="BF527" s="172">
        <f>IF(L527="sníž. přenesená",#REF!,0)</f>
        <v>0</v>
      </c>
      <c r="BG527" s="172">
        <f>IF(L527="nulová",#REF!,0)</f>
        <v>0</v>
      </c>
      <c r="BH527" s="93" t="s">
        <v>67</v>
      </c>
      <c r="BI527" s="172" t="e">
        <f>ROUND(#REF!*H527,2)</f>
        <v>#REF!</v>
      </c>
      <c r="BJ527" s="93" t="s">
        <v>173</v>
      </c>
      <c r="BK527" s="171" t="s">
        <v>899</v>
      </c>
    </row>
    <row r="528" spans="2:63" s="99" customFormat="1" ht="29.25">
      <c r="B528" s="100"/>
      <c r="D528" s="173" t="s">
        <v>132</v>
      </c>
      <c r="F528" s="174" t="s">
        <v>898</v>
      </c>
      <c r="J528" s="100"/>
      <c r="K528" s="175"/>
      <c r="R528" s="176"/>
      <c r="AR528" s="93" t="s">
        <v>132</v>
      </c>
      <c r="AS528" s="93" t="s">
        <v>69</v>
      </c>
    </row>
    <row r="529" spans="2:63" s="99" customFormat="1" ht="24.2" customHeight="1">
      <c r="B529" s="100"/>
      <c r="C529" s="162" t="s">
        <v>900</v>
      </c>
      <c r="D529" s="162" t="s">
        <v>125</v>
      </c>
      <c r="E529" s="163" t="s">
        <v>901</v>
      </c>
      <c r="F529" s="164" t="s">
        <v>902</v>
      </c>
      <c r="G529" s="165" t="s">
        <v>151</v>
      </c>
      <c r="H529" s="166">
        <v>23</v>
      </c>
      <c r="I529" s="164" t="s">
        <v>129</v>
      </c>
      <c r="J529" s="100"/>
      <c r="K529" s="167" t="s">
        <v>1</v>
      </c>
      <c r="L529" s="168" t="s">
        <v>29</v>
      </c>
      <c r="M529" s="169">
        <v>2.859</v>
      </c>
      <c r="N529" s="169">
        <f>M529*H529</f>
        <v>65.757000000000005</v>
      </c>
      <c r="O529" s="169">
        <v>0</v>
      </c>
      <c r="P529" s="169">
        <f>O529*H529</f>
        <v>0</v>
      </c>
      <c r="Q529" s="169">
        <v>0</v>
      </c>
      <c r="R529" s="170">
        <f>Q529*H529</f>
        <v>0</v>
      </c>
      <c r="AP529" s="171" t="s">
        <v>173</v>
      </c>
      <c r="AR529" s="171" t="s">
        <v>125</v>
      </c>
      <c r="AS529" s="171" t="s">
        <v>69</v>
      </c>
      <c r="AW529" s="93" t="s">
        <v>121</v>
      </c>
      <c r="BC529" s="172" t="e">
        <f>IF(L529="základní",#REF!,0)</f>
        <v>#REF!</v>
      </c>
      <c r="BD529" s="172">
        <f>IF(L529="snížená",#REF!,0)</f>
        <v>0</v>
      </c>
      <c r="BE529" s="172">
        <f>IF(L529="zákl. přenesená",#REF!,0)</f>
        <v>0</v>
      </c>
      <c r="BF529" s="172">
        <f>IF(L529="sníž. přenesená",#REF!,0)</f>
        <v>0</v>
      </c>
      <c r="BG529" s="172">
        <f>IF(L529="nulová",#REF!,0)</f>
        <v>0</v>
      </c>
      <c r="BH529" s="93" t="s">
        <v>67</v>
      </c>
      <c r="BI529" s="172" t="e">
        <f>ROUND(#REF!*H529,2)</f>
        <v>#REF!</v>
      </c>
      <c r="BJ529" s="93" t="s">
        <v>173</v>
      </c>
      <c r="BK529" s="171" t="s">
        <v>903</v>
      </c>
    </row>
    <row r="530" spans="2:63" s="99" customFormat="1" ht="19.5">
      <c r="B530" s="100"/>
      <c r="D530" s="173" t="s">
        <v>132</v>
      </c>
      <c r="F530" s="174" t="s">
        <v>904</v>
      </c>
      <c r="J530" s="100"/>
      <c r="K530" s="175"/>
      <c r="R530" s="176"/>
      <c r="AR530" s="93" t="s">
        <v>132</v>
      </c>
      <c r="AS530" s="93" t="s">
        <v>69</v>
      </c>
    </row>
    <row r="531" spans="2:63" s="99" customFormat="1">
      <c r="B531" s="100"/>
      <c r="D531" s="177" t="s">
        <v>134</v>
      </c>
      <c r="F531" s="178" t="s">
        <v>905</v>
      </c>
      <c r="J531" s="100"/>
      <c r="K531" s="175"/>
      <c r="R531" s="176"/>
      <c r="AR531" s="93" t="s">
        <v>134</v>
      </c>
      <c r="AS531" s="93" t="s">
        <v>69</v>
      </c>
    </row>
    <row r="532" spans="2:63" s="99" customFormat="1" ht="49.15" customHeight="1">
      <c r="B532" s="100"/>
      <c r="C532" s="179" t="s">
        <v>906</v>
      </c>
      <c r="D532" s="179" t="s">
        <v>193</v>
      </c>
      <c r="E532" s="180" t="s">
        <v>907</v>
      </c>
      <c r="F532" s="181" t="s">
        <v>908</v>
      </c>
      <c r="G532" s="182" t="s">
        <v>151</v>
      </c>
      <c r="H532" s="183">
        <v>23</v>
      </c>
      <c r="I532" s="181" t="s">
        <v>1</v>
      </c>
      <c r="J532" s="184"/>
      <c r="K532" s="185" t="s">
        <v>1</v>
      </c>
      <c r="L532" s="186" t="s">
        <v>29</v>
      </c>
      <c r="M532" s="169">
        <v>0</v>
      </c>
      <c r="N532" s="169">
        <f>M532*H532</f>
        <v>0</v>
      </c>
      <c r="O532" s="169">
        <v>0</v>
      </c>
      <c r="P532" s="169">
        <f>O532*H532</f>
        <v>0</v>
      </c>
      <c r="Q532" s="169">
        <v>0</v>
      </c>
      <c r="R532" s="170">
        <f>Q532*H532</f>
        <v>0</v>
      </c>
      <c r="AP532" s="171" t="s">
        <v>241</v>
      </c>
      <c r="AR532" s="171" t="s">
        <v>193</v>
      </c>
      <c r="AS532" s="171" t="s">
        <v>69</v>
      </c>
      <c r="AW532" s="93" t="s">
        <v>121</v>
      </c>
      <c r="BC532" s="172" t="e">
        <f>IF(L532="základní",#REF!,0)</f>
        <v>#REF!</v>
      </c>
      <c r="BD532" s="172">
        <f>IF(L532="snížená",#REF!,0)</f>
        <v>0</v>
      </c>
      <c r="BE532" s="172">
        <f>IF(L532="zákl. přenesená",#REF!,0)</f>
        <v>0</v>
      </c>
      <c r="BF532" s="172">
        <f>IF(L532="sníž. přenesená",#REF!,0)</f>
        <v>0</v>
      </c>
      <c r="BG532" s="172">
        <f>IF(L532="nulová",#REF!,0)</f>
        <v>0</v>
      </c>
      <c r="BH532" s="93" t="s">
        <v>67</v>
      </c>
      <c r="BI532" s="172" t="e">
        <f>ROUND(#REF!*H532,2)</f>
        <v>#REF!</v>
      </c>
      <c r="BJ532" s="93" t="s">
        <v>173</v>
      </c>
      <c r="BK532" s="171" t="s">
        <v>909</v>
      </c>
    </row>
    <row r="533" spans="2:63" s="99" customFormat="1" ht="29.25">
      <c r="B533" s="100"/>
      <c r="D533" s="173" t="s">
        <v>132</v>
      </c>
      <c r="F533" s="174" t="s">
        <v>908</v>
      </c>
      <c r="J533" s="100"/>
      <c r="K533" s="175"/>
      <c r="R533" s="176"/>
      <c r="AR533" s="93" t="s">
        <v>132</v>
      </c>
      <c r="AS533" s="93" t="s">
        <v>69</v>
      </c>
    </row>
    <row r="534" spans="2:63" s="99" customFormat="1" ht="24.2" customHeight="1">
      <c r="B534" s="100"/>
      <c r="C534" s="162" t="s">
        <v>910</v>
      </c>
      <c r="D534" s="162" t="s">
        <v>125</v>
      </c>
      <c r="E534" s="163" t="s">
        <v>911</v>
      </c>
      <c r="F534" s="164" t="s">
        <v>912</v>
      </c>
      <c r="G534" s="165" t="s">
        <v>151</v>
      </c>
      <c r="H534" s="166">
        <v>45</v>
      </c>
      <c r="I534" s="164" t="s">
        <v>1</v>
      </c>
      <c r="J534" s="100"/>
      <c r="K534" s="167" t="s">
        <v>1</v>
      </c>
      <c r="L534" s="168" t="s">
        <v>29</v>
      </c>
      <c r="M534" s="169">
        <v>0.71799999999999997</v>
      </c>
      <c r="N534" s="169">
        <f>M534*H534</f>
        <v>32.31</v>
      </c>
      <c r="O534" s="169">
        <v>0</v>
      </c>
      <c r="P534" s="169">
        <f>O534*H534</f>
        <v>0</v>
      </c>
      <c r="Q534" s="169">
        <v>0</v>
      </c>
      <c r="R534" s="170">
        <f>Q534*H534</f>
        <v>0</v>
      </c>
      <c r="AP534" s="171" t="s">
        <v>173</v>
      </c>
      <c r="AR534" s="171" t="s">
        <v>125</v>
      </c>
      <c r="AS534" s="171" t="s">
        <v>69</v>
      </c>
      <c r="AW534" s="93" t="s">
        <v>121</v>
      </c>
      <c r="BC534" s="172" t="e">
        <f>IF(L534="základní",#REF!,0)</f>
        <v>#REF!</v>
      </c>
      <c r="BD534" s="172">
        <f>IF(L534="snížená",#REF!,0)</f>
        <v>0</v>
      </c>
      <c r="BE534" s="172">
        <f>IF(L534="zákl. přenesená",#REF!,0)</f>
        <v>0</v>
      </c>
      <c r="BF534" s="172">
        <f>IF(L534="sníž. přenesená",#REF!,0)</f>
        <v>0</v>
      </c>
      <c r="BG534" s="172">
        <f>IF(L534="nulová",#REF!,0)</f>
        <v>0</v>
      </c>
      <c r="BH534" s="93" t="s">
        <v>67</v>
      </c>
      <c r="BI534" s="172" t="e">
        <f>ROUND(#REF!*H534,2)</f>
        <v>#REF!</v>
      </c>
      <c r="BJ534" s="93" t="s">
        <v>173</v>
      </c>
      <c r="BK534" s="171" t="s">
        <v>913</v>
      </c>
    </row>
    <row r="535" spans="2:63" s="99" customFormat="1" ht="29.25">
      <c r="B535" s="100"/>
      <c r="D535" s="173" t="s">
        <v>132</v>
      </c>
      <c r="F535" s="174" t="s">
        <v>914</v>
      </c>
      <c r="J535" s="100"/>
      <c r="K535" s="175"/>
      <c r="R535" s="176"/>
      <c r="AR535" s="93" t="s">
        <v>132</v>
      </c>
      <c r="AS535" s="93" t="s">
        <v>69</v>
      </c>
    </row>
    <row r="536" spans="2:63" s="99" customFormat="1" ht="21.75" customHeight="1">
      <c r="B536" s="100"/>
      <c r="C536" s="179" t="s">
        <v>915</v>
      </c>
      <c r="D536" s="179" t="s">
        <v>193</v>
      </c>
      <c r="E536" s="180" t="s">
        <v>916</v>
      </c>
      <c r="F536" s="181" t="s">
        <v>917</v>
      </c>
      <c r="G536" s="182" t="s">
        <v>250</v>
      </c>
      <c r="H536" s="183">
        <v>54</v>
      </c>
      <c r="I536" s="181" t="s">
        <v>129</v>
      </c>
      <c r="J536" s="184"/>
      <c r="K536" s="185" t="s">
        <v>1</v>
      </c>
      <c r="L536" s="186" t="s">
        <v>29</v>
      </c>
      <c r="M536" s="169">
        <v>0</v>
      </c>
      <c r="N536" s="169">
        <f>M536*H536</f>
        <v>0</v>
      </c>
      <c r="O536" s="169">
        <v>2.3999999999999998E-3</v>
      </c>
      <c r="P536" s="169">
        <f>O536*H536</f>
        <v>0.12959999999999999</v>
      </c>
      <c r="Q536" s="169">
        <v>0</v>
      </c>
      <c r="R536" s="170">
        <f>Q536*H536</f>
        <v>0</v>
      </c>
      <c r="AP536" s="171" t="s">
        <v>241</v>
      </c>
      <c r="AR536" s="171" t="s">
        <v>193</v>
      </c>
      <c r="AS536" s="171" t="s">
        <v>69</v>
      </c>
      <c r="AW536" s="93" t="s">
        <v>121</v>
      </c>
      <c r="BC536" s="172" t="e">
        <f>IF(L536="základní",#REF!,0)</f>
        <v>#REF!</v>
      </c>
      <c r="BD536" s="172">
        <f>IF(L536="snížená",#REF!,0)</f>
        <v>0</v>
      </c>
      <c r="BE536" s="172">
        <f>IF(L536="zákl. přenesená",#REF!,0)</f>
        <v>0</v>
      </c>
      <c r="BF536" s="172">
        <f>IF(L536="sníž. přenesená",#REF!,0)</f>
        <v>0</v>
      </c>
      <c r="BG536" s="172">
        <f>IF(L536="nulová",#REF!,0)</f>
        <v>0</v>
      </c>
      <c r="BH536" s="93" t="s">
        <v>67</v>
      </c>
      <c r="BI536" s="172" t="e">
        <f>ROUND(#REF!*H536,2)</f>
        <v>#REF!</v>
      </c>
      <c r="BJ536" s="93" t="s">
        <v>173</v>
      </c>
      <c r="BK536" s="171" t="s">
        <v>918</v>
      </c>
    </row>
    <row r="537" spans="2:63" s="99" customFormat="1">
      <c r="B537" s="100"/>
      <c r="D537" s="173" t="s">
        <v>132</v>
      </c>
      <c r="F537" s="174" t="s">
        <v>917</v>
      </c>
      <c r="J537" s="100"/>
      <c r="K537" s="175"/>
      <c r="R537" s="176"/>
      <c r="AR537" s="93" t="s">
        <v>132</v>
      </c>
      <c r="AS537" s="93" t="s">
        <v>69</v>
      </c>
    </row>
    <row r="538" spans="2:63" s="99" customFormat="1" ht="24.2" customHeight="1">
      <c r="B538" s="100"/>
      <c r="C538" s="162" t="s">
        <v>919</v>
      </c>
      <c r="D538" s="162" t="s">
        <v>125</v>
      </c>
      <c r="E538" s="163" t="s">
        <v>920</v>
      </c>
      <c r="F538" s="164" t="s">
        <v>921</v>
      </c>
      <c r="G538" s="165" t="s">
        <v>151</v>
      </c>
      <c r="H538" s="166">
        <v>23</v>
      </c>
      <c r="I538" s="164" t="s">
        <v>129</v>
      </c>
      <c r="J538" s="100"/>
      <c r="K538" s="167" t="s">
        <v>1</v>
      </c>
      <c r="L538" s="168" t="s">
        <v>29</v>
      </c>
      <c r="M538" s="169">
        <v>0.26</v>
      </c>
      <c r="N538" s="169">
        <f>M538*H538</f>
        <v>5.98</v>
      </c>
      <c r="O538" s="169">
        <v>0</v>
      </c>
      <c r="P538" s="169">
        <f>O538*H538</f>
        <v>0</v>
      </c>
      <c r="Q538" s="169">
        <v>0</v>
      </c>
      <c r="R538" s="170">
        <f>Q538*H538</f>
        <v>0</v>
      </c>
      <c r="AP538" s="171" t="s">
        <v>173</v>
      </c>
      <c r="AR538" s="171" t="s">
        <v>125</v>
      </c>
      <c r="AS538" s="171" t="s">
        <v>69</v>
      </c>
      <c r="AW538" s="93" t="s">
        <v>121</v>
      </c>
      <c r="BC538" s="172" t="e">
        <f>IF(L538="základní",#REF!,0)</f>
        <v>#REF!</v>
      </c>
      <c r="BD538" s="172">
        <f>IF(L538="snížená",#REF!,0)</f>
        <v>0</v>
      </c>
      <c r="BE538" s="172">
        <f>IF(L538="zákl. přenesená",#REF!,0)</f>
        <v>0</v>
      </c>
      <c r="BF538" s="172">
        <f>IF(L538="sníž. přenesená",#REF!,0)</f>
        <v>0</v>
      </c>
      <c r="BG538" s="172">
        <f>IF(L538="nulová",#REF!,0)</f>
        <v>0</v>
      </c>
      <c r="BH538" s="93" t="s">
        <v>67</v>
      </c>
      <c r="BI538" s="172" t="e">
        <f>ROUND(#REF!*H538,2)</f>
        <v>#REF!</v>
      </c>
      <c r="BJ538" s="93" t="s">
        <v>173</v>
      </c>
      <c r="BK538" s="171" t="s">
        <v>922</v>
      </c>
    </row>
    <row r="539" spans="2:63" s="99" customFormat="1" ht="19.5">
      <c r="B539" s="100"/>
      <c r="D539" s="173" t="s">
        <v>132</v>
      </c>
      <c r="F539" s="174" t="s">
        <v>923</v>
      </c>
      <c r="J539" s="100"/>
      <c r="K539" s="175"/>
      <c r="R539" s="176"/>
      <c r="AR539" s="93" t="s">
        <v>132</v>
      </c>
      <c r="AS539" s="93" t="s">
        <v>69</v>
      </c>
    </row>
    <row r="540" spans="2:63" s="99" customFormat="1">
      <c r="B540" s="100"/>
      <c r="D540" s="177" t="s">
        <v>134</v>
      </c>
      <c r="F540" s="178" t="s">
        <v>924</v>
      </c>
      <c r="J540" s="100"/>
      <c r="K540" s="175"/>
      <c r="R540" s="176"/>
      <c r="AR540" s="93" t="s">
        <v>134</v>
      </c>
      <c r="AS540" s="93" t="s">
        <v>69</v>
      </c>
    </row>
    <row r="541" spans="2:63" s="99" customFormat="1" ht="24.2" customHeight="1">
      <c r="B541" s="100"/>
      <c r="C541" s="179" t="s">
        <v>925</v>
      </c>
      <c r="D541" s="179" t="s">
        <v>193</v>
      </c>
      <c r="E541" s="180" t="s">
        <v>926</v>
      </c>
      <c r="F541" s="181" t="s">
        <v>927</v>
      </c>
      <c r="G541" s="182" t="s">
        <v>151</v>
      </c>
      <c r="H541" s="183">
        <v>23</v>
      </c>
      <c r="I541" s="181" t="s">
        <v>129</v>
      </c>
      <c r="J541" s="184"/>
      <c r="K541" s="185" t="s">
        <v>1</v>
      </c>
      <c r="L541" s="186" t="s">
        <v>29</v>
      </c>
      <c r="M541" s="169">
        <v>0</v>
      </c>
      <c r="N541" s="169">
        <f>M541*H541</f>
        <v>0</v>
      </c>
      <c r="O541" s="169">
        <v>1.8500000000000001E-3</v>
      </c>
      <c r="P541" s="169">
        <f>O541*H541</f>
        <v>4.2550000000000004E-2</v>
      </c>
      <c r="Q541" s="169">
        <v>0</v>
      </c>
      <c r="R541" s="170">
        <f>Q541*H541</f>
        <v>0</v>
      </c>
      <c r="AP541" s="171" t="s">
        <v>241</v>
      </c>
      <c r="AR541" s="171" t="s">
        <v>193</v>
      </c>
      <c r="AS541" s="171" t="s">
        <v>69</v>
      </c>
      <c r="AW541" s="93" t="s">
        <v>121</v>
      </c>
      <c r="BC541" s="172" t="e">
        <f>IF(L541="základní",#REF!,0)</f>
        <v>#REF!</v>
      </c>
      <c r="BD541" s="172">
        <f>IF(L541="snížená",#REF!,0)</f>
        <v>0</v>
      </c>
      <c r="BE541" s="172">
        <f>IF(L541="zákl. přenesená",#REF!,0)</f>
        <v>0</v>
      </c>
      <c r="BF541" s="172">
        <f>IF(L541="sníž. přenesená",#REF!,0)</f>
        <v>0</v>
      </c>
      <c r="BG541" s="172">
        <f>IF(L541="nulová",#REF!,0)</f>
        <v>0</v>
      </c>
      <c r="BH541" s="93" t="s">
        <v>67</v>
      </c>
      <c r="BI541" s="172" t="e">
        <f>ROUND(#REF!*H541,2)</f>
        <v>#REF!</v>
      </c>
      <c r="BJ541" s="93" t="s">
        <v>173</v>
      </c>
      <c r="BK541" s="171" t="s">
        <v>928</v>
      </c>
    </row>
    <row r="542" spans="2:63" s="99" customFormat="1">
      <c r="B542" s="100"/>
      <c r="D542" s="173" t="s">
        <v>132</v>
      </c>
      <c r="F542" s="174" t="s">
        <v>927</v>
      </c>
      <c r="J542" s="100"/>
      <c r="K542" s="175"/>
      <c r="R542" s="176"/>
      <c r="AR542" s="93" t="s">
        <v>132</v>
      </c>
      <c r="AS542" s="93" t="s">
        <v>69</v>
      </c>
    </row>
    <row r="543" spans="2:63" s="99" customFormat="1" ht="24.2" customHeight="1">
      <c r="B543" s="100"/>
      <c r="C543" s="162" t="s">
        <v>929</v>
      </c>
      <c r="D543" s="162" t="s">
        <v>125</v>
      </c>
      <c r="E543" s="163" t="s">
        <v>930</v>
      </c>
      <c r="F543" s="164" t="s">
        <v>931</v>
      </c>
      <c r="G543" s="165" t="s">
        <v>456</v>
      </c>
      <c r="H543" s="166">
        <v>9518.5370000000003</v>
      </c>
      <c r="I543" s="164" t="s">
        <v>129</v>
      </c>
      <c r="J543" s="100"/>
      <c r="K543" s="167" t="s">
        <v>1</v>
      </c>
      <c r="L543" s="168" t="s">
        <v>29</v>
      </c>
      <c r="M543" s="169">
        <v>0</v>
      </c>
      <c r="N543" s="169">
        <f>M543*H543</f>
        <v>0</v>
      </c>
      <c r="O543" s="169">
        <v>0</v>
      </c>
      <c r="P543" s="169">
        <f>O543*H543</f>
        <v>0</v>
      </c>
      <c r="Q543" s="169">
        <v>0</v>
      </c>
      <c r="R543" s="170">
        <f>Q543*H543</f>
        <v>0</v>
      </c>
      <c r="AP543" s="171" t="s">
        <v>173</v>
      </c>
      <c r="AR543" s="171" t="s">
        <v>125</v>
      </c>
      <c r="AS543" s="171" t="s">
        <v>69</v>
      </c>
      <c r="AW543" s="93" t="s">
        <v>121</v>
      </c>
      <c r="BC543" s="172" t="e">
        <f>IF(L543="základní",#REF!,0)</f>
        <v>#REF!</v>
      </c>
      <c r="BD543" s="172">
        <f>IF(L543="snížená",#REF!,0)</f>
        <v>0</v>
      </c>
      <c r="BE543" s="172">
        <f>IF(L543="zákl. přenesená",#REF!,0)</f>
        <v>0</v>
      </c>
      <c r="BF543" s="172">
        <f>IF(L543="sníž. přenesená",#REF!,0)</f>
        <v>0</v>
      </c>
      <c r="BG543" s="172">
        <f>IF(L543="nulová",#REF!,0)</f>
        <v>0</v>
      </c>
      <c r="BH543" s="93" t="s">
        <v>67</v>
      </c>
      <c r="BI543" s="172" t="e">
        <f>ROUND(#REF!*H543,2)</f>
        <v>#REF!</v>
      </c>
      <c r="BJ543" s="93" t="s">
        <v>173</v>
      </c>
      <c r="BK543" s="171" t="s">
        <v>932</v>
      </c>
    </row>
    <row r="544" spans="2:63" s="99" customFormat="1" ht="29.25">
      <c r="B544" s="100"/>
      <c r="D544" s="173" t="s">
        <v>132</v>
      </c>
      <c r="F544" s="174" t="s">
        <v>933</v>
      </c>
      <c r="J544" s="100"/>
      <c r="K544" s="175"/>
      <c r="R544" s="176"/>
      <c r="AR544" s="93" t="s">
        <v>132</v>
      </c>
      <c r="AS544" s="93" t="s">
        <v>69</v>
      </c>
    </row>
    <row r="545" spans="2:63" s="99" customFormat="1">
      <c r="B545" s="100"/>
      <c r="D545" s="177" t="s">
        <v>134</v>
      </c>
      <c r="F545" s="178" t="s">
        <v>934</v>
      </c>
      <c r="J545" s="100"/>
      <c r="K545" s="175"/>
      <c r="R545" s="176"/>
      <c r="AR545" s="93" t="s">
        <v>134</v>
      </c>
      <c r="AS545" s="93" t="s">
        <v>69</v>
      </c>
    </row>
    <row r="546" spans="2:63" s="152" customFormat="1" ht="22.9" customHeight="1">
      <c r="B546" s="153"/>
      <c r="D546" s="154" t="s">
        <v>61</v>
      </c>
      <c r="E546" s="161" t="s">
        <v>935</v>
      </c>
      <c r="F546" s="161" t="s">
        <v>936</v>
      </c>
      <c r="J546" s="153"/>
      <c r="K546" s="156"/>
      <c r="N546" s="157">
        <f>SUM(N547:N560)</f>
        <v>163.44719999999998</v>
      </c>
      <c r="P546" s="157">
        <f>SUM(P547:P560)</f>
        <v>6.7738680000000002</v>
      </c>
      <c r="R546" s="158">
        <f>SUM(R547:R560)</f>
        <v>0</v>
      </c>
      <c r="AP546" s="154" t="s">
        <v>69</v>
      </c>
      <c r="AR546" s="159" t="s">
        <v>61</v>
      </c>
      <c r="AS546" s="159" t="s">
        <v>67</v>
      </c>
      <c r="AW546" s="154" t="s">
        <v>121</v>
      </c>
      <c r="BI546" s="160" t="e">
        <f>SUM(BI547:BI560)</f>
        <v>#REF!</v>
      </c>
    </row>
    <row r="547" spans="2:63" s="99" customFormat="1" ht="16.5" customHeight="1">
      <c r="B547" s="100"/>
      <c r="C547" s="162" t="s">
        <v>937</v>
      </c>
      <c r="D547" s="162" t="s">
        <v>125</v>
      </c>
      <c r="E547" s="163" t="s">
        <v>938</v>
      </c>
      <c r="F547" s="164" t="s">
        <v>939</v>
      </c>
      <c r="G547" s="165" t="s">
        <v>128</v>
      </c>
      <c r="H547" s="166">
        <v>248.4</v>
      </c>
      <c r="I547" s="164" t="s">
        <v>129</v>
      </c>
      <c r="J547" s="100"/>
      <c r="K547" s="167" t="s">
        <v>1</v>
      </c>
      <c r="L547" s="168" t="s">
        <v>29</v>
      </c>
      <c r="M547" s="169">
        <v>2.4E-2</v>
      </c>
      <c r="N547" s="169">
        <f>M547*H547</f>
        <v>5.9616000000000007</v>
      </c>
      <c r="O547" s="169">
        <v>0</v>
      </c>
      <c r="P547" s="169">
        <f>O547*H547</f>
        <v>0</v>
      </c>
      <c r="Q547" s="169">
        <v>0</v>
      </c>
      <c r="R547" s="170">
        <f>Q547*H547</f>
        <v>0</v>
      </c>
      <c r="AP547" s="171" t="s">
        <v>173</v>
      </c>
      <c r="AR547" s="171" t="s">
        <v>125</v>
      </c>
      <c r="AS547" s="171" t="s">
        <v>69</v>
      </c>
      <c r="AW547" s="93" t="s">
        <v>121</v>
      </c>
      <c r="BC547" s="172" t="e">
        <f>IF(L547="základní",#REF!,0)</f>
        <v>#REF!</v>
      </c>
      <c r="BD547" s="172">
        <f>IF(L547="snížená",#REF!,0)</f>
        <v>0</v>
      </c>
      <c r="BE547" s="172">
        <f>IF(L547="zákl. přenesená",#REF!,0)</f>
        <v>0</v>
      </c>
      <c r="BF547" s="172">
        <f>IF(L547="sníž. přenesená",#REF!,0)</f>
        <v>0</v>
      </c>
      <c r="BG547" s="172">
        <f>IF(L547="nulová",#REF!,0)</f>
        <v>0</v>
      </c>
      <c r="BH547" s="93" t="s">
        <v>67</v>
      </c>
      <c r="BI547" s="172" t="e">
        <f>ROUND(#REF!*H547,2)</f>
        <v>#REF!</v>
      </c>
      <c r="BJ547" s="93" t="s">
        <v>173</v>
      </c>
      <c r="BK547" s="171" t="s">
        <v>940</v>
      </c>
    </row>
    <row r="548" spans="2:63" s="99" customFormat="1">
      <c r="B548" s="100"/>
      <c r="D548" s="173" t="s">
        <v>132</v>
      </c>
      <c r="F548" s="174" t="s">
        <v>941</v>
      </c>
      <c r="J548" s="100"/>
      <c r="K548" s="175"/>
      <c r="R548" s="176"/>
      <c r="AR548" s="93" t="s">
        <v>132</v>
      </c>
      <c r="AS548" s="93" t="s">
        <v>69</v>
      </c>
    </row>
    <row r="549" spans="2:63" s="99" customFormat="1">
      <c r="B549" s="100"/>
      <c r="D549" s="177" t="s">
        <v>134</v>
      </c>
      <c r="F549" s="178" t="s">
        <v>942</v>
      </c>
      <c r="J549" s="100"/>
      <c r="K549" s="175"/>
      <c r="R549" s="176"/>
      <c r="AR549" s="93" t="s">
        <v>134</v>
      </c>
      <c r="AS549" s="93" t="s">
        <v>69</v>
      </c>
    </row>
    <row r="550" spans="2:63" s="99" customFormat="1" ht="16.5" customHeight="1">
      <c r="B550" s="100"/>
      <c r="C550" s="162" t="s">
        <v>943</v>
      </c>
      <c r="D550" s="162" t="s">
        <v>125</v>
      </c>
      <c r="E550" s="163" t="s">
        <v>944</v>
      </c>
      <c r="F550" s="164" t="s">
        <v>945</v>
      </c>
      <c r="G550" s="165" t="s">
        <v>128</v>
      </c>
      <c r="H550" s="166">
        <v>248.4</v>
      </c>
      <c r="I550" s="164" t="s">
        <v>129</v>
      </c>
      <c r="J550" s="100"/>
      <c r="K550" s="167" t="s">
        <v>1</v>
      </c>
      <c r="L550" s="168" t="s">
        <v>29</v>
      </c>
      <c r="M550" s="169">
        <v>4.3999999999999997E-2</v>
      </c>
      <c r="N550" s="169">
        <f>M550*H550</f>
        <v>10.929599999999999</v>
      </c>
      <c r="O550" s="169">
        <v>2.9999999999999997E-4</v>
      </c>
      <c r="P550" s="169">
        <f>O550*H550</f>
        <v>7.4519999999999989E-2</v>
      </c>
      <c r="Q550" s="169">
        <v>0</v>
      </c>
      <c r="R550" s="170">
        <f>Q550*H550</f>
        <v>0</v>
      </c>
      <c r="AP550" s="171" t="s">
        <v>173</v>
      </c>
      <c r="AR550" s="171" t="s">
        <v>125</v>
      </c>
      <c r="AS550" s="171" t="s">
        <v>69</v>
      </c>
      <c r="AW550" s="93" t="s">
        <v>121</v>
      </c>
      <c r="BC550" s="172" t="e">
        <f>IF(L550="základní",#REF!,0)</f>
        <v>#REF!</v>
      </c>
      <c r="BD550" s="172">
        <f>IF(L550="snížená",#REF!,0)</f>
        <v>0</v>
      </c>
      <c r="BE550" s="172">
        <f>IF(L550="zákl. přenesená",#REF!,0)</f>
        <v>0</v>
      </c>
      <c r="BF550" s="172">
        <f>IF(L550="sníž. přenesená",#REF!,0)</f>
        <v>0</v>
      </c>
      <c r="BG550" s="172">
        <f>IF(L550="nulová",#REF!,0)</f>
        <v>0</v>
      </c>
      <c r="BH550" s="93" t="s">
        <v>67</v>
      </c>
      <c r="BI550" s="172" t="e">
        <f>ROUND(#REF!*H550,2)</f>
        <v>#REF!</v>
      </c>
      <c r="BJ550" s="93" t="s">
        <v>173</v>
      </c>
      <c r="BK550" s="171" t="s">
        <v>946</v>
      </c>
    </row>
    <row r="551" spans="2:63" s="99" customFormat="1" ht="19.5">
      <c r="B551" s="100"/>
      <c r="D551" s="173" t="s">
        <v>132</v>
      </c>
      <c r="F551" s="174" t="s">
        <v>947</v>
      </c>
      <c r="J551" s="100"/>
      <c r="K551" s="175"/>
      <c r="R551" s="176"/>
      <c r="AR551" s="93" t="s">
        <v>132</v>
      </c>
      <c r="AS551" s="93" t="s">
        <v>69</v>
      </c>
    </row>
    <row r="552" spans="2:63" s="99" customFormat="1">
      <c r="B552" s="100"/>
      <c r="D552" s="177" t="s">
        <v>134</v>
      </c>
      <c r="F552" s="178" t="s">
        <v>948</v>
      </c>
      <c r="J552" s="100"/>
      <c r="K552" s="175"/>
      <c r="R552" s="176"/>
      <c r="AR552" s="93" t="s">
        <v>134</v>
      </c>
      <c r="AS552" s="93" t="s">
        <v>69</v>
      </c>
    </row>
    <row r="553" spans="2:63" s="99" customFormat="1" ht="24.2" customHeight="1">
      <c r="B553" s="100"/>
      <c r="C553" s="162" t="s">
        <v>949</v>
      </c>
      <c r="D553" s="162" t="s">
        <v>125</v>
      </c>
      <c r="E553" s="163" t="s">
        <v>950</v>
      </c>
      <c r="F553" s="164" t="s">
        <v>951</v>
      </c>
      <c r="G553" s="165" t="s">
        <v>128</v>
      </c>
      <c r="H553" s="166">
        <v>248.4</v>
      </c>
      <c r="I553" s="164" t="s">
        <v>129</v>
      </c>
      <c r="J553" s="100"/>
      <c r="K553" s="167" t="s">
        <v>1</v>
      </c>
      <c r="L553" s="168" t="s">
        <v>29</v>
      </c>
      <c r="M553" s="169">
        <v>0.59</v>
      </c>
      <c r="N553" s="169">
        <f>M553*H553</f>
        <v>146.55599999999998</v>
      </c>
      <c r="O553" s="169">
        <v>7.4999999999999997E-3</v>
      </c>
      <c r="P553" s="169">
        <f>O553*H553</f>
        <v>1.863</v>
      </c>
      <c r="Q553" s="169">
        <v>0</v>
      </c>
      <c r="R553" s="170">
        <f>Q553*H553</f>
        <v>0</v>
      </c>
      <c r="AP553" s="171" t="s">
        <v>173</v>
      </c>
      <c r="AR553" s="171" t="s">
        <v>125</v>
      </c>
      <c r="AS553" s="171" t="s">
        <v>69</v>
      </c>
      <c r="AW553" s="93" t="s">
        <v>121</v>
      </c>
      <c r="BC553" s="172" t="e">
        <f>IF(L553="základní",#REF!,0)</f>
        <v>#REF!</v>
      </c>
      <c r="BD553" s="172">
        <f>IF(L553="snížená",#REF!,0)</f>
        <v>0</v>
      </c>
      <c r="BE553" s="172">
        <f>IF(L553="zákl. přenesená",#REF!,0)</f>
        <v>0</v>
      </c>
      <c r="BF553" s="172">
        <f>IF(L553="sníž. přenesená",#REF!,0)</f>
        <v>0</v>
      </c>
      <c r="BG553" s="172">
        <f>IF(L553="nulová",#REF!,0)</f>
        <v>0</v>
      </c>
      <c r="BH553" s="93" t="s">
        <v>67</v>
      </c>
      <c r="BI553" s="172" t="e">
        <f>ROUND(#REF!*H553,2)</f>
        <v>#REF!</v>
      </c>
      <c r="BJ553" s="93" t="s">
        <v>173</v>
      </c>
      <c r="BK553" s="171" t="s">
        <v>952</v>
      </c>
    </row>
    <row r="554" spans="2:63" s="99" customFormat="1" ht="19.5">
      <c r="B554" s="100"/>
      <c r="D554" s="173" t="s">
        <v>132</v>
      </c>
      <c r="F554" s="174" t="s">
        <v>953</v>
      </c>
      <c r="J554" s="100"/>
      <c r="K554" s="175"/>
      <c r="R554" s="176"/>
      <c r="AR554" s="93" t="s">
        <v>132</v>
      </c>
      <c r="AS554" s="93" t="s">
        <v>69</v>
      </c>
    </row>
    <row r="555" spans="2:63" s="99" customFormat="1">
      <c r="B555" s="100"/>
      <c r="D555" s="177" t="s">
        <v>134</v>
      </c>
      <c r="F555" s="178" t="s">
        <v>954</v>
      </c>
      <c r="J555" s="100"/>
      <c r="K555" s="175"/>
      <c r="R555" s="176"/>
      <c r="AR555" s="93" t="s">
        <v>134</v>
      </c>
      <c r="AS555" s="93" t="s">
        <v>69</v>
      </c>
    </row>
    <row r="556" spans="2:63" s="99" customFormat="1" ht="24.2" customHeight="1">
      <c r="B556" s="100"/>
      <c r="C556" s="179" t="s">
        <v>955</v>
      </c>
      <c r="D556" s="179" t="s">
        <v>193</v>
      </c>
      <c r="E556" s="180" t="s">
        <v>956</v>
      </c>
      <c r="F556" s="181" t="s">
        <v>957</v>
      </c>
      <c r="G556" s="182" t="s">
        <v>128</v>
      </c>
      <c r="H556" s="183">
        <v>273.24</v>
      </c>
      <c r="I556" s="181" t="s">
        <v>129</v>
      </c>
      <c r="J556" s="184"/>
      <c r="K556" s="185" t="s">
        <v>1</v>
      </c>
      <c r="L556" s="186" t="s">
        <v>29</v>
      </c>
      <c r="M556" s="169">
        <v>0</v>
      </c>
      <c r="N556" s="169">
        <f>M556*H556</f>
        <v>0</v>
      </c>
      <c r="O556" s="169">
        <v>1.77E-2</v>
      </c>
      <c r="P556" s="169">
        <f>O556*H556</f>
        <v>4.8363480000000001</v>
      </c>
      <c r="Q556" s="169">
        <v>0</v>
      </c>
      <c r="R556" s="170">
        <f>Q556*H556</f>
        <v>0</v>
      </c>
      <c r="AP556" s="171" t="s">
        <v>241</v>
      </c>
      <c r="AR556" s="171" t="s">
        <v>193</v>
      </c>
      <c r="AS556" s="171" t="s">
        <v>69</v>
      </c>
      <c r="AW556" s="93" t="s">
        <v>121</v>
      </c>
      <c r="BC556" s="172" t="e">
        <f>IF(L556="základní",#REF!,0)</f>
        <v>#REF!</v>
      </c>
      <c r="BD556" s="172">
        <f>IF(L556="snížená",#REF!,0)</f>
        <v>0</v>
      </c>
      <c r="BE556" s="172">
        <f>IF(L556="zákl. přenesená",#REF!,0)</f>
        <v>0</v>
      </c>
      <c r="BF556" s="172">
        <f>IF(L556="sníž. přenesená",#REF!,0)</f>
        <v>0</v>
      </c>
      <c r="BG556" s="172">
        <f>IF(L556="nulová",#REF!,0)</f>
        <v>0</v>
      </c>
      <c r="BH556" s="93" t="s">
        <v>67</v>
      </c>
      <c r="BI556" s="172" t="e">
        <f>ROUND(#REF!*H556,2)</f>
        <v>#REF!</v>
      </c>
      <c r="BJ556" s="93" t="s">
        <v>173</v>
      </c>
      <c r="BK556" s="171" t="s">
        <v>958</v>
      </c>
    </row>
    <row r="557" spans="2:63" s="99" customFormat="1">
      <c r="B557" s="100"/>
      <c r="D557" s="173" t="s">
        <v>132</v>
      </c>
      <c r="F557" s="174" t="s">
        <v>957</v>
      </c>
      <c r="J557" s="100"/>
      <c r="K557" s="175"/>
      <c r="R557" s="176"/>
      <c r="AR557" s="93" t="s">
        <v>132</v>
      </c>
      <c r="AS557" s="93" t="s">
        <v>69</v>
      </c>
    </row>
    <row r="558" spans="2:63" s="99" customFormat="1" ht="24.2" customHeight="1">
      <c r="B558" s="100"/>
      <c r="C558" s="162" t="s">
        <v>959</v>
      </c>
      <c r="D558" s="162" t="s">
        <v>125</v>
      </c>
      <c r="E558" s="163" t="s">
        <v>960</v>
      </c>
      <c r="F558" s="164" t="s">
        <v>961</v>
      </c>
      <c r="G558" s="165" t="s">
        <v>456</v>
      </c>
      <c r="H558" s="166">
        <v>3168.7150000000001</v>
      </c>
      <c r="I558" s="164" t="s">
        <v>129</v>
      </c>
      <c r="J558" s="100"/>
      <c r="K558" s="167" t="s">
        <v>1</v>
      </c>
      <c r="L558" s="168" t="s">
        <v>29</v>
      </c>
      <c r="M558" s="169">
        <v>0</v>
      </c>
      <c r="N558" s="169">
        <f>M558*H558</f>
        <v>0</v>
      </c>
      <c r="O558" s="169">
        <v>0</v>
      </c>
      <c r="P558" s="169">
        <f>O558*H558</f>
        <v>0</v>
      </c>
      <c r="Q558" s="169">
        <v>0</v>
      </c>
      <c r="R558" s="170">
        <f>Q558*H558</f>
        <v>0</v>
      </c>
      <c r="AP558" s="171" t="s">
        <v>173</v>
      </c>
      <c r="AR558" s="171" t="s">
        <v>125</v>
      </c>
      <c r="AS558" s="171" t="s">
        <v>69</v>
      </c>
      <c r="AW558" s="93" t="s">
        <v>121</v>
      </c>
      <c r="BC558" s="172" t="e">
        <f>IF(L558="základní",#REF!,0)</f>
        <v>#REF!</v>
      </c>
      <c r="BD558" s="172">
        <f>IF(L558="snížená",#REF!,0)</f>
        <v>0</v>
      </c>
      <c r="BE558" s="172">
        <f>IF(L558="zákl. přenesená",#REF!,0)</f>
        <v>0</v>
      </c>
      <c r="BF558" s="172">
        <f>IF(L558="sníž. přenesená",#REF!,0)</f>
        <v>0</v>
      </c>
      <c r="BG558" s="172">
        <f>IF(L558="nulová",#REF!,0)</f>
        <v>0</v>
      </c>
      <c r="BH558" s="93" t="s">
        <v>67</v>
      </c>
      <c r="BI558" s="172" t="e">
        <f>ROUND(#REF!*H558,2)</f>
        <v>#REF!</v>
      </c>
      <c r="BJ558" s="93" t="s">
        <v>173</v>
      </c>
      <c r="BK558" s="171" t="s">
        <v>962</v>
      </c>
    </row>
    <row r="559" spans="2:63" s="99" customFormat="1" ht="29.25">
      <c r="B559" s="100"/>
      <c r="D559" s="173" t="s">
        <v>132</v>
      </c>
      <c r="F559" s="174" t="s">
        <v>963</v>
      </c>
      <c r="J559" s="100"/>
      <c r="K559" s="175"/>
      <c r="R559" s="176"/>
      <c r="AR559" s="93" t="s">
        <v>132</v>
      </c>
      <c r="AS559" s="93" t="s">
        <v>69</v>
      </c>
    </row>
    <row r="560" spans="2:63" s="99" customFormat="1">
      <c r="B560" s="100"/>
      <c r="D560" s="177" t="s">
        <v>134</v>
      </c>
      <c r="F560" s="178" t="s">
        <v>964</v>
      </c>
      <c r="J560" s="100"/>
      <c r="K560" s="175"/>
      <c r="R560" s="176"/>
      <c r="AR560" s="93" t="s">
        <v>134</v>
      </c>
      <c r="AS560" s="93" t="s">
        <v>69</v>
      </c>
    </row>
    <row r="561" spans="2:63" s="152" customFormat="1" ht="22.9" customHeight="1">
      <c r="B561" s="153"/>
      <c r="D561" s="154" t="s">
        <v>61</v>
      </c>
      <c r="E561" s="161" t="s">
        <v>965</v>
      </c>
      <c r="F561" s="161" t="s">
        <v>966</v>
      </c>
      <c r="J561" s="153"/>
      <c r="K561" s="156"/>
      <c r="N561" s="157">
        <f>SUM(N562:N580)</f>
        <v>442.63537500000001</v>
      </c>
      <c r="P561" s="157">
        <f>SUM(P562:P580)</f>
        <v>3.5512355872999999</v>
      </c>
      <c r="R561" s="158">
        <f>SUM(R562:R580)</f>
        <v>0</v>
      </c>
      <c r="AP561" s="154" t="s">
        <v>69</v>
      </c>
      <c r="AR561" s="159" t="s">
        <v>61</v>
      </c>
      <c r="AS561" s="159" t="s">
        <v>67</v>
      </c>
      <c r="AW561" s="154" t="s">
        <v>121</v>
      </c>
      <c r="BI561" s="160" t="e">
        <f>SUM(BI562:BI580)</f>
        <v>#REF!</v>
      </c>
    </row>
    <row r="562" spans="2:63" s="99" customFormat="1" ht="16.5" customHeight="1">
      <c r="B562" s="100"/>
      <c r="C562" s="162" t="s">
        <v>967</v>
      </c>
      <c r="D562" s="162" t="s">
        <v>125</v>
      </c>
      <c r="E562" s="163" t="s">
        <v>968</v>
      </c>
      <c r="F562" s="164" t="s">
        <v>969</v>
      </c>
      <c r="G562" s="165" t="s">
        <v>128</v>
      </c>
      <c r="H562" s="166">
        <v>958.72500000000002</v>
      </c>
      <c r="I562" s="164" t="s">
        <v>129</v>
      </c>
      <c r="J562" s="100"/>
      <c r="K562" s="167" t="s">
        <v>1</v>
      </c>
      <c r="L562" s="168" t="s">
        <v>29</v>
      </c>
      <c r="M562" s="169">
        <v>2.4E-2</v>
      </c>
      <c r="N562" s="169">
        <f>M562*H562</f>
        <v>23.009399999999999</v>
      </c>
      <c r="O562" s="169">
        <v>0</v>
      </c>
      <c r="P562" s="169">
        <f>O562*H562</f>
        <v>0</v>
      </c>
      <c r="Q562" s="169">
        <v>0</v>
      </c>
      <c r="R562" s="170">
        <f>Q562*H562</f>
        <v>0</v>
      </c>
      <c r="AP562" s="171" t="s">
        <v>173</v>
      </c>
      <c r="AR562" s="171" t="s">
        <v>125</v>
      </c>
      <c r="AS562" s="171" t="s">
        <v>69</v>
      </c>
      <c r="AW562" s="93" t="s">
        <v>121</v>
      </c>
      <c r="BC562" s="172" t="e">
        <f>IF(L562="základní",#REF!,0)</f>
        <v>#REF!</v>
      </c>
      <c r="BD562" s="172">
        <f>IF(L562="snížená",#REF!,0)</f>
        <v>0</v>
      </c>
      <c r="BE562" s="172">
        <f>IF(L562="zákl. přenesená",#REF!,0)</f>
        <v>0</v>
      </c>
      <c r="BF562" s="172">
        <f>IF(L562="sníž. přenesená",#REF!,0)</f>
        <v>0</v>
      </c>
      <c r="BG562" s="172">
        <f>IF(L562="nulová",#REF!,0)</f>
        <v>0</v>
      </c>
      <c r="BH562" s="93" t="s">
        <v>67</v>
      </c>
      <c r="BI562" s="172" t="e">
        <f>ROUND(#REF!*H562,2)</f>
        <v>#REF!</v>
      </c>
      <c r="BJ562" s="93" t="s">
        <v>173</v>
      </c>
      <c r="BK562" s="171" t="s">
        <v>970</v>
      </c>
    </row>
    <row r="563" spans="2:63" s="99" customFormat="1">
      <c r="B563" s="100"/>
      <c r="D563" s="173" t="s">
        <v>132</v>
      </c>
      <c r="F563" s="174" t="s">
        <v>971</v>
      </c>
      <c r="J563" s="100"/>
      <c r="K563" s="175"/>
      <c r="R563" s="176"/>
      <c r="AR563" s="93" t="s">
        <v>132</v>
      </c>
      <c r="AS563" s="93" t="s">
        <v>69</v>
      </c>
    </row>
    <row r="564" spans="2:63" s="99" customFormat="1">
      <c r="B564" s="100"/>
      <c r="D564" s="177" t="s">
        <v>134</v>
      </c>
      <c r="F564" s="178" t="s">
        <v>972</v>
      </c>
      <c r="J564" s="100"/>
      <c r="K564" s="175"/>
      <c r="R564" s="176"/>
      <c r="AR564" s="93" t="s">
        <v>134</v>
      </c>
      <c r="AS564" s="93" t="s">
        <v>69</v>
      </c>
    </row>
    <row r="565" spans="2:63" s="99" customFormat="1" ht="24.2" customHeight="1">
      <c r="B565" s="100"/>
      <c r="C565" s="162" t="s">
        <v>973</v>
      </c>
      <c r="D565" s="162" t="s">
        <v>125</v>
      </c>
      <c r="E565" s="163" t="s">
        <v>974</v>
      </c>
      <c r="F565" s="164" t="s">
        <v>975</v>
      </c>
      <c r="G565" s="165" t="s">
        <v>128</v>
      </c>
      <c r="H565" s="166">
        <v>958.72500000000002</v>
      </c>
      <c r="I565" s="164" t="s">
        <v>129</v>
      </c>
      <c r="J565" s="100"/>
      <c r="K565" s="167" t="s">
        <v>1</v>
      </c>
      <c r="L565" s="168" t="s">
        <v>29</v>
      </c>
      <c r="M565" s="169">
        <v>5.8000000000000003E-2</v>
      </c>
      <c r="N565" s="169">
        <f>M565*H565</f>
        <v>55.606050000000003</v>
      </c>
      <c r="O565" s="169">
        <v>3.3000000000000003E-5</v>
      </c>
      <c r="P565" s="169">
        <f>O565*H565</f>
        <v>3.1637925000000004E-2</v>
      </c>
      <c r="Q565" s="169">
        <v>0</v>
      </c>
      <c r="R565" s="170">
        <f>Q565*H565</f>
        <v>0</v>
      </c>
      <c r="AP565" s="171" t="s">
        <v>173</v>
      </c>
      <c r="AR565" s="171" t="s">
        <v>125</v>
      </c>
      <c r="AS565" s="171" t="s">
        <v>69</v>
      </c>
      <c r="AW565" s="93" t="s">
        <v>121</v>
      </c>
      <c r="BC565" s="172" t="e">
        <f>IF(L565="základní",#REF!,0)</f>
        <v>#REF!</v>
      </c>
      <c r="BD565" s="172">
        <f>IF(L565="snížená",#REF!,0)</f>
        <v>0</v>
      </c>
      <c r="BE565" s="172">
        <f>IF(L565="zákl. přenesená",#REF!,0)</f>
        <v>0</v>
      </c>
      <c r="BF565" s="172">
        <f>IF(L565="sníž. přenesená",#REF!,0)</f>
        <v>0</v>
      </c>
      <c r="BG565" s="172">
        <f>IF(L565="nulová",#REF!,0)</f>
        <v>0</v>
      </c>
      <c r="BH565" s="93" t="s">
        <v>67</v>
      </c>
      <c r="BI565" s="172" t="e">
        <f>ROUND(#REF!*H565,2)</f>
        <v>#REF!</v>
      </c>
      <c r="BJ565" s="93" t="s">
        <v>173</v>
      </c>
      <c r="BK565" s="171" t="s">
        <v>976</v>
      </c>
    </row>
    <row r="566" spans="2:63" s="99" customFormat="1">
      <c r="B566" s="100"/>
      <c r="D566" s="173" t="s">
        <v>132</v>
      </c>
      <c r="F566" s="174" t="s">
        <v>977</v>
      </c>
      <c r="J566" s="100"/>
      <c r="K566" s="175"/>
      <c r="R566" s="176"/>
      <c r="AR566" s="93" t="s">
        <v>132</v>
      </c>
      <c r="AS566" s="93" t="s">
        <v>69</v>
      </c>
    </row>
    <row r="567" spans="2:63" s="99" customFormat="1">
      <c r="B567" s="100"/>
      <c r="D567" s="177" t="s">
        <v>134</v>
      </c>
      <c r="F567" s="178" t="s">
        <v>978</v>
      </c>
      <c r="J567" s="100"/>
      <c r="K567" s="175"/>
      <c r="R567" s="176"/>
      <c r="AR567" s="93" t="s">
        <v>134</v>
      </c>
      <c r="AS567" s="93" t="s">
        <v>69</v>
      </c>
    </row>
    <row r="568" spans="2:63" s="99" customFormat="1" ht="16.5" customHeight="1">
      <c r="B568" s="100"/>
      <c r="C568" s="162" t="s">
        <v>979</v>
      </c>
      <c r="D568" s="162" t="s">
        <v>125</v>
      </c>
      <c r="E568" s="163" t="s">
        <v>980</v>
      </c>
      <c r="F568" s="164" t="s">
        <v>981</v>
      </c>
      <c r="G568" s="165" t="s">
        <v>128</v>
      </c>
      <c r="H568" s="166">
        <v>958.72500000000002</v>
      </c>
      <c r="I568" s="164" t="s">
        <v>129</v>
      </c>
      <c r="J568" s="100"/>
      <c r="K568" s="167" t="s">
        <v>1</v>
      </c>
      <c r="L568" s="168" t="s">
        <v>29</v>
      </c>
      <c r="M568" s="169">
        <v>0.23300000000000001</v>
      </c>
      <c r="N568" s="169">
        <f>M568*H568</f>
        <v>223.38292500000003</v>
      </c>
      <c r="O568" s="169">
        <v>2.9999999999999997E-4</v>
      </c>
      <c r="P568" s="169">
        <f>O568*H568</f>
        <v>0.28761749999999997</v>
      </c>
      <c r="Q568" s="169">
        <v>0</v>
      </c>
      <c r="R568" s="170">
        <f>Q568*H568</f>
        <v>0</v>
      </c>
      <c r="AP568" s="171" t="s">
        <v>173</v>
      </c>
      <c r="AR568" s="171" t="s">
        <v>125</v>
      </c>
      <c r="AS568" s="171" t="s">
        <v>69</v>
      </c>
      <c r="AW568" s="93" t="s">
        <v>121</v>
      </c>
      <c r="BC568" s="172" t="e">
        <f>IF(L568="základní",#REF!,0)</f>
        <v>#REF!</v>
      </c>
      <c r="BD568" s="172">
        <f>IF(L568="snížená",#REF!,0)</f>
        <v>0</v>
      </c>
      <c r="BE568" s="172">
        <f>IF(L568="zákl. přenesená",#REF!,0)</f>
        <v>0</v>
      </c>
      <c r="BF568" s="172">
        <f>IF(L568="sníž. přenesená",#REF!,0)</f>
        <v>0</v>
      </c>
      <c r="BG568" s="172">
        <f>IF(L568="nulová",#REF!,0)</f>
        <v>0</v>
      </c>
      <c r="BH568" s="93" t="s">
        <v>67</v>
      </c>
      <c r="BI568" s="172" t="e">
        <f>ROUND(#REF!*H568,2)</f>
        <v>#REF!</v>
      </c>
      <c r="BJ568" s="93" t="s">
        <v>173</v>
      </c>
      <c r="BK568" s="171" t="s">
        <v>982</v>
      </c>
    </row>
    <row r="569" spans="2:63" s="99" customFormat="1" ht="19.5">
      <c r="B569" s="100"/>
      <c r="D569" s="173" t="s">
        <v>132</v>
      </c>
      <c r="F569" s="174" t="s">
        <v>983</v>
      </c>
      <c r="J569" s="100"/>
      <c r="K569" s="175"/>
      <c r="R569" s="176"/>
      <c r="AR569" s="93" t="s">
        <v>132</v>
      </c>
      <c r="AS569" s="93" t="s">
        <v>69</v>
      </c>
    </row>
    <row r="570" spans="2:63" s="99" customFormat="1">
      <c r="B570" s="100"/>
      <c r="D570" s="177" t="s">
        <v>134</v>
      </c>
      <c r="F570" s="178" t="s">
        <v>984</v>
      </c>
      <c r="J570" s="100"/>
      <c r="K570" s="175"/>
      <c r="R570" s="176"/>
      <c r="AR570" s="93" t="s">
        <v>134</v>
      </c>
      <c r="AS570" s="93" t="s">
        <v>69</v>
      </c>
    </row>
    <row r="571" spans="2:63" s="99" customFormat="1" ht="16.5" customHeight="1">
      <c r="B571" s="100"/>
      <c r="C571" s="179" t="s">
        <v>985</v>
      </c>
      <c r="D571" s="179" t="s">
        <v>193</v>
      </c>
      <c r="E571" s="180" t="s">
        <v>986</v>
      </c>
      <c r="F571" s="181" t="s">
        <v>987</v>
      </c>
      <c r="G571" s="182" t="s">
        <v>128</v>
      </c>
      <c r="H571" s="183">
        <v>1054.598</v>
      </c>
      <c r="I571" s="181" t="s">
        <v>129</v>
      </c>
      <c r="J571" s="184"/>
      <c r="K571" s="185" t="s">
        <v>1</v>
      </c>
      <c r="L571" s="186" t="s">
        <v>29</v>
      </c>
      <c r="M571" s="169">
        <v>0</v>
      </c>
      <c r="N571" s="169">
        <f>M571*H571</f>
        <v>0</v>
      </c>
      <c r="O571" s="169">
        <v>2.8300000000000001E-3</v>
      </c>
      <c r="P571" s="169">
        <f>O571*H571</f>
        <v>2.9845123399999998</v>
      </c>
      <c r="Q571" s="169">
        <v>0</v>
      </c>
      <c r="R571" s="170">
        <f>Q571*H571</f>
        <v>0</v>
      </c>
      <c r="AP571" s="171" t="s">
        <v>241</v>
      </c>
      <c r="AR571" s="171" t="s">
        <v>193</v>
      </c>
      <c r="AS571" s="171" t="s">
        <v>69</v>
      </c>
      <c r="AW571" s="93" t="s">
        <v>121</v>
      </c>
      <c r="BC571" s="172" t="e">
        <f>IF(L571="základní",#REF!,0)</f>
        <v>#REF!</v>
      </c>
      <c r="BD571" s="172">
        <f>IF(L571="snížená",#REF!,0)</f>
        <v>0</v>
      </c>
      <c r="BE571" s="172">
        <f>IF(L571="zákl. přenesená",#REF!,0)</f>
        <v>0</v>
      </c>
      <c r="BF571" s="172">
        <f>IF(L571="sníž. přenesená",#REF!,0)</f>
        <v>0</v>
      </c>
      <c r="BG571" s="172">
        <f>IF(L571="nulová",#REF!,0)</f>
        <v>0</v>
      </c>
      <c r="BH571" s="93" t="s">
        <v>67</v>
      </c>
      <c r="BI571" s="172" t="e">
        <f>ROUND(#REF!*H571,2)</f>
        <v>#REF!</v>
      </c>
      <c r="BJ571" s="93" t="s">
        <v>173</v>
      </c>
      <c r="BK571" s="171" t="s">
        <v>988</v>
      </c>
    </row>
    <row r="572" spans="2:63" s="99" customFormat="1">
      <c r="B572" s="100"/>
      <c r="D572" s="173" t="s">
        <v>132</v>
      </c>
      <c r="F572" s="174" t="s">
        <v>987</v>
      </c>
      <c r="J572" s="100"/>
      <c r="K572" s="175"/>
      <c r="R572" s="176"/>
      <c r="AR572" s="93" t="s">
        <v>132</v>
      </c>
      <c r="AS572" s="93" t="s">
        <v>69</v>
      </c>
    </row>
    <row r="573" spans="2:63" s="99" customFormat="1" ht="16.5" customHeight="1">
      <c r="B573" s="100"/>
      <c r="C573" s="162" t="s">
        <v>989</v>
      </c>
      <c r="D573" s="162" t="s">
        <v>125</v>
      </c>
      <c r="E573" s="163" t="s">
        <v>990</v>
      </c>
      <c r="F573" s="164" t="s">
        <v>991</v>
      </c>
      <c r="G573" s="165" t="s">
        <v>250</v>
      </c>
      <c r="H573" s="166">
        <v>777</v>
      </c>
      <c r="I573" s="164" t="s">
        <v>129</v>
      </c>
      <c r="J573" s="100"/>
      <c r="K573" s="167" t="s">
        <v>1</v>
      </c>
      <c r="L573" s="168" t="s">
        <v>29</v>
      </c>
      <c r="M573" s="169">
        <v>0.18099999999999999</v>
      </c>
      <c r="N573" s="169">
        <f>M573*H573</f>
        <v>140.637</v>
      </c>
      <c r="O573" s="169">
        <v>1.26999E-5</v>
      </c>
      <c r="P573" s="169">
        <f>O573*H573</f>
        <v>9.8678223000000006E-3</v>
      </c>
      <c r="Q573" s="169">
        <v>0</v>
      </c>
      <c r="R573" s="170">
        <f>Q573*H573</f>
        <v>0</v>
      </c>
      <c r="AP573" s="171" t="s">
        <v>173</v>
      </c>
      <c r="AR573" s="171" t="s">
        <v>125</v>
      </c>
      <c r="AS573" s="171" t="s">
        <v>69</v>
      </c>
      <c r="AW573" s="93" t="s">
        <v>121</v>
      </c>
      <c r="BC573" s="172" t="e">
        <f>IF(L573="základní",#REF!,0)</f>
        <v>#REF!</v>
      </c>
      <c r="BD573" s="172">
        <f>IF(L573="snížená",#REF!,0)</f>
        <v>0</v>
      </c>
      <c r="BE573" s="172">
        <f>IF(L573="zákl. přenesená",#REF!,0)</f>
        <v>0</v>
      </c>
      <c r="BF573" s="172">
        <f>IF(L573="sníž. přenesená",#REF!,0)</f>
        <v>0</v>
      </c>
      <c r="BG573" s="172">
        <f>IF(L573="nulová",#REF!,0)</f>
        <v>0</v>
      </c>
      <c r="BH573" s="93" t="s">
        <v>67</v>
      </c>
      <c r="BI573" s="172" t="e">
        <f>ROUND(#REF!*H573,2)</f>
        <v>#REF!</v>
      </c>
      <c r="BJ573" s="93" t="s">
        <v>173</v>
      </c>
      <c r="BK573" s="171" t="s">
        <v>992</v>
      </c>
    </row>
    <row r="574" spans="2:63" s="99" customFormat="1">
      <c r="B574" s="100"/>
      <c r="D574" s="173" t="s">
        <v>132</v>
      </c>
      <c r="F574" s="174" t="s">
        <v>993</v>
      </c>
      <c r="J574" s="100"/>
      <c r="K574" s="175"/>
      <c r="R574" s="176"/>
      <c r="AR574" s="93" t="s">
        <v>132</v>
      </c>
      <c r="AS574" s="93" t="s">
        <v>69</v>
      </c>
    </row>
    <row r="575" spans="2:63" s="99" customFormat="1">
      <c r="B575" s="100"/>
      <c r="D575" s="177" t="s">
        <v>134</v>
      </c>
      <c r="F575" s="178" t="s">
        <v>994</v>
      </c>
      <c r="J575" s="100"/>
      <c r="K575" s="175"/>
      <c r="R575" s="176"/>
      <c r="AR575" s="93" t="s">
        <v>134</v>
      </c>
      <c r="AS575" s="93" t="s">
        <v>69</v>
      </c>
    </row>
    <row r="576" spans="2:63" s="99" customFormat="1" ht="16.5" customHeight="1">
      <c r="B576" s="100"/>
      <c r="C576" s="179" t="s">
        <v>995</v>
      </c>
      <c r="D576" s="179" t="s">
        <v>193</v>
      </c>
      <c r="E576" s="180" t="s">
        <v>996</v>
      </c>
      <c r="F576" s="181" t="s">
        <v>997</v>
      </c>
      <c r="G576" s="182" t="s">
        <v>250</v>
      </c>
      <c r="H576" s="183">
        <v>792</v>
      </c>
      <c r="I576" s="181" t="s">
        <v>129</v>
      </c>
      <c r="J576" s="184"/>
      <c r="K576" s="185" t="s">
        <v>1</v>
      </c>
      <c r="L576" s="186" t="s">
        <v>29</v>
      </c>
      <c r="M576" s="169">
        <v>0</v>
      </c>
      <c r="N576" s="169">
        <f>M576*H576</f>
        <v>0</v>
      </c>
      <c r="O576" s="169">
        <v>2.9999999999999997E-4</v>
      </c>
      <c r="P576" s="169">
        <f>O576*H576</f>
        <v>0.23759999999999998</v>
      </c>
      <c r="Q576" s="169">
        <v>0</v>
      </c>
      <c r="R576" s="170">
        <f>Q576*H576</f>
        <v>0</v>
      </c>
      <c r="AP576" s="171" t="s">
        <v>241</v>
      </c>
      <c r="AR576" s="171" t="s">
        <v>193</v>
      </c>
      <c r="AS576" s="171" t="s">
        <v>69</v>
      </c>
      <c r="AW576" s="93" t="s">
        <v>121</v>
      </c>
      <c r="BC576" s="172" t="e">
        <f>IF(L576="základní",#REF!,0)</f>
        <v>#REF!</v>
      </c>
      <c r="BD576" s="172">
        <f>IF(L576="snížená",#REF!,0)</f>
        <v>0</v>
      </c>
      <c r="BE576" s="172">
        <f>IF(L576="zákl. přenesená",#REF!,0)</f>
        <v>0</v>
      </c>
      <c r="BF576" s="172">
        <f>IF(L576="sníž. přenesená",#REF!,0)</f>
        <v>0</v>
      </c>
      <c r="BG576" s="172">
        <f>IF(L576="nulová",#REF!,0)</f>
        <v>0</v>
      </c>
      <c r="BH576" s="93" t="s">
        <v>67</v>
      </c>
      <c r="BI576" s="172" t="e">
        <f>ROUND(#REF!*H576,2)</f>
        <v>#REF!</v>
      </c>
      <c r="BJ576" s="93" t="s">
        <v>173</v>
      </c>
      <c r="BK576" s="171" t="s">
        <v>998</v>
      </c>
    </row>
    <row r="577" spans="2:63" s="99" customFormat="1">
      <c r="B577" s="100"/>
      <c r="D577" s="173" t="s">
        <v>132</v>
      </c>
      <c r="F577" s="174" t="s">
        <v>997</v>
      </c>
      <c r="J577" s="100"/>
      <c r="K577" s="175"/>
      <c r="R577" s="176"/>
      <c r="AR577" s="93" t="s">
        <v>132</v>
      </c>
      <c r="AS577" s="93" t="s">
        <v>69</v>
      </c>
    </row>
    <row r="578" spans="2:63" s="99" customFormat="1" ht="24.2" customHeight="1">
      <c r="B578" s="100"/>
      <c r="C578" s="162" t="s">
        <v>999</v>
      </c>
      <c r="D578" s="162" t="s">
        <v>125</v>
      </c>
      <c r="E578" s="163" t="s">
        <v>1000</v>
      </c>
      <c r="F578" s="164" t="s">
        <v>1001</v>
      </c>
      <c r="G578" s="165" t="s">
        <v>456</v>
      </c>
      <c r="H578" s="166">
        <v>7666.5060000000003</v>
      </c>
      <c r="I578" s="164" t="s">
        <v>129</v>
      </c>
      <c r="J578" s="100"/>
      <c r="K578" s="167" t="s">
        <v>1</v>
      </c>
      <c r="L578" s="168" t="s">
        <v>29</v>
      </c>
      <c r="M578" s="169">
        <v>0</v>
      </c>
      <c r="N578" s="169">
        <f>M578*H578</f>
        <v>0</v>
      </c>
      <c r="O578" s="169">
        <v>0</v>
      </c>
      <c r="P578" s="169">
        <f>O578*H578</f>
        <v>0</v>
      </c>
      <c r="Q578" s="169">
        <v>0</v>
      </c>
      <c r="R578" s="170">
        <f>Q578*H578</f>
        <v>0</v>
      </c>
      <c r="AP578" s="171" t="s">
        <v>173</v>
      </c>
      <c r="AR578" s="171" t="s">
        <v>125</v>
      </c>
      <c r="AS578" s="171" t="s">
        <v>69</v>
      </c>
      <c r="AW578" s="93" t="s">
        <v>121</v>
      </c>
      <c r="BC578" s="172" t="e">
        <f>IF(L578="základní",#REF!,0)</f>
        <v>#REF!</v>
      </c>
      <c r="BD578" s="172">
        <f>IF(L578="snížená",#REF!,0)</f>
        <v>0</v>
      </c>
      <c r="BE578" s="172">
        <f>IF(L578="zákl. přenesená",#REF!,0)</f>
        <v>0</v>
      </c>
      <c r="BF578" s="172">
        <f>IF(L578="sníž. přenesená",#REF!,0)</f>
        <v>0</v>
      </c>
      <c r="BG578" s="172">
        <f>IF(L578="nulová",#REF!,0)</f>
        <v>0</v>
      </c>
      <c r="BH578" s="93" t="s">
        <v>67</v>
      </c>
      <c r="BI578" s="172" t="e">
        <f>ROUND(#REF!*H578,2)</f>
        <v>#REF!</v>
      </c>
      <c r="BJ578" s="93" t="s">
        <v>173</v>
      </c>
      <c r="BK578" s="171" t="s">
        <v>1002</v>
      </c>
    </row>
    <row r="579" spans="2:63" s="99" customFormat="1" ht="29.25">
      <c r="B579" s="100"/>
      <c r="D579" s="173" t="s">
        <v>132</v>
      </c>
      <c r="F579" s="174" t="s">
        <v>1003</v>
      </c>
      <c r="J579" s="100"/>
      <c r="K579" s="175"/>
      <c r="R579" s="176"/>
      <c r="AR579" s="93" t="s">
        <v>132</v>
      </c>
      <c r="AS579" s="93" t="s">
        <v>69</v>
      </c>
    </row>
    <row r="580" spans="2:63" s="99" customFormat="1">
      <c r="B580" s="100"/>
      <c r="D580" s="177" t="s">
        <v>134</v>
      </c>
      <c r="F580" s="178" t="s">
        <v>1004</v>
      </c>
      <c r="J580" s="100"/>
      <c r="K580" s="175"/>
      <c r="R580" s="176"/>
      <c r="AR580" s="93" t="s">
        <v>134</v>
      </c>
      <c r="AS580" s="93" t="s">
        <v>69</v>
      </c>
    </row>
    <row r="581" spans="2:63" s="152" customFormat="1" ht="22.9" customHeight="1">
      <c r="B581" s="153"/>
      <c r="D581" s="154" t="s">
        <v>61</v>
      </c>
      <c r="E581" s="161" t="s">
        <v>1005</v>
      </c>
      <c r="F581" s="161" t="s">
        <v>1006</v>
      </c>
      <c r="J581" s="153"/>
      <c r="K581" s="156"/>
      <c r="N581" s="157">
        <f>SUM(N582:N604)</f>
        <v>902.96447499999988</v>
      </c>
      <c r="P581" s="157">
        <f>SUM(P582:P604)</f>
        <v>18.304847400000003</v>
      </c>
      <c r="R581" s="158">
        <f>SUM(R582:R604)</f>
        <v>23.763959999999997</v>
      </c>
      <c r="AP581" s="154" t="s">
        <v>69</v>
      </c>
      <c r="AR581" s="159" t="s">
        <v>61</v>
      </c>
      <c r="AS581" s="159" t="s">
        <v>67</v>
      </c>
      <c r="AW581" s="154" t="s">
        <v>121</v>
      </c>
      <c r="BI581" s="160" t="e">
        <f>SUM(BI582:BI604)</f>
        <v>#REF!</v>
      </c>
    </row>
    <row r="582" spans="2:63" s="99" customFormat="1" ht="16.5" customHeight="1">
      <c r="B582" s="100"/>
      <c r="C582" s="162" t="s">
        <v>1007</v>
      </c>
      <c r="D582" s="162" t="s">
        <v>125</v>
      </c>
      <c r="E582" s="163" t="s">
        <v>1008</v>
      </c>
      <c r="F582" s="164" t="s">
        <v>1009</v>
      </c>
      <c r="G582" s="165" t="s">
        <v>128</v>
      </c>
      <c r="H582" s="166">
        <v>873.67499999999995</v>
      </c>
      <c r="I582" s="164" t="s">
        <v>129</v>
      </c>
      <c r="J582" s="100"/>
      <c r="K582" s="167" t="s">
        <v>1</v>
      </c>
      <c r="L582" s="168" t="s">
        <v>29</v>
      </c>
      <c r="M582" s="169">
        <v>4.3999999999999997E-2</v>
      </c>
      <c r="N582" s="169">
        <f>M582*H582</f>
        <v>38.441699999999997</v>
      </c>
      <c r="O582" s="169">
        <v>2.9999999999999997E-4</v>
      </c>
      <c r="P582" s="169">
        <f>O582*H582</f>
        <v>0.26210249999999996</v>
      </c>
      <c r="Q582" s="169">
        <v>0</v>
      </c>
      <c r="R582" s="170">
        <f>Q582*H582</f>
        <v>0</v>
      </c>
      <c r="AP582" s="171" t="s">
        <v>173</v>
      </c>
      <c r="AR582" s="171" t="s">
        <v>125</v>
      </c>
      <c r="AS582" s="171" t="s">
        <v>69</v>
      </c>
      <c r="AW582" s="93" t="s">
        <v>121</v>
      </c>
      <c r="BC582" s="172" t="e">
        <f>IF(L582="základní",#REF!,0)</f>
        <v>#REF!</v>
      </c>
      <c r="BD582" s="172">
        <f>IF(L582="snížená",#REF!,0)</f>
        <v>0</v>
      </c>
      <c r="BE582" s="172">
        <f>IF(L582="zákl. přenesená",#REF!,0)</f>
        <v>0</v>
      </c>
      <c r="BF582" s="172">
        <f>IF(L582="sníž. přenesená",#REF!,0)</f>
        <v>0</v>
      </c>
      <c r="BG582" s="172">
        <f>IF(L582="nulová",#REF!,0)</f>
        <v>0</v>
      </c>
      <c r="BH582" s="93" t="s">
        <v>67</v>
      </c>
      <c r="BI582" s="172" t="e">
        <f>ROUND(#REF!*H582,2)</f>
        <v>#REF!</v>
      </c>
      <c r="BJ582" s="93" t="s">
        <v>173</v>
      </c>
      <c r="BK582" s="171" t="s">
        <v>1010</v>
      </c>
    </row>
    <row r="583" spans="2:63" s="99" customFormat="1" ht="19.5">
      <c r="B583" s="100"/>
      <c r="D583" s="173" t="s">
        <v>132</v>
      </c>
      <c r="F583" s="174" t="s">
        <v>1011</v>
      </c>
      <c r="J583" s="100"/>
      <c r="K583" s="175"/>
      <c r="R583" s="176"/>
      <c r="AR583" s="93" t="s">
        <v>132</v>
      </c>
      <c r="AS583" s="93" t="s">
        <v>69</v>
      </c>
    </row>
    <row r="584" spans="2:63" s="99" customFormat="1">
      <c r="B584" s="100"/>
      <c r="D584" s="177" t="s">
        <v>134</v>
      </c>
      <c r="F584" s="178" t="s">
        <v>1012</v>
      </c>
      <c r="J584" s="100"/>
      <c r="K584" s="175"/>
      <c r="R584" s="176"/>
      <c r="AR584" s="93" t="s">
        <v>134</v>
      </c>
      <c r="AS584" s="93" t="s">
        <v>69</v>
      </c>
    </row>
    <row r="585" spans="2:63" s="99" customFormat="1" ht="24.2" customHeight="1">
      <c r="B585" s="100"/>
      <c r="C585" s="162" t="s">
        <v>1013</v>
      </c>
      <c r="D585" s="162" t="s">
        <v>125</v>
      </c>
      <c r="E585" s="163" t="s">
        <v>1014</v>
      </c>
      <c r="F585" s="164" t="s">
        <v>1015</v>
      </c>
      <c r="G585" s="165" t="s">
        <v>128</v>
      </c>
      <c r="H585" s="166">
        <v>873.67499999999995</v>
      </c>
      <c r="I585" s="164" t="s">
        <v>129</v>
      </c>
      <c r="J585" s="100"/>
      <c r="K585" s="167" t="s">
        <v>1</v>
      </c>
      <c r="L585" s="168" t="s">
        <v>29</v>
      </c>
      <c r="M585" s="169">
        <v>0.192</v>
      </c>
      <c r="N585" s="169">
        <f>M585*H585</f>
        <v>167.7456</v>
      </c>
      <c r="O585" s="169">
        <v>0</v>
      </c>
      <c r="P585" s="169">
        <f>O585*H585</f>
        <v>0</v>
      </c>
      <c r="Q585" s="169">
        <v>2.7199999999999998E-2</v>
      </c>
      <c r="R585" s="170">
        <f>Q585*H585</f>
        <v>23.763959999999997</v>
      </c>
      <c r="AP585" s="171" t="s">
        <v>173</v>
      </c>
      <c r="AR585" s="171" t="s">
        <v>125</v>
      </c>
      <c r="AS585" s="171" t="s">
        <v>69</v>
      </c>
      <c r="AW585" s="93" t="s">
        <v>121</v>
      </c>
      <c r="BC585" s="172" t="e">
        <f>IF(L585="základní",#REF!,0)</f>
        <v>#REF!</v>
      </c>
      <c r="BD585" s="172">
        <f>IF(L585="snížená",#REF!,0)</f>
        <v>0</v>
      </c>
      <c r="BE585" s="172">
        <f>IF(L585="zákl. přenesená",#REF!,0)</f>
        <v>0</v>
      </c>
      <c r="BF585" s="172">
        <f>IF(L585="sníž. přenesená",#REF!,0)</f>
        <v>0</v>
      </c>
      <c r="BG585" s="172">
        <f>IF(L585="nulová",#REF!,0)</f>
        <v>0</v>
      </c>
      <c r="BH585" s="93" t="s">
        <v>67</v>
      </c>
      <c r="BI585" s="172" t="e">
        <f>ROUND(#REF!*H585,2)</f>
        <v>#REF!</v>
      </c>
      <c r="BJ585" s="93" t="s">
        <v>173</v>
      </c>
      <c r="BK585" s="171" t="s">
        <v>1016</v>
      </c>
    </row>
    <row r="586" spans="2:63" s="99" customFormat="1">
      <c r="B586" s="100"/>
      <c r="D586" s="173" t="s">
        <v>132</v>
      </c>
      <c r="F586" s="174" t="s">
        <v>1017</v>
      </c>
      <c r="J586" s="100"/>
      <c r="K586" s="175"/>
      <c r="R586" s="176"/>
      <c r="AR586" s="93" t="s">
        <v>132</v>
      </c>
      <c r="AS586" s="93" t="s">
        <v>69</v>
      </c>
    </row>
    <row r="587" spans="2:63" s="99" customFormat="1">
      <c r="B587" s="100"/>
      <c r="D587" s="177" t="s">
        <v>134</v>
      </c>
      <c r="F587" s="178" t="s">
        <v>1018</v>
      </c>
      <c r="J587" s="100"/>
      <c r="K587" s="175"/>
      <c r="R587" s="176"/>
      <c r="AR587" s="93" t="s">
        <v>134</v>
      </c>
      <c r="AS587" s="93" t="s">
        <v>69</v>
      </c>
    </row>
    <row r="588" spans="2:63" s="99" customFormat="1" ht="33" customHeight="1">
      <c r="B588" s="100"/>
      <c r="C588" s="162" t="s">
        <v>1019</v>
      </c>
      <c r="D588" s="162" t="s">
        <v>125</v>
      </c>
      <c r="E588" s="163" t="s">
        <v>1020</v>
      </c>
      <c r="F588" s="164" t="s">
        <v>1021</v>
      </c>
      <c r="G588" s="165" t="s">
        <v>128</v>
      </c>
      <c r="H588" s="166">
        <v>873.67499999999995</v>
      </c>
      <c r="I588" s="164" t="s">
        <v>129</v>
      </c>
      <c r="J588" s="100"/>
      <c r="K588" s="167" t="s">
        <v>1</v>
      </c>
      <c r="L588" s="168" t="s">
        <v>29</v>
      </c>
      <c r="M588" s="169">
        <v>0.621</v>
      </c>
      <c r="N588" s="169">
        <f>M588*H588</f>
        <v>542.55217499999992</v>
      </c>
      <c r="O588" s="169">
        <v>7.3000000000000001E-3</v>
      </c>
      <c r="P588" s="169">
        <f>O588*H588</f>
        <v>6.3778274999999995</v>
      </c>
      <c r="Q588" s="169">
        <v>0</v>
      </c>
      <c r="R588" s="170">
        <f>Q588*H588</f>
        <v>0</v>
      </c>
      <c r="AP588" s="171" t="s">
        <v>173</v>
      </c>
      <c r="AR588" s="171" t="s">
        <v>125</v>
      </c>
      <c r="AS588" s="171" t="s">
        <v>69</v>
      </c>
      <c r="AW588" s="93" t="s">
        <v>121</v>
      </c>
      <c r="BC588" s="172" t="e">
        <f>IF(L588="základní",#REF!,0)</f>
        <v>#REF!</v>
      </c>
      <c r="BD588" s="172">
        <f>IF(L588="snížená",#REF!,0)</f>
        <v>0</v>
      </c>
      <c r="BE588" s="172">
        <f>IF(L588="zákl. přenesená",#REF!,0)</f>
        <v>0</v>
      </c>
      <c r="BF588" s="172">
        <f>IF(L588="sníž. přenesená",#REF!,0)</f>
        <v>0</v>
      </c>
      <c r="BG588" s="172">
        <f>IF(L588="nulová",#REF!,0)</f>
        <v>0</v>
      </c>
      <c r="BH588" s="93" t="s">
        <v>67</v>
      </c>
      <c r="BI588" s="172" t="e">
        <f>ROUND(#REF!*H588,2)</f>
        <v>#REF!</v>
      </c>
      <c r="BJ588" s="93" t="s">
        <v>173</v>
      </c>
      <c r="BK588" s="171" t="s">
        <v>1022</v>
      </c>
    </row>
    <row r="589" spans="2:63" s="99" customFormat="1" ht="19.5">
      <c r="B589" s="100"/>
      <c r="D589" s="173" t="s">
        <v>132</v>
      </c>
      <c r="F589" s="174" t="s">
        <v>1023</v>
      </c>
      <c r="J589" s="100"/>
      <c r="K589" s="175"/>
      <c r="R589" s="176"/>
      <c r="AR589" s="93" t="s">
        <v>132</v>
      </c>
      <c r="AS589" s="93" t="s">
        <v>69</v>
      </c>
    </row>
    <row r="590" spans="2:63" s="99" customFormat="1">
      <c r="B590" s="100"/>
      <c r="D590" s="177" t="s">
        <v>134</v>
      </c>
      <c r="F590" s="178" t="s">
        <v>1024</v>
      </c>
      <c r="J590" s="100"/>
      <c r="K590" s="175"/>
      <c r="R590" s="176"/>
      <c r="AR590" s="93" t="s">
        <v>134</v>
      </c>
      <c r="AS590" s="93" t="s">
        <v>69</v>
      </c>
    </row>
    <row r="591" spans="2:63" s="99" customFormat="1" ht="16.5" customHeight="1">
      <c r="B591" s="100"/>
      <c r="C591" s="179" t="s">
        <v>1025</v>
      </c>
      <c r="D591" s="179" t="s">
        <v>193</v>
      </c>
      <c r="E591" s="180" t="s">
        <v>1026</v>
      </c>
      <c r="F591" s="181" t="s">
        <v>1027</v>
      </c>
      <c r="G591" s="182" t="s">
        <v>128</v>
      </c>
      <c r="H591" s="183">
        <v>961.04300000000001</v>
      </c>
      <c r="I591" s="181" t="s">
        <v>129</v>
      </c>
      <c r="J591" s="184"/>
      <c r="K591" s="185" t="s">
        <v>1</v>
      </c>
      <c r="L591" s="186" t="s">
        <v>29</v>
      </c>
      <c r="M591" s="169">
        <v>0</v>
      </c>
      <c r="N591" s="169">
        <f>M591*H591</f>
        <v>0</v>
      </c>
      <c r="O591" s="169">
        <v>1.18E-2</v>
      </c>
      <c r="P591" s="169">
        <f>O591*H591</f>
        <v>11.3403074</v>
      </c>
      <c r="Q591" s="169">
        <v>0</v>
      </c>
      <c r="R591" s="170">
        <f>Q591*H591</f>
        <v>0</v>
      </c>
      <c r="AP591" s="171" t="s">
        <v>241</v>
      </c>
      <c r="AR591" s="171" t="s">
        <v>193</v>
      </c>
      <c r="AS591" s="171" t="s">
        <v>69</v>
      </c>
      <c r="AW591" s="93" t="s">
        <v>121</v>
      </c>
      <c r="BC591" s="172" t="e">
        <f>IF(L591="základní",#REF!,0)</f>
        <v>#REF!</v>
      </c>
      <c r="BD591" s="172">
        <f>IF(L591="snížená",#REF!,0)</f>
        <v>0</v>
      </c>
      <c r="BE591" s="172">
        <f>IF(L591="zákl. přenesená",#REF!,0)</f>
        <v>0</v>
      </c>
      <c r="BF591" s="172">
        <f>IF(L591="sníž. přenesená",#REF!,0)</f>
        <v>0</v>
      </c>
      <c r="BG591" s="172">
        <f>IF(L591="nulová",#REF!,0)</f>
        <v>0</v>
      </c>
      <c r="BH591" s="93" t="s">
        <v>67</v>
      </c>
      <c r="BI591" s="172" t="e">
        <f>ROUND(#REF!*H591,2)</f>
        <v>#REF!</v>
      </c>
      <c r="BJ591" s="93" t="s">
        <v>173</v>
      </c>
      <c r="BK591" s="171" t="s">
        <v>1028</v>
      </c>
    </row>
    <row r="592" spans="2:63" s="99" customFormat="1">
      <c r="B592" s="100"/>
      <c r="D592" s="173" t="s">
        <v>132</v>
      </c>
      <c r="F592" s="174" t="s">
        <v>1027</v>
      </c>
      <c r="J592" s="100"/>
      <c r="K592" s="175"/>
      <c r="R592" s="176"/>
      <c r="AR592" s="93" t="s">
        <v>132</v>
      </c>
      <c r="AS592" s="93" t="s">
        <v>69</v>
      </c>
    </row>
    <row r="593" spans="2:63" s="99" customFormat="1" ht="21.75" customHeight="1">
      <c r="B593" s="100"/>
      <c r="C593" s="162" t="s">
        <v>1029</v>
      </c>
      <c r="D593" s="162" t="s">
        <v>125</v>
      </c>
      <c r="E593" s="163" t="s">
        <v>1030</v>
      </c>
      <c r="F593" s="164" t="s">
        <v>1031</v>
      </c>
      <c r="G593" s="165" t="s">
        <v>250</v>
      </c>
      <c r="H593" s="166">
        <v>140</v>
      </c>
      <c r="I593" s="164" t="s">
        <v>129</v>
      </c>
      <c r="J593" s="100"/>
      <c r="K593" s="167" t="s">
        <v>1</v>
      </c>
      <c r="L593" s="168" t="s">
        <v>29</v>
      </c>
      <c r="M593" s="169">
        <v>0.248</v>
      </c>
      <c r="N593" s="169">
        <f>M593*H593</f>
        <v>34.72</v>
      </c>
      <c r="O593" s="169">
        <v>5.5000000000000003E-4</v>
      </c>
      <c r="P593" s="169">
        <f>O593*H593</f>
        <v>7.6999999999999999E-2</v>
      </c>
      <c r="Q593" s="169">
        <v>0</v>
      </c>
      <c r="R593" s="170">
        <f>Q593*H593</f>
        <v>0</v>
      </c>
      <c r="AP593" s="171" t="s">
        <v>173</v>
      </c>
      <c r="AR593" s="171" t="s">
        <v>125</v>
      </c>
      <c r="AS593" s="171" t="s">
        <v>69</v>
      </c>
      <c r="AW593" s="93" t="s">
        <v>121</v>
      </c>
      <c r="BC593" s="172" t="e">
        <f>IF(L593="základní",#REF!,0)</f>
        <v>#REF!</v>
      </c>
      <c r="BD593" s="172">
        <f>IF(L593="snížená",#REF!,0)</f>
        <v>0</v>
      </c>
      <c r="BE593" s="172">
        <f>IF(L593="zákl. přenesená",#REF!,0)</f>
        <v>0</v>
      </c>
      <c r="BF593" s="172">
        <f>IF(L593="sníž. přenesená",#REF!,0)</f>
        <v>0</v>
      </c>
      <c r="BG593" s="172">
        <f>IF(L593="nulová",#REF!,0)</f>
        <v>0</v>
      </c>
      <c r="BH593" s="93" t="s">
        <v>67</v>
      </c>
      <c r="BI593" s="172" t="e">
        <f>ROUND(#REF!*H593,2)</f>
        <v>#REF!</v>
      </c>
      <c r="BJ593" s="93" t="s">
        <v>173</v>
      </c>
      <c r="BK593" s="171" t="s">
        <v>1032</v>
      </c>
    </row>
    <row r="594" spans="2:63" s="99" customFormat="1" ht="19.5">
      <c r="B594" s="100"/>
      <c r="D594" s="173" t="s">
        <v>132</v>
      </c>
      <c r="F594" s="174" t="s">
        <v>1033</v>
      </c>
      <c r="J594" s="100"/>
      <c r="K594" s="175"/>
      <c r="R594" s="176"/>
      <c r="AR594" s="93" t="s">
        <v>132</v>
      </c>
      <c r="AS594" s="93" t="s">
        <v>69</v>
      </c>
    </row>
    <row r="595" spans="2:63" s="99" customFormat="1">
      <c r="B595" s="100"/>
      <c r="D595" s="177" t="s">
        <v>134</v>
      </c>
      <c r="F595" s="178" t="s">
        <v>1034</v>
      </c>
      <c r="J595" s="100"/>
      <c r="K595" s="175"/>
      <c r="R595" s="176"/>
      <c r="AR595" s="93" t="s">
        <v>134</v>
      </c>
      <c r="AS595" s="93" t="s">
        <v>69</v>
      </c>
    </row>
    <row r="596" spans="2:63" s="99" customFormat="1" ht="21.75" customHeight="1">
      <c r="B596" s="100"/>
      <c r="C596" s="162" t="s">
        <v>1035</v>
      </c>
      <c r="D596" s="162" t="s">
        <v>125</v>
      </c>
      <c r="E596" s="163" t="s">
        <v>1036</v>
      </c>
      <c r="F596" s="164" t="s">
        <v>1037</v>
      </c>
      <c r="G596" s="165" t="s">
        <v>250</v>
      </c>
      <c r="H596" s="166">
        <v>442</v>
      </c>
      <c r="I596" s="164" t="s">
        <v>129</v>
      </c>
      <c r="J596" s="100"/>
      <c r="K596" s="167" t="s">
        <v>1</v>
      </c>
      <c r="L596" s="168" t="s">
        <v>29</v>
      </c>
      <c r="M596" s="169">
        <v>0.16</v>
      </c>
      <c r="N596" s="169">
        <f>M596*H596</f>
        <v>70.72</v>
      </c>
      <c r="O596" s="169">
        <v>5.0000000000000001E-4</v>
      </c>
      <c r="P596" s="169">
        <f>O596*H596</f>
        <v>0.221</v>
      </c>
      <c r="Q596" s="169">
        <v>0</v>
      </c>
      <c r="R596" s="170">
        <f>Q596*H596</f>
        <v>0</v>
      </c>
      <c r="AP596" s="171" t="s">
        <v>173</v>
      </c>
      <c r="AR596" s="171" t="s">
        <v>125</v>
      </c>
      <c r="AS596" s="171" t="s">
        <v>69</v>
      </c>
      <c r="AW596" s="93" t="s">
        <v>121</v>
      </c>
      <c r="BC596" s="172" t="e">
        <f>IF(L596="základní",#REF!,0)</f>
        <v>#REF!</v>
      </c>
      <c r="BD596" s="172">
        <f>IF(L596="snížená",#REF!,0)</f>
        <v>0</v>
      </c>
      <c r="BE596" s="172">
        <f>IF(L596="zákl. přenesená",#REF!,0)</f>
        <v>0</v>
      </c>
      <c r="BF596" s="172">
        <f>IF(L596="sníž. přenesená",#REF!,0)</f>
        <v>0</v>
      </c>
      <c r="BG596" s="172">
        <f>IF(L596="nulová",#REF!,0)</f>
        <v>0</v>
      </c>
      <c r="BH596" s="93" t="s">
        <v>67</v>
      </c>
      <c r="BI596" s="172" t="e">
        <f>ROUND(#REF!*H596,2)</f>
        <v>#REF!</v>
      </c>
      <c r="BJ596" s="93" t="s">
        <v>173</v>
      </c>
      <c r="BK596" s="171" t="s">
        <v>1038</v>
      </c>
    </row>
    <row r="597" spans="2:63" s="99" customFormat="1" ht="19.5">
      <c r="B597" s="100"/>
      <c r="D597" s="173" t="s">
        <v>132</v>
      </c>
      <c r="F597" s="174" t="s">
        <v>1039</v>
      </c>
      <c r="J597" s="100"/>
      <c r="K597" s="175"/>
      <c r="R597" s="176"/>
      <c r="AR597" s="93" t="s">
        <v>132</v>
      </c>
      <c r="AS597" s="93" t="s">
        <v>69</v>
      </c>
    </row>
    <row r="598" spans="2:63" s="99" customFormat="1">
      <c r="B598" s="100"/>
      <c r="D598" s="177" t="s">
        <v>134</v>
      </c>
      <c r="F598" s="178" t="s">
        <v>1040</v>
      </c>
      <c r="J598" s="100"/>
      <c r="K598" s="175"/>
      <c r="R598" s="176"/>
      <c r="AR598" s="93" t="s">
        <v>134</v>
      </c>
      <c r="AS598" s="93" t="s">
        <v>69</v>
      </c>
    </row>
    <row r="599" spans="2:63" s="99" customFormat="1" ht="16.5" customHeight="1">
      <c r="B599" s="100"/>
      <c r="C599" s="162" t="s">
        <v>1041</v>
      </c>
      <c r="D599" s="162" t="s">
        <v>125</v>
      </c>
      <c r="E599" s="163" t="s">
        <v>1042</v>
      </c>
      <c r="F599" s="164" t="s">
        <v>1043</v>
      </c>
      <c r="G599" s="165" t="s">
        <v>250</v>
      </c>
      <c r="H599" s="166">
        <v>887</v>
      </c>
      <c r="I599" s="164" t="s">
        <v>129</v>
      </c>
      <c r="J599" s="100"/>
      <c r="K599" s="167" t="s">
        <v>1</v>
      </c>
      <c r="L599" s="168" t="s">
        <v>29</v>
      </c>
      <c r="M599" s="169">
        <v>5.5E-2</v>
      </c>
      <c r="N599" s="169">
        <f>M599*H599</f>
        <v>48.785000000000004</v>
      </c>
      <c r="O599" s="169">
        <v>3.0000000000000001E-5</v>
      </c>
      <c r="P599" s="169">
        <f>O599*H599</f>
        <v>2.6610000000000002E-2</v>
      </c>
      <c r="Q599" s="169">
        <v>0</v>
      </c>
      <c r="R599" s="170">
        <f>Q599*H599</f>
        <v>0</v>
      </c>
      <c r="AP599" s="171" t="s">
        <v>173</v>
      </c>
      <c r="AR599" s="171" t="s">
        <v>125</v>
      </c>
      <c r="AS599" s="171" t="s">
        <v>69</v>
      </c>
      <c r="AW599" s="93" t="s">
        <v>121</v>
      </c>
      <c r="BC599" s="172" t="e">
        <f>IF(L599="základní",#REF!,0)</f>
        <v>#REF!</v>
      </c>
      <c r="BD599" s="172">
        <f>IF(L599="snížená",#REF!,0)</f>
        <v>0</v>
      </c>
      <c r="BE599" s="172">
        <f>IF(L599="zákl. přenesená",#REF!,0)</f>
        <v>0</v>
      </c>
      <c r="BF599" s="172">
        <f>IF(L599="sníž. přenesená",#REF!,0)</f>
        <v>0</v>
      </c>
      <c r="BG599" s="172">
        <f>IF(L599="nulová",#REF!,0)</f>
        <v>0</v>
      </c>
      <c r="BH599" s="93" t="s">
        <v>67</v>
      </c>
      <c r="BI599" s="172" t="e">
        <f>ROUND(#REF!*H599,2)</f>
        <v>#REF!</v>
      </c>
      <c r="BJ599" s="93" t="s">
        <v>173</v>
      </c>
      <c r="BK599" s="171" t="s">
        <v>1044</v>
      </c>
    </row>
    <row r="600" spans="2:63" s="99" customFormat="1">
      <c r="B600" s="100"/>
      <c r="D600" s="173" t="s">
        <v>132</v>
      </c>
      <c r="F600" s="174" t="s">
        <v>1045</v>
      </c>
      <c r="J600" s="100"/>
      <c r="K600" s="175"/>
      <c r="R600" s="176"/>
      <c r="AR600" s="93" t="s">
        <v>132</v>
      </c>
      <c r="AS600" s="93" t="s">
        <v>69</v>
      </c>
    </row>
    <row r="601" spans="2:63" s="99" customFormat="1">
      <c r="B601" s="100"/>
      <c r="D601" s="177" t="s">
        <v>134</v>
      </c>
      <c r="F601" s="178" t="s">
        <v>1046</v>
      </c>
      <c r="J601" s="100"/>
      <c r="K601" s="175"/>
      <c r="R601" s="176"/>
      <c r="AR601" s="93" t="s">
        <v>134</v>
      </c>
      <c r="AS601" s="93" t="s">
        <v>69</v>
      </c>
    </row>
    <row r="602" spans="2:63" s="99" customFormat="1" ht="24.2" customHeight="1">
      <c r="B602" s="100"/>
      <c r="C602" s="162" t="s">
        <v>1047</v>
      </c>
      <c r="D602" s="162" t="s">
        <v>125</v>
      </c>
      <c r="E602" s="163" t="s">
        <v>1048</v>
      </c>
      <c r="F602" s="164" t="s">
        <v>1049</v>
      </c>
      <c r="G602" s="165" t="s">
        <v>456</v>
      </c>
      <c r="H602" s="166">
        <v>12050.893</v>
      </c>
      <c r="I602" s="164" t="s">
        <v>129</v>
      </c>
      <c r="J602" s="100"/>
      <c r="K602" s="167" t="s">
        <v>1</v>
      </c>
      <c r="L602" s="168" t="s">
        <v>29</v>
      </c>
      <c r="M602" s="169">
        <v>0</v>
      </c>
      <c r="N602" s="169">
        <f>M602*H602</f>
        <v>0</v>
      </c>
      <c r="O602" s="169">
        <v>0</v>
      </c>
      <c r="P602" s="169">
        <f>O602*H602</f>
        <v>0</v>
      </c>
      <c r="Q602" s="169">
        <v>0</v>
      </c>
      <c r="R602" s="170">
        <f>Q602*H602</f>
        <v>0</v>
      </c>
      <c r="AP602" s="171" t="s">
        <v>173</v>
      </c>
      <c r="AR602" s="171" t="s">
        <v>125</v>
      </c>
      <c r="AS602" s="171" t="s">
        <v>69</v>
      </c>
      <c r="AW602" s="93" t="s">
        <v>121</v>
      </c>
      <c r="BC602" s="172" t="e">
        <f>IF(L602="základní",#REF!,0)</f>
        <v>#REF!</v>
      </c>
      <c r="BD602" s="172">
        <f>IF(L602="snížená",#REF!,0)</f>
        <v>0</v>
      </c>
      <c r="BE602" s="172">
        <f>IF(L602="zákl. přenesená",#REF!,0)</f>
        <v>0</v>
      </c>
      <c r="BF602" s="172">
        <f>IF(L602="sníž. přenesená",#REF!,0)</f>
        <v>0</v>
      </c>
      <c r="BG602" s="172">
        <f>IF(L602="nulová",#REF!,0)</f>
        <v>0</v>
      </c>
      <c r="BH602" s="93" t="s">
        <v>67</v>
      </c>
      <c r="BI602" s="172" t="e">
        <f>ROUND(#REF!*H602,2)</f>
        <v>#REF!</v>
      </c>
      <c r="BJ602" s="93" t="s">
        <v>173</v>
      </c>
      <c r="BK602" s="171" t="s">
        <v>1050</v>
      </c>
    </row>
    <row r="603" spans="2:63" s="99" customFormat="1" ht="29.25">
      <c r="B603" s="100"/>
      <c r="D603" s="173" t="s">
        <v>132</v>
      </c>
      <c r="F603" s="174" t="s">
        <v>1051</v>
      </c>
      <c r="J603" s="100"/>
      <c r="K603" s="175"/>
      <c r="R603" s="176"/>
      <c r="AR603" s="93" t="s">
        <v>132</v>
      </c>
      <c r="AS603" s="93" t="s">
        <v>69</v>
      </c>
    </row>
    <row r="604" spans="2:63" s="99" customFormat="1">
      <c r="B604" s="100"/>
      <c r="D604" s="177" t="s">
        <v>134</v>
      </c>
      <c r="F604" s="178" t="s">
        <v>1052</v>
      </c>
      <c r="J604" s="100"/>
      <c r="K604" s="175"/>
      <c r="R604" s="176"/>
      <c r="AR604" s="93" t="s">
        <v>134</v>
      </c>
      <c r="AS604" s="93" t="s">
        <v>69</v>
      </c>
    </row>
    <row r="605" spans="2:63" s="152" customFormat="1" ht="22.9" customHeight="1">
      <c r="B605" s="153"/>
      <c r="D605" s="154" t="s">
        <v>61</v>
      </c>
      <c r="E605" s="161" t="s">
        <v>1053</v>
      </c>
      <c r="F605" s="161" t="s">
        <v>1054</v>
      </c>
      <c r="J605" s="153"/>
      <c r="K605" s="156"/>
      <c r="N605" s="157">
        <f>SUM(N606:N615)</f>
        <v>367.49326500000001</v>
      </c>
      <c r="P605" s="157">
        <f>SUM(P606:P615)</f>
        <v>1.4026626900000001</v>
      </c>
      <c r="R605" s="158">
        <f>SUM(R606:R615)</f>
        <v>0</v>
      </c>
      <c r="AP605" s="154" t="s">
        <v>69</v>
      </c>
      <c r="AR605" s="159" t="s">
        <v>61</v>
      </c>
      <c r="AS605" s="159" t="s">
        <v>67</v>
      </c>
      <c r="AW605" s="154" t="s">
        <v>121</v>
      </c>
      <c r="BI605" s="160" t="e">
        <f>SUM(BI606:BI615)</f>
        <v>#REF!</v>
      </c>
    </row>
    <row r="606" spans="2:63" s="99" customFormat="1" ht="24.2" customHeight="1">
      <c r="B606" s="100"/>
      <c r="C606" s="162" t="s">
        <v>1055</v>
      </c>
      <c r="D606" s="162" t="s">
        <v>125</v>
      </c>
      <c r="E606" s="163" t="s">
        <v>1056</v>
      </c>
      <c r="F606" s="164" t="s">
        <v>1057</v>
      </c>
      <c r="G606" s="165" t="s">
        <v>128</v>
      </c>
      <c r="H606" s="166">
        <v>1848.645</v>
      </c>
      <c r="I606" s="164" t="s">
        <v>129</v>
      </c>
      <c r="J606" s="100"/>
      <c r="K606" s="167" t="s">
        <v>1</v>
      </c>
      <c r="L606" s="168" t="s">
        <v>29</v>
      </c>
      <c r="M606" s="169">
        <v>2.9000000000000001E-2</v>
      </c>
      <c r="N606" s="169">
        <f>M606*H606</f>
        <v>53.610705000000003</v>
      </c>
      <c r="O606" s="169">
        <v>0</v>
      </c>
      <c r="P606" s="169">
        <f>O606*H606</f>
        <v>0</v>
      </c>
      <c r="Q606" s="169">
        <v>0</v>
      </c>
      <c r="R606" s="170">
        <f>Q606*H606</f>
        <v>0</v>
      </c>
      <c r="AP606" s="171" t="s">
        <v>173</v>
      </c>
      <c r="AR606" s="171" t="s">
        <v>125</v>
      </c>
      <c r="AS606" s="171" t="s">
        <v>69</v>
      </c>
      <c r="AW606" s="93" t="s">
        <v>121</v>
      </c>
      <c r="BC606" s="172" t="e">
        <f>IF(L606="základní",#REF!,0)</f>
        <v>#REF!</v>
      </c>
      <c r="BD606" s="172">
        <f>IF(L606="snížená",#REF!,0)</f>
        <v>0</v>
      </c>
      <c r="BE606" s="172">
        <f>IF(L606="zákl. přenesená",#REF!,0)</f>
        <v>0</v>
      </c>
      <c r="BF606" s="172">
        <f>IF(L606="sníž. přenesená",#REF!,0)</f>
        <v>0</v>
      </c>
      <c r="BG606" s="172">
        <f>IF(L606="nulová",#REF!,0)</f>
        <v>0</v>
      </c>
      <c r="BH606" s="93" t="s">
        <v>67</v>
      </c>
      <c r="BI606" s="172" t="e">
        <f>ROUND(#REF!*H606,2)</f>
        <v>#REF!</v>
      </c>
      <c r="BJ606" s="93" t="s">
        <v>173</v>
      </c>
      <c r="BK606" s="171" t="s">
        <v>1058</v>
      </c>
    </row>
    <row r="607" spans="2:63" s="99" customFormat="1" ht="29.25">
      <c r="B607" s="100"/>
      <c r="D607" s="173" t="s">
        <v>132</v>
      </c>
      <c r="F607" s="174" t="s">
        <v>1059</v>
      </c>
      <c r="J607" s="100"/>
      <c r="K607" s="175"/>
      <c r="R607" s="176"/>
      <c r="AR607" s="93" t="s">
        <v>132</v>
      </c>
      <c r="AS607" s="93" t="s">
        <v>69</v>
      </c>
    </row>
    <row r="608" spans="2:63" s="99" customFormat="1">
      <c r="B608" s="100"/>
      <c r="D608" s="177" t="s">
        <v>134</v>
      </c>
      <c r="F608" s="178" t="s">
        <v>1060</v>
      </c>
      <c r="J608" s="100"/>
      <c r="K608" s="175"/>
      <c r="R608" s="176"/>
      <c r="AR608" s="93" t="s">
        <v>134</v>
      </c>
      <c r="AS608" s="93" t="s">
        <v>69</v>
      </c>
    </row>
    <row r="609" spans="2:63" s="99" customFormat="1" ht="16.5" customHeight="1">
      <c r="B609" s="100"/>
      <c r="C609" s="179" t="s">
        <v>1061</v>
      </c>
      <c r="D609" s="179" t="s">
        <v>193</v>
      </c>
      <c r="E609" s="180" t="s">
        <v>1062</v>
      </c>
      <c r="F609" s="181" t="s">
        <v>1063</v>
      </c>
      <c r="G609" s="182" t="s">
        <v>128</v>
      </c>
      <c r="H609" s="183">
        <v>1941.075</v>
      </c>
      <c r="I609" s="181" t="s">
        <v>1</v>
      </c>
      <c r="J609" s="184"/>
      <c r="K609" s="185" t="s">
        <v>1</v>
      </c>
      <c r="L609" s="186" t="s">
        <v>29</v>
      </c>
      <c r="M609" s="169">
        <v>0</v>
      </c>
      <c r="N609" s="169">
        <f>M609*H609</f>
        <v>0</v>
      </c>
      <c r="O609" s="169">
        <v>0</v>
      </c>
      <c r="P609" s="169">
        <f>O609*H609</f>
        <v>0</v>
      </c>
      <c r="Q609" s="169">
        <v>0</v>
      </c>
      <c r="R609" s="170">
        <f>Q609*H609</f>
        <v>0</v>
      </c>
      <c r="AP609" s="171" t="s">
        <v>241</v>
      </c>
      <c r="AR609" s="171" t="s">
        <v>193</v>
      </c>
      <c r="AS609" s="171" t="s">
        <v>69</v>
      </c>
      <c r="AW609" s="93" t="s">
        <v>121</v>
      </c>
      <c r="BC609" s="172" t="e">
        <f>IF(L609="základní",#REF!,0)</f>
        <v>#REF!</v>
      </c>
      <c r="BD609" s="172">
        <f>IF(L609="snížená",#REF!,0)</f>
        <v>0</v>
      </c>
      <c r="BE609" s="172">
        <f>IF(L609="zákl. přenesená",#REF!,0)</f>
        <v>0</v>
      </c>
      <c r="BF609" s="172">
        <f>IF(L609="sníž. přenesená",#REF!,0)</f>
        <v>0</v>
      </c>
      <c r="BG609" s="172">
        <f>IF(L609="nulová",#REF!,0)</f>
        <v>0</v>
      </c>
      <c r="BH609" s="93" t="s">
        <v>67</v>
      </c>
      <c r="BI609" s="172" t="e">
        <f>ROUND(#REF!*H609,2)</f>
        <v>#REF!</v>
      </c>
      <c r="BJ609" s="93" t="s">
        <v>173</v>
      </c>
      <c r="BK609" s="171" t="s">
        <v>1064</v>
      </c>
    </row>
    <row r="610" spans="2:63" s="99" customFormat="1">
      <c r="B610" s="100"/>
      <c r="D610" s="173" t="s">
        <v>132</v>
      </c>
      <c r="F610" s="174" t="s">
        <v>1063</v>
      </c>
      <c r="J610" s="100"/>
      <c r="K610" s="175"/>
      <c r="R610" s="176"/>
      <c r="AR610" s="93" t="s">
        <v>132</v>
      </c>
      <c r="AS610" s="93" t="s">
        <v>69</v>
      </c>
    </row>
    <row r="611" spans="2:63" s="99" customFormat="1" ht="21.75" customHeight="1">
      <c r="B611" s="100"/>
      <c r="C611" s="179" t="s">
        <v>1065</v>
      </c>
      <c r="D611" s="179" t="s">
        <v>193</v>
      </c>
      <c r="E611" s="180" t="s">
        <v>1066</v>
      </c>
      <c r="F611" s="181" t="s">
        <v>1067</v>
      </c>
      <c r="G611" s="182" t="s">
        <v>250</v>
      </c>
      <c r="H611" s="183">
        <v>971</v>
      </c>
      <c r="I611" s="181" t="s">
        <v>1</v>
      </c>
      <c r="J611" s="184"/>
      <c r="K611" s="185" t="s">
        <v>1</v>
      </c>
      <c r="L611" s="186" t="s">
        <v>29</v>
      </c>
      <c r="M611" s="169">
        <v>0</v>
      </c>
      <c r="N611" s="169">
        <f>M611*H611</f>
        <v>0</v>
      </c>
      <c r="O611" s="169">
        <v>0</v>
      </c>
      <c r="P611" s="169">
        <f>O611*H611</f>
        <v>0</v>
      </c>
      <c r="Q611" s="169">
        <v>0</v>
      </c>
      <c r="R611" s="170">
        <f>Q611*H611</f>
        <v>0</v>
      </c>
      <c r="AP611" s="171" t="s">
        <v>241</v>
      </c>
      <c r="AR611" s="171" t="s">
        <v>193</v>
      </c>
      <c r="AS611" s="171" t="s">
        <v>69</v>
      </c>
      <c r="AW611" s="93" t="s">
        <v>121</v>
      </c>
      <c r="BC611" s="172" t="e">
        <f>IF(L611="základní",#REF!,0)</f>
        <v>#REF!</v>
      </c>
      <c r="BD611" s="172">
        <f>IF(L611="snížená",#REF!,0)</f>
        <v>0</v>
      </c>
      <c r="BE611" s="172">
        <f>IF(L611="zákl. přenesená",#REF!,0)</f>
        <v>0</v>
      </c>
      <c r="BF611" s="172">
        <f>IF(L611="sníž. přenesená",#REF!,0)</f>
        <v>0</v>
      </c>
      <c r="BG611" s="172">
        <f>IF(L611="nulová",#REF!,0)</f>
        <v>0</v>
      </c>
      <c r="BH611" s="93" t="s">
        <v>67</v>
      </c>
      <c r="BI611" s="172" t="e">
        <f>ROUND(#REF!*H611,2)</f>
        <v>#REF!</v>
      </c>
      <c r="BJ611" s="93" t="s">
        <v>173</v>
      </c>
      <c r="BK611" s="171" t="s">
        <v>1068</v>
      </c>
    </row>
    <row r="612" spans="2:63" s="99" customFormat="1">
      <c r="B612" s="100"/>
      <c r="D612" s="173" t="s">
        <v>132</v>
      </c>
      <c r="F612" s="174" t="s">
        <v>1067</v>
      </c>
      <c r="J612" s="100"/>
      <c r="K612" s="175"/>
      <c r="R612" s="176"/>
      <c r="AR612" s="93" t="s">
        <v>132</v>
      </c>
      <c r="AS612" s="93" t="s">
        <v>69</v>
      </c>
    </row>
    <row r="613" spans="2:63" s="99" customFormat="1" ht="24.2" customHeight="1">
      <c r="B613" s="100"/>
      <c r="C613" s="162" t="s">
        <v>1069</v>
      </c>
      <c r="D613" s="162" t="s">
        <v>125</v>
      </c>
      <c r="E613" s="163" t="s">
        <v>1070</v>
      </c>
      <c r="F613" s="164" t="s">
        <v>1071</v>
      </c>
      <c r="G613" s="165" t="s">
        <v>128</v>
      </c>
      <c r="H613" s="166">
        <v>4904.415</v>
      </c>
      <c r="I613" s="164" t="s">
        <v>129</v>
      </c>
      <c r="J613" s="100"/>
      <c r="K613" s="167" t="s">
        <v>1</v>
      </c>
      <c r="L613" s="168" t="s">
        <v>29</v>
      </c>
      <c r="M613" s="169">
        <v>6.4000000000000001E-2</v>
      </c>
      <c r="N613" s="169">
        <f>M613*H613</f>
        <v>313.88256000000001</v>
      </c>
      <c r="O613" s="169">
        <v>2.8600000000000001E-4</v>
      </c>
      <c r="P613" s="169">
        <f>O613*H613</f>
        <v>1.4026626900000001</v>
      </c>
      <c r="Q613" s="169">
        <v>0</v>
      </c>
      <c r="R613" s="170">
        <f>Q613*H613</f>
        <v>0</v>
      </c>
      <c r="AP613" s="171" t="s">
        <v>173</v>
      </c>
      <c r="AR613" s="171" t="s">
        <v>125</v>
      </c>
      <c r="AS613" s="171" t="s">
        <v>69</v>
      </c>
      <c r="AW613" s="93" t="s">
        <v>121</v>
      </c>
      <c r="BC613" s="172" t="e">
        <f>IF(L613="základní",#REF!,0)</f>
        <v>#REF!</v>
      </c>
      <c r="BD613" s="172">
        <f>IF(L613="snížená",#REF!,0)</f>
        <v>0</v>
      </c>
      <c r="BE613" s="172">
        <f>IF(L613="zákl. přenesená",#REF!,0)</f>
        <v>0</v>
      </c>
      <c r="BF613" s="172">
        <f>IF(L613="sníž. přenesená",#REF!,0)</f>
        <v>0</v>
      </c>
      <c r="BG613" s="172">
        <f>IF(L613="nulová",#REF!,0)</f>
        <v>0</v>
      </c>
      <c r="BH613" s="93" t="s">
        <v>67</v>
      </c>
      <c r="BI613" s="172" t="e">
        <f>ROUND(#REF!*H613,2)</f>
        <v>#REF!</v>
      </c>
      <c r="BJ613" s="93" t="s">
        <v>173</v>
      </c>
      <c r="BK613" s="171" t="s">
        <v>1072</v>
      </c>
    </row>
    <row r="614" spans="2:63" s="99" customFormat="1" ht="19.5">
      <c r="B614" s="100"/>
      <c r="D614" s="173" t="s">
        <v>132</v>
      </c>
      <c r="F614" s="174" t="s">
        <v>1073</v>
      </c>
      <c r="J614" s="100"/>
      <c r="K614" s="175"/>
      <c r="R614" s="176"/>
      <c r="AR614" s="93" t="s">
        <v>132</v>
      </c>
      <c r="AS614" s="93" t="s">
        <v>69</v>
      </c>
    </row>
    <row r="615" spans="2:63" s="99" customFormat="1">
      <c r="B615" s="100"/>
      <c r="D615" s="177" t="s">
        <v>134</v>
      </c>
      <c r="F615" s="178" t="s">
        <v>1074</v>
      </c>
      <c r="J615" s="100"/>
      <c r="K615" s="175"/>
      <c r="R615" s="176"/>
      <c r="AR615" s="93" t="s">
        <v>134</v>
      </c>
      <c r="AS615" s="93" t="s">
        <v>69</v>
      </c>
    </row>
    <row r="616" spans="2:63" s="152" customFormat="1" ht="25.9" customHeight="1">
      <c r="B616" s="153"/>
      <c r="D616" s="154" t="s">
        <v>61</v>
      </c>
      <c r="E616" s="155" t="s">
        <v>1075</v>
      </c>
      <c r="F616" s="155" t="s">
        <v>1076</v>
      </c>
      <c r="J616" s="153"/>
      <c r="K616" s="156"/>
      <c r="N616" s="157">
        <f>N617+N624+N628+N632</f>
        <v>0</v>
      </c>
      <c r="P616" s="157">
        <f>P617+P624+P628+P632</f>
        <v>0</v>
      </c>
      <c r="R616" s="158">
        <f>R617+R624+R628+R632</f>
        <v>0</v>
      </c>
      <c r="AP616" s="154" t="s">
        <v>1077</v>
      </c>
      <c r="AR616" s="159" t="s">
        <v>61</v>
      </c>
      <c r="AS616" s="159" t="s">
        <v>62</v>
      </c>
      <c r="AW616" s="154" t="s">
        <v>121</v>
      </c>
      <c r="BI616" s="160" t="e">
        <f>BI617+BI624+BI628+BI632</f>
        <v>#REF!</v>
      </c>
    </row>
    <row r="617" spans="2:63" s="152" customFormat="1" ht="22.9" customHeight="1">
      <c r="B617" s="153"/>
      <c r="D617" s="154" t="s">
        <v>61</v>
      </c>
      <c r="E617" s="161" t="s">
        <v>1078</v>
      </c>
      <c r="F617" s="161" t="s">
        <v>1079</v>
      </c>
      <c r="J617" s="153"/>
      <c r="K617" s="156"/>
      <c r="N617" s="157">
        <f>SUM(N618:N623)</f>
        <v>0</v>
      </c>
      <c r="P617" s="157">
        <f>SUM(P618:P623)</f>
        <v>0</v>
      </c>
      <c r="R617" s="158">
        <f>SUM(R618:R623)</f>
        <v>0</v>
      </c>
      <c r="AP617" s="154" t="s">
        <v>67</v>
      </c>
      <c r="AR617" s="159" t="s">
        <v>61</v>
      </c>
      <c r="AS617" s="159" t="s">
        <v>67</v>
      </c>
      <c r="AW617" s="154" t="s">
        <v>121</v>
      </c>
      <c r="BI617" s="160" t="e">
        <f>SUM(BI618:BI623)</f>
        <v>#REF!</v>
      </c>
    </row>
    <row r="618" spans="2:63" s="99" customFormat="1" ht="21.75" customHeight="1">
      <c r="B618" s="100"/>
      <c r="C618" s="162" t="s">
        <v>1080</v>
      </c>
      <c r="D618" s="162" t="s">
        <v>125</v>
      </c>
      <c r="E618" s="163" t="s">
        <v>1081</v>
      </c>
      <c r="F618" s="164" t="s">
        <v>1082</v>
      </c>
      <c r="G618" s="165" t="s">
        <v>414</v>
      </c>
      <c r="H618" s="166">
        <v>180</v>
      </c>
      <c r="I618" s="164" t="s">
        <v>1</v>
      </c>
      <c r="J618" s="100"/>
      <c r="K618" s="167" t="s">
        <v>1</v>
      </c>
      <c r="L618" s="168" t="s">
        <v>29</v>
      </c>
      <c r="M618" s="169">
        <v>0</v>
      </c>
      <c r="N618" s="169">
        <f>M618*H618</f>
        <v>0</v>
      </c>
      <c r="O618" s="169">
        <v>0</v>
      </c>
      <c r="P618" s="169">
        <f>O618*H618</f>
        <v>0</v>
      </c>
      <c r="Q618" s="169">
        <v>0</v>
      </c>
      <c r="R618" s="170">
        <f>Q618*H618</f>
        <v>0</v>
      </c>
      <c r="AP618" s="171" t="s">
        <v>130</v>
      </c>
      <c r="AR618" s="171" t="s">
        <v>125</v>
      </c>
      <c r="AS618" s="171" t="s">
        <v>69</v>
      </c>
      <c r="AW618" s="93" t="s">
        <v>121</v>
      </c>
      <c r="BC618" s="172" t="e">
        <f>IF(L618="základní",#REF!,0)</f>
        <v>#REF!</v>
      </c>
      <c r="BD618" s="172">
        <f>IF(L618="snížená",#REF!,0)</f>
        <v>0</v>
      </c>
      <c r="BE618" s="172">
        <f>IF(L618="zákl. přenesená",#REF!,0)</f>
        <v>0</v>
      </c>
      <c r="BF618" s="172">
        <f>IF(L618="sníž. přenesená",#REF!,0)</f>
        <v>0</v>
      </c>
      <c r="BG618" s="172">
        <f>IF(L618="nulová",#REF!,0)</f>
        <v>0</v>
      </c>
      <c r="BH618" s="93" t="s">
        <v>67</v>
      </c>
      <c r="BI618" s="172" t="e">
        <f>ROUND(#REF!*H618,2)</f>
        <v>#REF!</v>
      </c>
      <c r="BJ618" s="93" t="s">
        <v>130</v>
      </c>
      <c r="BK618" s="171" t="s">
        <v>1083</v>
      </c>
    </row>
    <row r="619" spans="2:63" s="99" customFormat="1">
      <c r="B619" s="100"/>
      <c r="D619" s="173" t="s">
        <v>132</v>
      </c>
      <c r="F619" s="174" t="s">
        <v>1082</v>
      </c>
      <c r="J619" s="100"/>
      <c r="K619" s="175"/>
      <c r="R619" s="176"/>
      <c r="AR619" s="93" t="s">
        <v>132</v>
      </c>
      <c r="AS619" s="93" t="s">
        <v>69</v>
      </c>
    </row>
    <row r="620" spans="2:63" s="99" customFormat="1" ht="37.9" customHeight="1">
      <c r="B620" s="100"/>
      <c r="C620" s="162" t="s">
        <v>1084</v>
      </c>
      <c r="D620" s="162" t="s">
        <v>125</v>
      </c>
      <c r="E620" s="163" t="s">
        <v>1085</v>
      </c>
      <c r="F620" s="164" t="s">
        <v>1086</v>
      </c>
      <c r="G620" s="165" t="s">
        <v>151</v>
      </c>
      <c r="H620" s="166">
        <v>23</v>
      </c>
      <c r="I620" s="164" t="s">
        <v>1</v>
      </c>
      <c r="J620" s="100"/>
      <c r="K620" s="167" t="s">
        <v>1</v>
      </c>
      <c r="L620" s="168" t="s">
        <v>29</v>
      </c>
      <c r="M620" s="169">
        <v>0</v>
      </c>
      <c r="N620" s="169">
        <f>M620*H620</f>
        <v>0</v>
      </c>
      <c r="O620" s="169">
        <v>0</v>
      </c>
      <c r="P620" s="169">
        <f>O620*H620</f>
        <v>0</v>
      </c>
      <c r="Q620" s="169">
        <v>0</v>
      </c>
      <c r="R620" s="170">
        <f>Q620*H620</f>
        <v>0</v>
      </c>
      <c r="AP620" s="171" t="s">
        <v>130</v>
      </c>
      <c r="AR620" s="171" t="s">
        <v>125</v>
      </c>
      <c r="AS620" s="171" t="s">
        <v>69</v>
      </c>
      <c r="AW620" s="93" t="s">
        <v>121</v>
      </c>
      <c r="BC620" s="172" t="e">
        <f>IF(L620="základní",#REF!,0)</f>
        <v>#REF!</v>
      </c>
      <c r="BD620" s="172">
        <f>IF(L620="snížená",#REF!,0)</f>
        <v>0</v>
      </c>
      <c r="BE620" s="172">
        <f>IF(L620="zákl. přenesená",#REF!,0)</f>
        <v>0</v>
      </c>
      <c r="BF620" s="172">
        <f>IF(L620="sníž. přenesená",#REF!,0)</f>
        <v>0</v>
      </c>
      <c r="BG620" s="172">
        <f>IF(L620="nulová",#REF!,0)</f>
        <v>0</v>
      </c>
      <c r="BH620" s="93" t="s">
        <v>67</v>
      </c>
      <c r="BI620" s="172" t="e">
        <f>ROUND(#REF!*H620,2)</f>
        <v>#REF!</v>
      </c>
      <c r="BJ620" s="93" t="s">
        <v>130</v>
      </c>
      <c r="BK620" s="171" t="s">
        <v>1087</v>
      </c>
    </row>
    <row r="621" spans="2:63" s="99" customFormat="1" ht="19.5">
      <c r="B621" s="100"/>
      <c r="D621" s="173" t="s">
        <v>132</v>
      </c>
      <c r="F621" s="174" t="s">
        <v>1086</v>
      </c>
      <c r="J621" s="100"/>
      <c r="K621" s="175"/>
      <c r="R621" s="176"/>
      <c r="AR621" s="93" t="s">
        <v>132</v>
      </c>
      <c r="AS621" s="93" t="s">
        <v>69</v>
      </c>
    </row>
    <row r="622" spans="2:63" s="99" customFormat="1" ht="21.75" customHeight="1">
      <c r="B622" s="100"/>
      <c r="C622" s="162" t="s">
        <v>1088</v>
      </c>
      <c r="D622" s="162" t="s">
        <v>125</v>
      </c>
      <c r="E622" s="163" t="s">
        <v>1089</v>
      </c>
      <c r="F622" s="164" t="s">
        <v>1090</v>
      </c>
      <c r="G622" s="165" t="s">
        <v>151</v>
      </c>
      <c r="H622" s="166">
        <v>68</v>
      </c>
      <c r="I622" s="164" t="s">
        <v>1</v>
      </c>
      <c r="J622" s="100"/>
      <c r="K622" s="167" t="s">
        <v>1</v>
      </c>
      <c r="L622" s="168" t="s">
        <v>29</v>
      </c>
      <c r="M622" s="169">
        <v>0</v>
      </c>
      <c r="N622" s="169">
        <f>M622*H622</f>
        <v>0</v>
      </c>
      <c r="O622" s="169">
        <v>0</v>
      </c>
      <c r="P622" s="169">
        <f>O622*H622</f>
        <v>0</v>
      </c>
      <c r="Q622" s="169">
        <v>0</v>
      </c>
      <c r="R622" s="170">
        <f>Q622*H622</f>
        <v>0</v>
      </c>
      <c r="AP622" s="171" t="s">
        <v>130</v>
      </c>
      <c r="AR622" s="171" t="s">
        <v>125</v>
      </c>
      <c r="AS622" s="171" t="s">
        <v>69</v>
      </c>
      <c r="AW622" s="93" t="s">
        <v>121</v>
      </c>
      <c r="BC622" s="172" t="e">
        <f>IF(L622="základní",#REF!,0)</f>
        <v>#REF!</v>
      </c>
      <c r="BD622" s="172">
        <f>IF(L622="snížená",#REF!,0)</f>
        <v>0</v>
      </c>
      <c r="BE622" s="172">
        <f>IF(L622="zákl. přenesená",#REF!,0)</f>
        <v>0</v>
      </c>
      <c r="BF622" s="172">
        <f>IF(L622="sníž. přenesená",#REF!,0)</f>
        <v>0</v>
      </c>
      <c r="BG622" s="172">
        <f>IF(L622="nulová",#REF!,0)</f>
        <v>0</v>
      </c>
      <c r="BH622" s="93" t="s">
        <v>67</v>
      </c>
      <c r="BI622" s="172" t="e">
        <f>ROUND(#REF!*H622,2)</f>
        <v>#REF!</v>
      </c>
      <c r="BJ622" s="93" t="s">
        <v>130</v>
      </c>
      <c r="BK622" s="171" t="s">
        <v>1091</v>
      </c>
    </row>
    <row r="623" spans="2:63" s="99" customFormat="1">
      <c r="B623" s="100"/>
      <c r="D623" s="173" t="s">
        <v>132</v>
      </c>
      <c r="F623" s="174" t="s">
        <v>1090</v>
      </c>
      <c r="J623" s="100"/>
      <c r="K623" s="175"/>
      <c r="R623" s="176"/>
      <c r="AR623" s="93" t="s">
        <v>132</v>
      </c>
      <c r="AS623" s="93" t="s">
        <v>69</v>
      </c>
    </row>
    <row r="624" spans="2:63" s="152" customFormat="1" ht="22.9" customHeight="1">
      <c r="B624" s="153"/>
      <c r="D624" s="154" t="s">
        <v>61</v>
      </c>
      <c r="E624" s="161" t="s">
        <v>1092</v>
      </c>
      <c r="F624" s="161" t="s">
        <v>1093</v>
      </c>
      <c r="J624" s="153"/>
      <c r="K624" s="156"/>
      <c r="N624" s="157">
        <f>SUM(N625:N627)</f>
        <v>0</v>
      </c>
      <c r="P624" s="157">
        <f>SUM(P625:P627)</f>
        <v>0</v>
      </c>
      <c r="R624" s="158">
        <f>SUM(R625:R627)</f>
        <v>0</v>
      </c>
      <c r="AP624" s="154" t="s">
        <v>1077</v>
      </c>
      <c r="AR624" s="159" t="s">
        <v>61</v>
      </c>
      <c r="AS624" s="159" t="s">
        <v>67</v>
      </c>
      <c r="AW624" s="154" t="s">
        <v>121</v>
      </c>
      <c r="BI624" s="160" t="e">
        <f>SUM(BI625:BI627)</f>
        <v>#REF!</v>
      </c>
    </row>
    <row r="625" spans="2:63" s="99" customFormat="1" ht="16.5" customHeight="1">
      <c r="B625" s="100"/>
      <c r="C625" s="162" t="s">
        <v>1094</v>
      </c>
      <c r="D625" s="162" t="s">
        <v>125</v>
      </c>
      <c r="E625" s="163" t="s">
        <v>1095</v>
      </c>
      <c r="F625" s="164" t="s">
        <v>1096</v>
      </c>
      <c r="G625" s="165" t="s">
        <v>428</v>
      </c>
      <c r="H625" s="166">
        <v>23</v>
      </c>
      <c r="I625" s="164" t="s">
        <v>129</v>
      </c>
      <c r="J625" s="100"/>
      <c r="K625" s="167" t="s">
        <v>1</v>
      </c>
      <c r="L625" s="168" t="s">
        <v>29</v>
      </c>
      <c r="M625" s="169">
        <v>0</v>
      </c>
      <c r="N625" s="169">
        <f>M625*H625</f>
        <v>0</v>
      </c>
      <c r="O625" s="169">
        <v>0</v>
      </c>
      <c r="P625" s="169">
        <f>O625*H625</f>
        <v>0</v>
      </c>
      <c r="Q625" s="169">
        <v>0</v>
      </c>
      <c r="R625" s="170">
        <f>Q625*H625</f>
        <v>0</v>
      </c>
      <c r="AP625" s="171" t="s">
        <v>130</v>
      </c>
      <c r="AR625" s="171" t="s">
        <v>125</v>
      </c>
      <c r="AS625" s="171" t="s">
        <v>69</v>
      </c>
      <c r="AW625" s="93" t="s">
        <v>121</v>
      </c>
      <c r="BC625" s="172" t="e">
        <f>IF(L625="základní",#REF!,0)</f>
        <v>#REF!</v>
      </c>
      <c r="BD625" s="172">
        <f>IF(L625="snížená",#REF!,0)</f>
        <v>0</v>
      </c>
      <c r="BE625" s="172">
        <f>IF(L625="zákl. přenesená",#REF!,0)</f>
        <v>0</v>
      </c>
      <c r="BF625" s="172">
        <f>IF(L625="sníž. přenesená",#REF!,0)</f>
        <v>0</v>
      </c>
      <c r="BG625" s="172">
        <f>IF(L625="nulová",#REF!,0)</f>
        <v>0</v>
      </c>
      <c r="BH625" s="93" t="s">
        <v>67</v>
      </c>
      <c r="BI625" s="172" t="e">
        <f>ROUND(#REF!*H625,2)</f>
        <v>#REF!</v>
      </c>
      <c r="BJ625" s="93" t="s">
        <v>130</v>
      </c>
      <c r="BK625" s="171" t="s">
        <v>1097</v>
      </c>
    </row>
    <row r="626" spans="2:63" s="99" customFormat="1">
      <c r="B626" s="100"/>
      <c r="D626" s="173" t="s">
        <v>132</v>
      </c>
      <c r="F626" s="174" t="s">
        <v>1096</v>
      </c>
      <c r="J626" s="100"/>
      <c r="K626" s="175"/>
      <c r="R626" s="176"/>
      <c r="AR626" s="93" t="s">
        <v>132</v>
      </c>
      <c r="AS626" s="93" t="s">
        <v>69</v>
      </c>
    </row>
    <row r="627" spans="2:63" s="99" customFormat="1">
      <c r="B627" s="100"/>
      <c r="D627" s="177" t="s">
        <v>134</v>
      </c>
      <c r="F627" s="178" t="s">
        <v>1098</v>
      </c>
      <c r="J627" s="100"/>
      <c r="K627" s="175"/>
      <c r="R627" s="176"/>
      <c r="AR627" s="93" t="s">
        <v>134</v>
      </c>
      <c r="AS627" s="93" t="s">
        <v>69</v>
      </c>
    </row>
    <row r="628" spans="2:63" s="152" customFormat="1" ht="22.9" customHeight="1">
      <c r="B628" s="153"/>
      <c r="D628" s="154" t="s">
        <v>61</v>
      </c>
      <c r="E628" s="161" t="s">
        <v>1099</v>
      </c>
      <c r="F628" s="161" t="s">
        <v>1100</v>
      </c>
      <c r="J628" s="153"/>
      <c r="K628" s="156"/>
      <c r="N628" s="157">
        <f>SUM(N629:N631)</f>
        <v>0</v>
      </c>
      <c r="P628" s="157">
        <f>SUM(P629:P631)</f>
        <v>0</v>
      </c>
      <c r="R628" s="158">
        <f>SUM(R629:R631)</f>
        <v>0</v>
      </c>
      <c r="AP628" s="154" t="s">
        <v>1077</v>
      </c>
      <c r="AR628" s="159" t="s">
        <v>61</v>
      </c>
      <c r="AS628" s="159" t="s">
        <v>67</v>
      </c>
      <c r="AW628" s="154" t="s">
        <v>121</v>
      </c>
      <c r="BI628" s="160" t="e">
        <f>SUM(BI629:BI631)</f>
        <v>#REF!</v>
      </c>
    </row>
    <row r="629" spans="2:63" s="99" customFormat="1" ht="16.5" customHeight="1">
      <c r="B629" s="100"/>
      <c r="C629" s="162" t="s">
        <v>1101</v>
      </c>
      <c r="D629" s="162" t="s">
        <v>125</v>
      </c>
      <c r="E629" s="163" t="s">
        <v>1102</v>
      </c>
      <c r="F629" s="164" t="s">
        <v>1100</v>
      </c>
      <c r="G629" s="165" t="s">
        <v>428</v>
      </c>
      <c r="H629" s="166">
        <v>23</v>
      </c>
      <c r="I629" s="164" t="s">
        <v>129</v>
      </c>
      <c r="J629" s="100"/>
      <c r="K629" s="167" t="s">
        <v>1</v>
      </c>
      <c r="L629" s="168" t="s">
        <v>29</v>
      </c>
      <c r="M629" s="169">
        <v>0</v>
      </c>
      <c r="N629" s="169">
        <f>M629*H629</f>
        <v>0</v>
      </c>
      <c r="O629" s="169">
        <v>0</v>
      </c>
      <c r="P629" s="169">
        <f>O629*H629</f>
        <v>0</v>
      </c>
      <c r="Q629" s="169">
        <v>0</v>
      </c>
      <c r="R629" s="170">
        <f>Q629*H629</f>
        <v>0</v>
      </c>
      <c r="AP629" s="171" t="s">
        <v>130</v>
      </c>
      <c r="AR629" s="171" t="s">
        <v>125</v>
      </c>
      <c r="AS629" s="171" t="s">
        <v>69</v>
      </c>
      <c r="AW629" s="93" t="s">
        <v>121</v>
      </c>
      <c r="BC629" s="172" t="e">
        <f>IF(L629="základní",#REF!,0)</f>
        <v>#REF!</v>
      </c>
      <c r="BD629" s="172">
        <f>IF(L629="snížená",#REF!,0)</f>
        <v>0</v>
      </c>
      <c r="BE629" s="172">
        <f>IF(L629="zákl. přenesená",#REF!,0)</f>
        <v>0</v>
      </c>
      <c r="BF629" s="172">
        <f>IF(L629="sníž. přenesená",#REF!,0)</f>
        <v>0</v>
      </c>
      <c r="BG629" s="172">
        <f>IF(L629="nulová",#REF!,0)</f>
        <v>0</v>
      </c>
      <c r="BH629" s="93" t="s">
        <v>67</v>
      </c>
      <c r="BI629" s="172" t="e">
        <f>ROUND(#REF!*H629,2)</f>
        <v>#REF!</v>
      </c>
      <c r="BJ629" s="93" t="s">
        <v>130</v>
      </c>
      <c r="BK629" s="171" t="s">
        <v>1103</v>
      </c>
    </row>
    <row r="630" spans="2:63" s="99" customFormat="1">
      <c r="B630" s="100"/>
      <c r="D630" s="173" t="s">
        <v>132</v>
      </c>
      <c r="F630" s="174" t="s">
        <v>1100</v>
      </c>
      <c r="J630" s="100"/>
      <c r="K630" s="175"/>
      <c r="R630" s="176"/>
      <c r="AR630" s="93" t="s">
        <v>132</v>
      </c>
      <c r="AS630" s="93" t="s">
        <v>69</v>
      </c>
    </row>
    <row r="631" spans="2:63" s="99" customFormat="1">
      <c r="B631" s="100"/>
      <c r="D631" s="177" t="s">
        <v>134</v>
      </c>
      <c r="F631" s="178" t="s">
        <v>1104</v>
      </c>
      <c r="J631" s="100"/>
      <c r="K631" s="175"/>
      <c r="R631" s="176"/>
      <c r="AR631" s="93" t="s">
        <v>134</v>
      </c>
      <c r="AS631" s="93" t="s">
        <v>69</v>
      </c>
    </row>
    <row r="632" spans="2:63" s="152" customFormat="1" ht="22.9" customHeight="1">
      <c r="B632" s="153"/>
      <c r="D632" s="154" t="s">
        <v>61</v>
      </c>
      <c r="E632" s="161" t="s">
        <v>1105</v>
      </c>
      <c r="F632" s="161" t="s">
        <v>1106</v>
      </c>
      <c r="J632" s="153"/>
      <c r="K632" s="156"/>
      <c r="N632" s="157">
        <f>SUM(N633:N638)</f>
        <v>0</v>
      </c>
      <c r="P632" s="157">
        <f>SUM(P633:P638)</f>
        <v>0</v>
      </c>
      <c r="R632" s="158">
        <f>SUM(R633:R638)</f>
        <v>0</v>
      </c>
      <c r="AP632" s="154" t="s">
        <v>1077</v>
      </c>
      <c r="AR632" s="159" t="s">
        <v>61</v>
      </c>
      <c r="AS632" s="159" t="s">
        <v>67</v>
      </c>
      <c r="AW632" s="154" t="s">
        <v>121</v>
      </c>
      <c r="BI632" s="160" t="e">
        <f>SUM(BI633:BI638)</f>
        <v>#REF!</v>
      </c>
    </row>
    <row r="633" spans="2:63" s="99" customFormat="1" ht="16.5" customHeight="1">
      <c r="B633" s="100"/>
      <c r="C633" s="162" t="s">
        <v>1107</v>
      </c>
      <c r="D633" s="162" t="s">
        <v>125</v>
      </c>
      <c r="E633" s="163" t="s">
        <v>1108</v>
      </c>
      <c r="F633" s="164" t="s">
        <v>1109</v>
      </c>
      <c r="G633" s="165" t="s">
        <v>428</v>
      </c>
      <c r="H633" s="166">
        <v>23</v>
      </c>
      <c r="I633" s="164" t="s">
        <v>129</v>
      </c>
      <c r="J633" s="100"/>
      <c r="K633" s="167" t="s">
        <v>1</v>
      </c>
      <c r="L633" s="168" t="s">
        <v>29</v>
      </c>
      <c r="M633" s="169">
        <v>0</v>
      </c>
      <c r="N633" s="169">
        <f>M633*H633</f>
        <v>0</v>
      </c>
      <c r="O633" s="169">
        <v>0</v>
      </c>
      <c r="P633" s="169">
        <f>O633*H633</f>
        <v>0</v>
      </c>
      <c r="Q633" s="169">
        <v>0</v>
      </c>
      <c r="R633" s="170">
        <f>Q633*H633</f>
        <v>0</v>
      </c>
      <c r="AP633" s="171" t="s">
        <v>130</v>
      </c>
      <c r="AR633" s="171" t="s">
        <v>125</v>
      </c>
      <c r="AS633" s="171" t="s">
        <v>69</v>
      </c>
      <c r="AW633" s="93" t="s">
        <v>121</v>
      </c>
      <c r="BC633" s="172" t="e">
        <f>IF(L633="základní",#REF!,0)</f>
        <v>#REF!</v>
      </c>
      <c r="BD633" s="172">
        <f>IF(L633="snížená",#REF!,0)</f>
        <v>0</v>
      </c>
      <c r="BE633" s="172">
        <f>IF(L633="zákl. přenesená",#REF!,0)</f>
        <v>0</v>
      </c>
      <c r="BF633" s="172">
        <f>IF(L633="sníž. přenesená",#REF!,0)</f>
        <v>0</v>
      </c>
      <c r="BG633" s="172">
        <f>IF(L633="nulová",#REF!,0)</f>
        <v>0</v>
      </c>
      <c r="BH633" s="93" t="s">
        <v>67</v>
      </c>
      <c r="BI633" s="172" t="e">
        <f>ROUND(#REF!*H633,2)</f>
        <v>#REF!</v>
      </c>
      <c r="BJ633" s="93" t="s">
        <v>130</v>
      </c>
      <c r="BK633" s="171" t="s">
        <v>1110</v>
      </c>
    </row>
    <row r="634" spans="2:63" s="99" customFormat="1">
      <c r="B634" s="100"/>
      <c r="D634" s="173" t="s">
        <v>132</v>
      </c>
      <c r="F634" s="174" t="s">
        <v>1109</v>
      </c>
      <c r="J634" s="100"/>
      <c r="K634" s="175"/>
      <c r="R634" s="176"/>
      <c r="AR634" s="93" t="s">
        <v>132</v>
      </c>
      <c r="AS634" s="93" t="s">
        <v>69</v>
      </c>
    </row>
    <row r="635" spans="2:63" s="99" customFormat="1">
      <c r="B635" s="100"/>
      <c r="D635" s="177" t="s">
        <v>134</v>
      </c>
      <c r="F635" s="178" t="s">
        <v>1111</v>
      </c>
      <c r="J635" s="100"/>
      <c r="K635" s="175"/>
      <c r="R635" s="176"/>
      <c r="AR635" s="93" t="s">
        <v>134</v>
      </c>
      <c r="AS635" s="93" t="s">
        <v>69</v>
      </c>
    </row>
    <row r="636" spans="2:63" s="99" customFormat="1" ht="16.5" customHeight="1">
      <c r="B636" s="100"/>
      <c r="C636" s="162" t="s">
        <v>1112</v>
      </c>
      <c r="D636" s="162" t="s">
        <v>125</v>
      </c>
      <c r="E636" s="163" t="s">
        <v>1113</v>
      </c>
      <c r="F636" s="164" t="s">
        <v>1114</v>
      </c>
      <c r="G636" s="165" t="s">
        <v>428</v>
      </c>
      <c r="H636" s="166">
        <v>23</v>
      </c>
      <c r="I636" s="164" t="s">
        <v>129</v>
      </c>
      <c r="J636" s="100"/>
      <c r="K636" s="167" t="s">
        <v>1</v>
      </c>
      <c r="L636" s="168" t="s">
        <v>29</v>
      </c>
      <c r="M636" s="169">
        <v>0</v>
      </c>
      <c r="N636" s="169">
        <f>M636*H636</f>
        <v>0</v>
      </c>
      <c r="O636" s="169">
        <v>0</v>
      </c>
      <c r="P636" s="169">
        <f>O636*H636</f>
        <v>0</v>
      </c>
      <c r="Q636" s="169">
        <v>0</v>
      </c>
      <c r="R636" s="170">
        <f>Q636*H636</f>
        <v>0</v>
      </c>
      <c r="AP636" s="171" t="s">
        <v>130</v>
      </c>
      <c r="AR636" s="171" t="s">
        <v>125</v>
      </c>
      <c r="AS636" s="171" t="s">
        <v>69</v>
      </c>
      <c r="AW636" s="93" t="s">
        <v>121</v>
      </c>
      <c r="BC636" s="172" t="e">
        <f>IF(L636="základní",#REF!,0)</f>
        <v>#REF!</v>
      </c>
      <c r="BD636" s="172">
        <f>IF(L636="snížená",#REF!,0)</f>
        <v>0</v>
      </c>
      <c r="BE636" s="172">
        <f>IF(L636="zákl. přenesená",#REF!,0)</f>
        <v>0</v>
      </c>
      <c r="BF636" s="172">
        <f>IF(L636="sníž. přenesená",#REF!,0)</f>
        <v>0</v>
      </c>
      <c r="BG636" s="172">
        <f>IF(L636="nulová",#REF!,0)</f>
        <v>0</v>
      </c>
      <c r="BH636" s="93" t="s">
        <v>67</v>
      </c>
      <c r="BI636" s="172" t="e">
        <f>ROUND(#REF!*H636,2)</f>
        <v>#REF!</v>
      </c>
      <c r="BJ636" s="93" t="s">
        <v>130</v>
      </c>
      <c r="BK636" s="171" t="s">
        <v>1115</v>
      </c>
    </row>
    <row r="637" spans="2:63" s="99" customFormat="1">
      <c r="B637" s="100"/>
      <c r="D637" s="173" t="s">
        <v>132</v>
      </c>
      <c r="F637" s="174" t="s">
        <v>1114</v>
      </c>
      <c r="J637" s="100"/>
      <c r="K637" s="175"/>
      <c r="R637" s="176"/>
      <c r="AR637" s="93" t="s">
        <v>132</v>
      </c>
      <c r="AS637" s="93" t="s">
        <v>69</v>
      </c>
    </row>
    <row r="638" spans="2:63" s="99" customFormat="1">
      <c r="B638" s="100"/>
      <c r="D638" s="177" t="s">
        <v>134</v>
      </c>
      <c r="F638" s="178" t="s">
        <v>1116</v>
      </c>
      <c r="J638" s="100"/>
      <c r="K638" s="188"/>
      <c r="L638" s="189"/>
      <c r="M638" s="189"/>
      <c r="N638" s="189"/>
      <c r="O638" s="189"/>
      <c r="P638" s="189"/>
      <c r="Q638" s="189"/>
      <c r="R638" s="190"/>
      <c r="AR638" s="93" t="s">
        <v>134</v>
      </c>
      <c r="AS638" s="93" t="s">
        <v>69</v>
      </c>
    </row>
    <row r="639" spans="2:63" s="99" customFormat="1" ht="6.95" customHeight="1">
      <c r="B639" s="125"/>
      <c r="C639" s="126"/>
      <c r="D639" s="126"/>
      <c r="E639" s="126"/>
      <c r="F639" s="126"/>
      <c r="G639" s="126"/>
      <c r="H639" s="126"/>
      <c r="I639" s="126"/>
      <c r="J639" s="100"/>
    </row>
  </sheetData>
  <sheetProtection algorithmName="SHA-512" hashValue="XJmA1SZ69XZTecCm2nxOaeA7Rl22K3k5LenwgLIp1Xy01HsqxU8P8+DRPJnx/2sHsqTlx132sJWuO7/H3wrc2A==" saltValue="XHFX/kXXXkAPDXgtDNNFXQ==" spinCount="100000" sheet="1" objects="1" scenarios="1"/>
  <autoFilter ref="C143:I638" xr:uid="{00000000-0009-0000-0000-000001000000}"/>
  <mergeCells count="6">
    <mergeCell ref="J2:T2"/>
    <mergeCell ref="E7:H7"/>
    <mergeCell ref="E16:H16"/>
    <mergeCell ref="E25:H25"/>
    <mergeCell ref="E85:H85"/>
    <mergeCell ref="E136:H136"/>
  </mergeCells>
  <hyperlinks>
    <hyperlink ref="F149" r:id="rId1" xr:uid="{00000000-0004-0000-0100-000000000000}"/>
    <hyperlink ref="F152" r:id="rId2" xr:uid="{00000000-0004-0000-0100-000001000000}"/>
    <hyperlink ref="F155" r:id="rId3" xr:uid="{00000000-0004-0000-0100-000002000000}"/>
    <hyperlink ref="F158" r:id="rId4" xr:uid="{00000000-0004-0000-0100-000003000000}"/>
    <hyperlink ref="F161" r:id="rId5" xr:uid="{00000000-0004-0000-0100-000004000000}"/>
    <hyperlink ref="F164" r:id="rId6" xr:uid="{00000000-0004-0000-0100-000005000000}"/>
    <hyperlink ref="F167" r:id="rId7" xr:uid="{00000000-0004-0000-0100-000006000000}"/>
    <hyperlink ref="F170" r:id="rId8" xr:uid="{00000000-0004-0000-0100-000007000000}"/>
    <hyperlink ref="F173" r:id="rId9" xr:uid="{00000000-0004-0000-0100-000008000000}"/>
    <hyperlink ref="F176" r:id="rId10" xr:uid="{00000000-0004-0000-0100-000009000000}"/>
    <hyperlink ref="F182" r:id="rId11" xr:uid="{00000000-0004-0000-0100-00000A000000}"/>
    <hyperlink ref="F189" r:id="rId12" xr:uid="{00000000-0004-0000-0100-00000B000000}"/>
    <hyperlink ref="F192" r:id="rId13" xr:uid="{00000000-0004-0000-0100-00000C000000}"/>
    <hyperlink ref="F195" r:id="rId14" xr:uid="{00000000-0004-0000-0100-00000D000000}"/>
    <hyperlink ref="F198" r:id="rId15" xr:uid="{00000000-0004-0000-0100-00000E000000}"/>
    <hyperlink ref="F201" r:id="rId16" xr:uid="{00000000-0004-0000-0100-00000F000000}"/>
    <hyperlink ref="F204" r:id="rId17" xr:uid="{00000000-0004-0000-0100-000010000000}"/>
    <hyperlink ref="F207" r:id="rId18" xr:uid="{00000000-0004-0000-0100-000011000000}"/>
    <hyperlink ref="F210" r:id="rId19" xr:uid="{00000000-0004-0000-0100-000012000000}"/>
    <hyperlink ref="F213" r:id="rId20" xr:uid="{00000000-0004-0000-0100-000013000000}"/>
    <hyperlink ref="F217" r:id="rId21" xr:uid="{00000000-0004-0000-0100-000014000000}"/>
    <hyperlink ref="F220" r:id="rId22" xr:uid="{00000000-0004-0000-0100-000015000000}"/>
    <hyperlink ref="F223" r:id="rId23" xr:uid="{00000000-0004-0000-0100-000016000000}"/>
    <hyperlink ref="F226" r:id="rId24" xr:uid="{00000000-0004-0000-0100-000017000000}"/>
    <hyperlink ref="F229" r:id="rId25" xr:uid="{00000000-0004-0000-0100-000018000000}"/>
    <hyperlink ref="F233" r:id="rId26" xr:uid="{00000000-0004-0000-0100-000019000000}"/>
    <hyperlink ref="F302" r:id="rId27" xr:uid="{00000000-0004-0000-0100-00001A000000}"/>
    <hyperlink ref="F307" r:id="rId28" xr:uid="{00000000-0004-0000-0100-00001B000000}"/>
    <hyperlink ref="F313" r:id="rId29" xr:uid="{00000000-0004-0000-0100-00001C000000}"/>
    <hyperlink ref="F316" r:id="rId30" xr:uid="{00000000-0004-0000-0100-00001D000000}"/>
    <hyperlink ref="F319" r:id="rId31" xr:uid="{00000000-0004-0000-0100-00001E000000}"/>
    <hyperlink ref="F322" r:id="rId32" xr:uid="{00000000-0004-0000-0100-00001F000000}"/>
    <hyperlink ref="F325" r:id="rId33" xr:uid="{00000000-0004-0000-0100-000020000000}"/>
    <hyperlink ref="F328" r:id="rId34" xr:uid="{00000000-0004-0000-0100-000021000000}"/>
    <hyperlink ref="F331" r:id="rId35" xr:uid="{00000000-0004-0000-0100-000022000000}"/>
    <hyperlink ref="F337" r:id="rId36" xr:uid="{00000000-0004-0000-0100-000023000000}"/>
    <hyperlink ref="F340" r:id="rId37" xr:uid="{00000000-0004-0000-0100-000024000000}"/>
    <hyperlink ref="F343" r:id="rId38" xr:uid="{00000000-0004-0000-0100-000025000000}"/>
    <hyperlink ref="F346" r:id="rId39" xr:uid="{00000000-0004-0000-0100-000026000000}"/>
    <hyperlink ref="F349" r:id="rId40" xr:uid="{00000000-0004-0000-0100-000027000000}"/>
    <hyperlink ref="F352" r:id="rId41" xr:uid="{00000000-0004-0000-0100-000028000000}"/>
    <hyperlink ref="F355" r:id="rId42" xr:uid="{00000000-0004-0000-0100-000029000000}"/>
    <hyperlink ref="F358" r:id="rId43" xr:uid="{00000000-0004-0000-0100-00002A000000}"/>
    <hyperlink ref="F362" r:id="rId44" xr:uid="{00000000-0004-0000-0100-00002B000000}"/>
    <hyperlink ref="F365" r:id="rId45" xr:uid="{00000000-0004-0000-0100-00002C000000}"/>
    <hyperlink ref="F368" r:id="rId46" xr:uid="{00000000-0004-0000-0100-00002D000000}"/>
    <hyperlink ref="F371" r:id="rId47" xr:uid="{00000000-0004-0000-0100-00002E000000}"/>
    <hyperlink ref="F374" r:id="rId48" xr:uid="{00000000-0004-0000-0100-00002F000000}"/>
    <hyperlink ref="F377" r:id="rId49" xr:uid="{00000000-0004-0000-0100-000030000000}"/>
    <hyperlink ref="F380" r:id="rId50" xr:uid="{00000000-0004-0000-0100-000031000000}"/>
    <hyperlink ref="F383" r:id="rId51" xr:uid="{00000000-0004-0000-0100-000032000000}"/>
    <hyperlink ref="F386" r:id="rId52" xr:uid="{00000000-0004-0000-0100-000033000000}"/>
    <hyperlink ref="F389" r:id="rId53" xr:uid="{00000000-0004-0000-0100-000034000000}"/>
    <hyperlink ref="F392" r:id="rId54" xr:uid="{00000000-0004-0000-0100-000035000000}"/>
    <hyperlink ref="F395" r:id="rId55" xr:uid="{00000000-0004-0000-0100-000036000000}"/>
    <hyperlink ref="F399" r:id="rId56" xr:uid="{00000000-0004-0000-0100-000037000000}"/>
    <hyperlink ref="F402" r:id="rId57" xr:uid="{00000000-0004-0000-0100-000038000000}"/>
    <hyperlink ref="F406" r:id="rId58" xr:uid="{00000000-0004-0000-0100-000039000000}"/>
    <hyperlink ref="F409" r:id="rId59" xr:uid="{00000000-0004-0000-0100-00003A000000}"/>
    <hyperlink ref="F415" r:id="rId60" xr:uid="{00000000-0004-0000-0100-00003B000000}"/>
    <hyperlink ref="F418" r:id="rId61" xr:uid="{00000000-0004-0000-0100-00003C000000}"/>
    <hyperlink ref="F421" r:id="rId62" xr:uid="{00000000-0004-0000-0100-00003D000000}"/>
    <hyperlink ref="F426" r:id="rId63" xr:uid="{00000000-0004-0000-0100-00003E000000}"/>
    <hyperlink ref="F430" r:id="rId64" xr:uid="{00000000-0004-0000-0100-00003F000000}"/>
    <hyperlink ref="F433" r:id="rId65" xr:uid="{00000000-0004-0000-0100-000040000000}"/>
    <hyperlink ref="F440" r:id="rId66" xr:uid="{00000000-0004-0000-0100-000041000000}"/>
    <hyperlink ref="F444" r:id="rId67" xr:uid="{00000000-0004-0000-0100-000042000000}"/>
    <hyperlink ref="F447" r:id="rId68" xr:uid="{00000000-0004-0000-0100-000043000000}"/>
    <hyperlink ref="F450" r:id="rId69" xr:uid="{00000000-0004-0000-0100-000044000000}"/>
    <hyperlink ref="F453" r:id="rId70" xr:uid="{00000000-0004-0000-0100-000045000000}"/>
    <hyperlink ref="F456" r:id="rId71" xr:uid="{00000000-0004-0000-0100-000046000000}"/>
    <hyperlink ref="F459" r:id="rId72" xr:uid="{00000000-0004-0000-0100-000047000000}"/>
    <hyperlink ref="F462" r:id="rId73" xr:uid="{00000000-0004-0000-0100-000048000000}"/>
    <hyperlink ref="F465" r:id="rId74" xr:uid="{00000000-0004-0000-0100-000049000000}"/>
    <hyperlink ref="F469" r:id="rId75" xr:uid="{00000000-0004-0000-0100-00004A000000}"/>
    <hyperlink ref="F472" r:id="rId76" xr:uid="{00000000-0004-0000-0100-00004B000000}"/>
    <hyperlink ref="F475" r:id="rId77" xr:uid="{00000000-0004-0000-0100-00004C000000}"/>
    <hyperlink ref="F478" r:id="rId78" xr:uid="{00000000-0004-0000-0100-00004D000000}"/>
    <hyperlink ref="F482" r:id="rId79" xr:uid="{00000000-0004-0000-0100-00004E000000}"/>
    <hyperlink ref="F485" r:id="rId80" xr:uid="{00000000-0004-0000-0100-00004F000000}"/>
    <hyperlink ref="F488" r:id="rId81" xr:uid="{00000000-0004-0000-0100-000050000000}"/>
    <hyperlink ref="F493" r:id="rId82" xr:uid="{00000000-0004-0000-0100-000051000000}"/>
    <hyperlink ref="F498" r:id="rId83" xr:uid="{00000000-0004-0000-0100-000052000000}"/>
    <hyperlink ref="F501" r:id="rId84" xr:uid="{00000000-0004-0000-0100-000053000000}"/>
    <hyperlink ref="F504" r:id="rId85" xr:uid="{00000000-0004-0000-0100-000054000000}"/>
    <hyperlink ref="F507" r:id="rId86" xr:uid="{00000000-0004-0000-0100-000055000000}"/>
    <hyperlink ref="F510" r:id="rId87" xr:uid="{00000000-0004-0000-0100-000056000000}"/>
    <hyperlink ref="F513" r:id="rId88" xr:uid="{00000000-0004-0000-0100-000057000000}"/>
    <hyperlink ref="F519" r:id="rId89" xr:uid="{00000000-0004-0000-0100-000058000000}"/>
    <hyperlink ref="F523" r:id="rId90" xr:uid="{00000000-0004-0000-0100-000059000000}"/>
    <hyperlink ref="F526" r:id="rId91" xr:uid="{00000000-0004-0000-0100-00005A000000}"/>
    <hyperlink ref="F531" r:id="rId92" xr:uid="{00000000-0004-0000-0100-00005B000000}"/>
    <hyperlink ref="F540" r:id="rId93" xr:uid="{00000000-0004-0000-0100-00005C000000}"/>
    <hyperlink ref="F545" r:id="rId94" xr:uid="{00000000-0004-0000-0100-00005D000000}"/>
    <hyperlink ref="F549" r:id="rId95" xr:uid="{00000000-0004-0000-0100-00005E000000}"/>
    <hyperlink ref="F552" r:id="rId96" xr:uid="{00000000-0004-0000-0100-00005F000000}"/>
    <hyperlink ref="F555" r:id="rId97" xr:uid="{00000000-0004-0000-0100-000060000000}"/>
    <hyperlink ref="F560" r:id="rId98" xr:uid="{00000000-0004-0000-0100-000061000000}"/>
    <hyperlink ref="F564" r:id="rId99" xr:uid="{00000000-0004-0000-0100-000062000000}"/>
    <hyperlink ref="F567" r:id="rId100" xr:uid="{00000000-0004-0000-0100-000063000000}"/>
    <hyperlink ref="F570" r:id="rId101" xr:uid="{00000000-0004-0000-0100-000064000000}"/>
    <hyperlink ref="F575" r:id="rId102" xr:uid="{00000000-0004-0000-0100-000065000000}"/>
    <hyperlink ref="F580" r:id="rId103" xr:uid="{00000000-0004-0000-0100-000066000000}"/>
    <hyperlink ref="F584" r:id="rId104" xr:uid="{00000000-0004-0000-0100-000067000000}"/>
    <hyperlink ref="F587" r:id="rId105" xr:uid="{00000000-0004-0000-0100-000068000000}"/>
    <hyperlink ref="F590" r:id="rId106" xr:uid="{00000000-0004-0000-0100-000069000000}"/>
    <hyperlink ref="F595" r:id="rId107" xr:uid="{00000000-0004-0000-0100-00006A000000}"/>
    <hyperlink ref="F598" r:id="rId108" xr:uid="{00000000-0004-0000-0100-00006B000000}"/>
    <hyperlink ref="F601" r:id="rId109" xr:uid="{00000000-0004-0000-0100-00006C000000}"/>
    <hyperlink ref="F604" r:id="rId110" xr:uid="{00000000-0004-0000-0100-00006D000000}"/>
    <hyperlink ref="F608" r:id="rId111" xr:uid="{00000000-0004-0000-0100-00006E000000}"/>
    <hyperlink ref="F615" r:id="rId112" xr:uid="{00000000-0004-0000-0100-00006F000000}"/>
    <hyperlink ref="F627" r:id="rId113" xr:uid="{00000000-0004-0000-0100-000070000000}"/>
    <hyperlink ref="F631" r:id="rId114" xr:uid="{00000000-0004-0000-0100-000071000000}"/>
    <hyperlink ref="F635" r:id="rId115" xr:uid="{00000000-0004-0000-0100-000072000000}"/>
    <hyperlink ref="F638" r:id="rId116" xr:uid="{00000000-0004-0000-0100-00007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2023_HKR - Údržba, opravy...</vt:lpstr>
      <vt:lpstr>'2023_HKR - Údržba, opravy...'!Názvy_tisku</vt:lpstr>
      <vt:lpstr>'Rekapitulace stavby'!Názvy_tisku</vt:lpstr>
      <vt:lpstr>'2023_HKR - Údržba, opravy...'!Oblast_tisku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Modrá Petra, DiS.</cp:lastModifiedBy>
  <dcterms:created xsi:type="dcterms:W3CDTF">2023-09-27T11:16:34Z</dcterms:created>
  <dcterms:modified xsi:type="dcterms:W3CDTF">2023-09-27T11:21:14Z</dcterms:modified>
</cp:coreProperties>
</file>