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str\Documents\2022\"/>
    </mc:Choice>
  </mc:AlternateContent>
  <bookViews>
    <workbookView xWindow="0" yWindow="0" windowWidth="25800" windowHeight="12345" firstSheet="1" activeTab="1"/>
  </bookViews>
  <sheets>
    <sheet name="Rekapitulace stavby" sheetId="1" state="veryHidden" r:id="rId1"/>
    <sheet name="Limitní výše VRN" sheetId="2" r:id="rId2"/>
  </sheets>
  <definedNames>
    <definedName name="_xlnm._FilterDatabase" localSheetId="1" hidden="1">'Limitní výše VRN'!$C$112:$I$132</definedName>
    <definedName name="_xlnm.Print_Titles" localSheetId="1">'Limitní výše VRN'!$112:$112</definedName>
    <definedName name="_xlnm.Print_Titles" localSheetId="0">'Rekapitulace stavby'!$92:$92</definedName>
    <definedName name="_xlnm.Print_Area" localSheetId="1">'Limitní výše VRN'!$C$102:$H$132</definedName>
    <definedName name="_xlnm.Print_Area" localSheetId="0">'Rekapitulace stavby'!$D$4:$AO$76,'Rekapitulace stavby'!$C$82:$AQ$96</definedName>
  </definedNames>
  <calcPr calcId="162913"/>
</workbook>
</file>

<file path=xl/calcChain.xml><?xml version="1.0" encoding="utf-8"?>
<calcChain xmlns="http://schemas.openxmlformats.org/spreadsheetml/2006/main">
  <c r="AY95" i="1" l="1"/>
  <c r="AX95" i="1"/>
  <c r="AV132" i="2"/>
  <c r="AU132" i="2"/>
  <c r="AT132" i="2"/>
  <c r="AS132" i="2"/>
  <c r="AV131" i="2"/>
  <c r="AU131" i="2"/>
  <c r="AT131" i="2"/>
  <c r="AS131" i="2"/>
  <c r="AV130" i="2"/>
  <c r="AU130" i="2"/>
  <c r="AT130" i="2"/>
  <c r="AS130" i="2"/>
  <c r="AV129" i="2"/>
  <c r="AU129" i="2"/>
  <c r="AT129" i="2"/>
  <c r="AS129" i="2"/>
  <c r="AV128" i="2"/>
  <c r="AU128" i="2"/>
  <c r="AT128" i="2"/>
  <c r="AS128" i="2"/>
  <c r="AV127" i="2"/>
  <c r="AU127" i="2"/>
  <c r="AT127" i="2"/>
  <c r="AS127" i="2"/>
  <c r="AV126" i="2"/>
  <c r="AU126" i="2"/>
  <c r="AT126" i="2"/>
  <c r="AS126" i="2"/>
  <c r="AV125" i="2"/>
  <c r="AU125" i="2"/>
  <c r="AT125" i="2"/>
  <c r="AS125" i="2"/>
  <c r="AV124" i="2"/>
  <c r="AU124" i="2"/>
  <c r="AT124" i="2"/>
  <c r="AS124" i="2"/>
  <c r="AV123" i="2"/>
  <c r="AU123" i="2"/>
  <c r="AT123" i="2"/>
  <c r="AS123" i="2"/>
  <c r="AV122" i="2"/>
  <c r="AU122" i="2"/>
  <c r="AT122" i="2"/>
  <c r="AS122" i="2"/>
  <c r="AV121" i="2"/>
  <c r="AU121" i="2"/>
  <c r="AT121" i="2"/>
  <c r="AS121" i="2"/>
  <c r="AV120" i="2"/>
  <c r="AU120" i="2"/>
  <c r="AT120" i="2"/>
  <c r="AS120" i="2"/>
  <c r="AV119" i="2"/>
  <c r="AU119" i="2"/>
  <c r="AT119" i="2"/>
  <c r="AS119" i="2"/>
  <c r="AV118" i="2"/>
  <c r="AU118" i="2"/>
  <c r="AT118" i="2"/>
  <c r="AS118" i="2"/>
  <c r="AV117" i="2"/>
  <c r="AU117" i="2"/>
  <c r="AT117" i="2"/>
  <c r="AS117" i="2"/>
  <c r="AV116" i="2"/>
  <c r="AU116" i="2"/>
  <c r="AT116" i="2"/>
  <c r="AS116" i="2"/>
  <c r="AV115" i="2"/>
  <c r="AU115" i="2"/>
  <c r="AT115" i="2"/>
  <c r="AS115" i="2"/>
  <c r="F87" i="2"/>
  <c r="E85" i="2"/>
  <c r="E19" i="2"/>
  <c r="E16" i="2"/>
  <c r="F110" i="2" s="1"/>
  <c r="E13" i="2"/>
  <c r="F109" i="2" s="1"/>
  <c r="L90" i="1"/>
  <c r="AM90" i="1"/>
  <c r="AM89" i="1"/>
  <c r="L89" i="1"/>
  <c r="AM87" i="1"/>
  <c r="L87" i="1"/>
  <c r="L85" i="1"/>
  <c r="L84" i="1"/>
  <c r="AX121" i="2"/>
  <c r="AX126" i="2"/>
  <c r="AX117" i="2"/>
  <c r="AS94" i="1"/>
  <c r="AX131" i="2"/>
  <c r="AX127" i="2"/>
  <c r="AX120" i="2"/>
  <c r="AX132" i="2"/>
  <c r="AX119" i="2"/>
  <c r="AX129" i="2"/>
  <c r="AX125" i="2"/>
  <c r="AX130" i="2"/>
  <c r="AX123" i="2"/>
  <c r="AX115" i="2"/>
  <c r="AX122" i="2"/>
  <c r="AX118" i="2"/>
  <c r="AX116" i="2"/>
  <c r="AX128" i="2"/>
  <c r="AX124" i="2"/>
  <c r="AX114" i="2" l="1"/>
  <c r="AU95" i="1"/>
  <c r="AU94" i="1" s="1"/>
  <c r="AR129" i="2"/>
  <c r="AR131" i="2"/>
  <c r="F90" i="2"/>
  <c r="AR116" i="2"/>
  <c r="AR121" i="2"/>
  <c r="AR122" i="2"/>
  <c r="AR124" i="2"/>
  <c r="AR128" i="2"/>
  <c r="AR130" i="2"/>
  <c r="F89" i="2"/>
  <c r="AR117" i="2"/>
  <c r="AR118" i="2"/>
  <c r="AR123" i="2"/>
  <c r="AR126" i="2"/>
  <c r="AR132" i="2"/>
  <c r="AR115" i="2"/>
  <c r="AR119" i="2"/>
  <c r="AR120" i="2"/>
  <c r="AR125" i="2"/>
  <c r="AR127" i="2"/>
  <c r="AW95" i="1"/>
  <c r="F33" i="2"/>
  <c r="BB95" i="1" s="1"/>
  <c r="BB94" i="1" s="1"/>
  <c r="AX94" i="1" s="1"/>
  <c r="F35" i="2"/>
  <c r="BD95" i="1"/>
  <c r="BD94" i="1" s="1"/>
  <c r="W33" i="1" s="1"/>
  <c r="F32" i="2"/>
  <c r="BA95" i="1" s="1"/>
  <c r="BA94" i="1" s="1"/>
  <c r="AW94" i="1" s="1"/>
  <c r="AK30" i="1" s="1"/>
  <c r="F34" i="2"/>
  <c r="BC95" i="1" s="1"/>
  <c r="BC94" i="1" s="1"/>
  <c r="W32" i="1" s="1"/>
  <c r="AX113" i="2" l="1"/>
  <c r="AY94" i="1"/>
  <c r="W31" i="1"/>
  <c r="AV95" i="1"/>
  <c r="AT95" i="1" s="1"/>
  <c r="W30" i="1"/>
  <c r="F31" i="2"/>
  <c r="AZ95" i="1" s="1"/>
  <c r="AZ94" i="1" s="1"/>
  <c r="AV94" i="1" s="1"/>
  <c r="AK29" i="1" s="1"/>
  <c r="W29" i="1" l="1"/>
  <c r="AT94" i="1"/>
  <c r="AG95" i="1" l="1"/>
  <c r="AG94" i="1" l="1"/>
  <c r="AN95" i="1"/>
  <c r="AK26" i="1" l="1"/>
  <c r="AK35" i="1" s="1"/>
  <c r="AN94" i="1"/>
</calcChain>
</file>

<file path=xl/sharedStrings.xml><?xml version="1.0" encoding="utf-8"?>
<sst xmlns="http://schemas.openxmlformats.org/spreadsheetml/2006/main" count="426" uniqueCount="168">
  <si>
    <t>Export Komplet</t>
  </si>
  <si>
    <t/>
  </si>
  <si>
    <t>2.0</t>
  </si>
  <si>
    <t>False</t>
  </si>
  <si>
    <t>{f17ceff4-b34c-41bc-aed1-40c63f037f45}</t>
  </si>
  <si>
    <t>&gt;&gt;  skryté sloupce  &lt;&lt;</t>
  </si>
  <si>
    <t>0,01</t>
  </si>
  <si>
    <t>21</t>
  </si>
  <si>
    <t>15</t>
  </si>
  <si>
    <t>REKAPITULACE STAVBY</t>
  </si>
  <si>
    <t>v ---  níže se nacházejí doplnkové a pomocné údaje k sestavám  --- v</t>
  </si>
  <si>
    <t>0,001</t>
  </si>
  <si>
    <t>Kód:</t>
  </si>
  <si>
    <t>2022-31_Z</t>
  </si>
  <si>
    <t>Stavba:</t>
  </si>
  <si>
    <t>Údržba, opravy a odstraňování závad u SSZT OŘ PHA 2022 – 2023 – SSZT Pz - Limitní výše VRN</t>
  </si>
  <si>
    <t>KSO:</t>
  </si>
  <si>
    <t>CC-CZ:</t>
  </si>
  <si>
    <t>Místo:</t>
  </si>
  <si>
    <t>SSZT Pz</t>
  </si>
  <si>
    <t>Datum:</t>
  </si>
  <si>
    <t>5. 4. 2022</t>
  </si>
  <si>
    <t>Zadavatel:</t>
  </si>
  <si>
    <t>IČ:</t>
  </si>
  <si>
    <t xml:space="preserve"> </t>
  </si>
  <si>
    <t>DIČ:</t>
  </si>
  <si>
    <t>Zhotovitel:</t>
  </si>
  <si>
    <t>Projektant:</t>
  </si>
  <si>
    <t>True</t>
  </si>
  <si>
    <t>Zpracovatel:</t>
  </si>
  <si>
    <t>Milan Bělehrad</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</si>
  <si>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</si>
  <si>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</si>
  <si>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</si>
  <si>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</si>
  <si>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</si>
  <si>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</si>
  <si>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</si>
  <si>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</si>
  <si>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</si>
  <si>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</si>
  <si>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</si>
  <si>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</si>
  <si>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</si>
  <si>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</si>
  <si>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</si>
  <si>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</si>
  <si>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</si>
  <si>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</si>
  <si>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</si>
  <si>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</si>
  <si>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</si>
  <si>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</si>
  <si>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</si>
  <si>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</si>
  <si>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</si>
  <si>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</si>
  <si>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</si>
  <si>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</si>
  <si>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</si>
  <si>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</si>
  <si>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</si>
  <si>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</si>
  <si>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</si>
  <si>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</si>
  <si>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</si>
  <si>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</si>
  <si>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</si>
  <si>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</si>
  <si>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</si>
  <si>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</si>
  <si>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</si>
  <si>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</si>
  <si>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</si>
  <si>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</si>
  <si>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</si>
  <si>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</si>
  <si>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</si>
  <si>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</si>
  <si>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</si>
  <si>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</si>
  <si>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</si>
  <si>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</si>
  <si>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Náklady ze soupisu prací</t>
  </si>
  <si>
    <t>-1</t>
  </si>
  <si>
    <t>VRN - Vedlejší rozpočtové náklady</t>
  </si>
  <si>
    <t>SOUPIS PRACÍ</t>
  </si>
  <si>
    <t>PČ</t>
  </si>
  <si>
    <t>MJ</t>
  </si>
  <si>
    <t>Množství</t>
  </si>
  <si>
    <t>Cenová soustava</t>
  </si>
  <si>
    <t>Náklady soupisu celkem</t>
  </si>
  <si>
    <t>VRN</t>
  </si>
  <si>
    <t>Vedlejší rozpočtové náklady</t>
  </si>
  <si>
    <t>5</t>
  </si>
  <si>
    <t>ROZPOCET</t>
  </si>
  <si>
    <t>K</t>
  </si>
  <si>
    <t>022102001</t>
  </si>
  <si>
    <t>Geodetické práce Geodetické práce elektrického zařízení</t>
  </si>
  <si>
    <t>%</t>
  </si>
  <si>
    <t>4</t>
  </si>
  <si>
    <t>4169768</t>
  </si>
  <si>
    <t>023101001</t>
  </si>
  <si>
    <t>Projektové práce Projektové práce v rozsahu ZRN (vyjma dále jmenované práce) do 1 mil. Kč</t>
  </si>
  <si>
    <t>-604108582</t>
  </si>
  <si>
    <t>3</t>
  </si>
  <si>
    <t>023101011</t>
  </si>
  <si>
    <t>Projektové práce Projektové práce v rozsahu ZRN (vyjma dále jmenované práce) přes 1 do 3 mil. Kč</t>
  </si>
  <si>
    <t>-890405524</t>
  </si>
  <si>
    <t>023101021</t>
  </si>
  <si>
    <t>Projektové práce Projektové práce v rozsahu ZRN (vyjma dále jmenované práce) přes 3 do 5 mil. Kč</t>
  </si>
  <si>
    <t>-591192580</t>
  </si>
  <si>
    <t>023101031</t>
  </si>
  <si>
    <t>Projektové práce Projektové práce v rozsahu ZRN (vyjma dále jmenované práce) přes 5 do 20 mil. Kč</t>
  </si>
  <si>
    <t>-1740223735</t>
  </si>
  <si>
    <t>6</t>
  </si>
  <si>
    <t>023101041</t>
  </si>
  <si>
    <t>Projektové práce Projektové práce v rozsahu ZRN (vyjma dále jmenované práce) přes 20 mil. Kč</t>
  </si>
  <si>
    <t>-1417402005</t>
  </si>
  <si>
    <t>7</t>
  </si>
  <si>
    <t>023121011</t>
  </si>
  <si>
    <t>Projektové práce Projektová dokumentace - přípravné práce Zjednodušený projekt opravy zabezpečovacích, sdělovacích, elektrických zařízení</t>
  </si>
  <si>
    <t>1855410523</t>
  </si>
  <si>
    <t>8</t>
  </si>
  <si>
    <t>023122001</t>
  </si>
  <si>
    <t>Projektové práce Projektová dokumentace - přípravné práce Projekt opravy zabezpečovacích, sdělovacích, elektrických zařízení</t>
  </si>
  <si>
    <t>-1418949032</t>
  </si>
  <si>
    <t>9</t>
  </si>
  <si>
    <t>023131011</t>
  </si>
  <si>
    <t>Projektové práce Dokumentace skutečného provedení zabezpečovacích, sdělovacích, elektrických zařízení</t>
  </si>
  <si>
    <t>251623934</t>
  </si>
  <si>
    <t>10</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</si>
  <si>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</si>
  <si>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</si>
  <si>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508162464</t>
  </si>
  <si>
    <t>11</t>
  </si>
  <si>
    <t>031101011</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</si>
  <si>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</si>
  <si>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-1102976884</t>
  </si>
  <si>
    <t>12</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</si>
  <si>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</si>
  <si>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</si>
  <si>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-939122754</t>
  </si>
  <si>
    <t>13</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</si>
  <si>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</si>
  <si>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</si>
  <si>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940830453</t>
  </si>
  <si>
    <t>14</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</si>
  <si>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</si>
  <si>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</si>
  <si>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1377107233</t>
  </si>
  <si>
    <t>033121001</t>
  </si>
  <si>
    <t>Provozní vlivy Rušení prací železničním provozem širá trať nebo dopravny s kolejovým rozvětvením s počtem vlaků za směnu 8,5 hod. do 25</t>
  </si>
  <si>
    <t>200523594</t>
  </si>
  <si>
    <t>16</t>
  </si>
  <si>
    <t>033121011</t>
  </si>
  <si>
    <t>Provozní vlivy Rušení prací železničním provozem širá trať nebo dopravny s kolejovým rozvětvením s počtem vlaků za směnu 8,5 hod. přes 25 do 50</t>
  </si>
  <si>
    <t>-125763039</t>
  </si>
  <si>
    <t>17</t>
  </si>
  <si>
    <t>033121021</t>
  </si>
  <si>
    <t>Provozní vlivy Rušení prací železničním provozem širá trať nebo dopravny s kolejovým rozvětvením s počtem vlaků za směnu 8,5 hod. přes 50 do 100</t>
  </si>
  <si>
    <t>1758010144</t>
  </si>
  <si>
    <t>18</t>
  </si>
  <si>
    <t>033121031</t>
  </si>
  <si>
    <t>Provozní vlivy Rušení prací železničním provozem širá trať nebo dopravny s kolejovým rozvětvením s počtem vlaků za směnu 8,5 hod. přes 100</t>
  </si>
  <si>
    <t>1692592599</t>
  </si>
  <si>
    <t>SSZT PV</t>
  </si>
  <si>
    <t>Údržba, opravy a odstraňování závad u SSZT OŘ PHA 2024 - 2025 - SSZT Pv   Limitní výše VRN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</si>
</sst>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numFmt numFmtId="165" formatCode="dd\.mm\.yyyy"/>
    <numFmt numFmtId="166" formatCode="#,##0.00000"/>
  </numFmts>
  <fonts count="2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b/>
      <sz val="8"/>
      <name val="Arial CE"/>
    </font>
    <font>
      <u/>
      <sz val="11"/>
      <color theme="10"/>
      <name val="Calibri"/>
      <scheme val="minor"/>
    </font>
    <font>
      <sz val="9"/>
      <name val="Verdana"/>
      <family val="2"/>
      <charset val="238"/>
    </font>
    <font>
      <b/>
      <sz val="11"/>
      <name val="Arial CE"/>
      <family val="2"/>
      <charset val="238"/>
    </font>
    <font>
      <sz val="10"/>
      <name val="Arial CE"/>
      <family val="2"/>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8">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right style="thin">
        <color indexed="64"/>
      </right>
      <top style="thin">
        <color rgb="FF000000"/>
      </top>
      <bottom/>
      <diagonal/>
    </border>
    <border>
      <left/>
      <right style="thin">
        <color indexed="64"/>
      </right>
      <top/>
      <bottom/>
      <diagonal/>
    </border>
    <border>
      <left/>
      <right style="thin">
        <color indexed="64"/>
      </right>
      <top style="hair">
        <color rgb="FF969696"/>
      </top>
      <bottom style="hair">
        <color rgb="FF969696"/>
      </bottom>
      <diagonal/>
    </border>
    <border>
      <left style="hair">
        <color rgb="FF969696"/>
      </left>
      <right style="thin">
        <color indexed="64"/>
      </right>
      <top style="hair">
        <color rgb="FF969696"/>
      </top>
      <bottom style="hair">
        <color rgb="FF969696"/>
      </bottom>
      <diagonal/>
    </border>
    <border>
      <left/>
      <right style="thin">
        <color indexed="64"/>
      </right>
      <top/>
      <bottom style="thin">
        <color rgb="FF000000"/>
      </bottom>
      <diagonal/>
    </border>
  </borders>
  <cellStyleXfs count="2">
    <xf numFmtId="0" fontId="0" fillId="0" borderId="0"/>
    <xf numFmtId="0" fontId="25" fillId="0" borderId="0" applyNumberFormat="0" applyFill="0" applyBorder="0" applyAlignment="0" applyProtection="0"/>
  </cellStyleXfs>
  <cellXfs count="16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0" fillId="0" borderId="0" xfId="0" applyFont="1" applyAlignment="1">
      <alignment horizontal="left" vertical="center"/>
    </xf>
    <xf numFmtId="0" fontId="9"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1"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3"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1"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6" fillId="4" borderId="0" xfId="0" applyFont="1" applyFill="1" applyAlignment="1">
      <alignment horizontal="center" vertical="center"/>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18" fillId="0" borderId="0" xfId="0" applyFont="1" applyAlignment="1">
      <alignment horizontal="left" vertical="center"/>
    </xf>
    <xf numFmtId="0" fontId="18" fillId="0" borderId="0" xfId="0" applyFont="1" applyAlignment="1">
      <alignment vertical="center"/>
    </xf>
    <xf numFmtId="0" fontId="4" fillId="0" borderId="0" xfId="0" applyFont="1" applyAlignment="1">
      <alignment horizontal="center" vertical="center"/>
    </xf>
    <xf numFmtId="4" fontId="14" fillId="0" borderId="14" xfId="0" applyNumberFormat="1" applyFont="1" applyBorder="1" applyAlignment="1">
      <alignment vertical="center"/>
    </xf>
    <xf numFmtId="4" fontId="14" fillId="0" borderId="0" xfId="0" applyNumberFormat="1" applyFont="1" applyBorder="1" applyAlignment="1">
      <alignment vertical="center"/>
    </xf>
    <xf numFmtId="166" fontId="14" fillId="0" borderId="0" xfId="0" applyNumberFormat="1" applyFont="1" applyBorder="1" applyAlignment="1">
      <alignment vertical="center"/>
    </xf>
    <xf numFmtId="4" fontId="14" fillId="0" borderId="15" xfId="0" applyNumberFormat="1" applyFont="1" applyBorder="1" applyAlignment="1">
      <alignment vertical="center"/>
    </xf>
    <xf numFmtId="0" fontId="4" fillId="0" borderId="0" xfId="0" applyFont="1" applyAlignment="1">
      <alignment horizontal="left" vertical="center"/>
    </xf>
    <xf numFmtId="0" fontId="19" fillId="0" borderId="0" xfId="1" applyFont="1" applyAlignment="1">
      <alignment horizontal="center" vertical="center"/>
    </xf>
    <xf numFmtId="0" fontId="5" fillId="0" borderId="3" xfId="0" applyFont="1" applyBorder="1" applyAlignment="1">
      <alignment vertical="center"/>
    </xf>
    <xf numFmtId="0" fontId="20" fillId="0" borderId="0" xfId="0" applyFont="1" applyAlignment="1">
      <alignment vertical="center"/>
    </xf>
    <xf numFmtId="0" fontId="21" fillId="0" borderId="0" xfId="0" applyFont="1" applyAlignment="1">
      <alignment vertical="center"/>
    </xf>
    <xf numFmtId="0" fontId="3" fillId="0" borderId="0" xfId="0" applyFont="1" applyAlignment="1">
      <alignment horizontal="center" vertical="center"/>
    </xf>
    <xf numFmtId="4" fontId="22" fillId="0" borderId="19" xfId="0" applyNumberFormat="1" applyFont="1" applyBorder="1" applyAlignment="1">
      <alignment vertical="center"/>
    </xf>
    <xf numFmtId="4" fontId="22" fillId="0" borderId="20" xfId="0" applyNumberFormat="1" applyFont="1" applyBorder="1" applyAlignment="1">
      <alignment vertical="center"/>
    </xf>
    <xf numFmtId="166" fontId="22" fillId="0" borderId="20" xfId="0" applyNumberFormat="1" applyFont="1" applyBorder="1" applyAlignment="1">
      <alignment vertical="center"/>
    </xf>
    <xf numFmtId="4" fontId="22" fillId="0" borderId="21" xfId="0" applyNumberFormat="1" applyFont="1" applyBorder="1" applyAlignment="1">
      <alignment vertical="center"/>
    </xf>
    <xf numFmtId="0" fontId="5" fillId="0" borderId="0" xfId="0" applyFont="1" applyAlignment="1">
      <alignment horizontal="left" vertical="center"/>
    </xf>
    <xf numFmtId="0" fontId="0" fillId="0" borderId="0" xfId="0" applyProtection="1"/>
    <xf numFmtId="0" fontId="0" fillId="0" borderId="0" xfId="0" applyFont="1" applyAlignment="1">
      <alignment vertical="center" wrapText="1"/>
    </xf>
    <xf numFmtId="0" fontId="0" fillId="0" borderId="3" xfId="0" applyFont="1" applyBorder="1" applyAlignment="1">
      <alignment vertical="center" wrapText="1"/>
    </xf>
    <xf numFmtId="0" fontId="11" fillId="0" borderId="0" xfId="0" applyFont="1" applyAlignment="1">
      <alignment horizontal="left" vertical="center"/>
    </xf>
    <xf numFmtId="0" fontId="15" fillId="0" borderId="0" xfId="0" applyFont="1" applyAlignment="1">
      <alignment horizontal="left" vertical="center"/>
    </xf>
    <xf numFmtId="4" fontId="1" fillId="0" borderId="0" xfId="0" applyNumberFormat="1" applyFont="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6" fillId="4" borderId="0" xfId="0" applyFont="1" applyFill="1" applyAlignment="1">
      <alignment horizontal="left" vertical="center"/>
    </xf>
    <xf numFmtId="0" fontId="2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6" fillId="4" borderId="16" xfId="0" applyFont="1" applyFill="1" applyBorder="1" applyAlignment="1">
      <alignment horizontal="center" vertical="center" wrapText="1"/>
    </xf>
    <xf numFmtId="0" fontId="16" fillId="4" borderId="17" xfId="0" applyFont="1" applyFill="1" applyBorder="1" applyAlignment="1">
      <alignment horizontal="center" vertical="center" wrapText="1"/>
    </xf>
    <xf numFmtId="0" fontId="16" fillId="4" borderId="0" xfId="0" applyFont="1" applyFill="1" applyAlignment="1">
      <alignment horizontal="center" vertical="center" wrapText="1"/>
    </xf>
    <xf numFmtId="4" fontId="24"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7" fillId="0" borderId="0" xfId="0"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0" fillId="0" borderId="3" xfId="0" applyFont="1" applyBorder="1" applyAlignment="1" applyProtection="1">
      <alignment vertical="center"/>
      <protection locked="0"/>
    </xf>
    <xf numFmtId="0" fontId="16" fillId="0" borderId="22" xfId="0" applyFont="1" applyBorder="1" applyAlignment="1" applyProtection="1">
      <alignment horizontal="center" vertical="center"/>
      <protection locked="0"/>
    </xf>
    <xf numFmtId="49" fontId="16" fillId="0" borderId="22" xfId="0" applyNumberFormat="1" applyFont="1" applyBorder="1" applyAlignment="1" applyProtection="1">
      <alignment horizontal="left" vertical="center" wrapText="1"/>
      <protection locked="0"/>
    </xf>
    <xf numFmtId="0" fontId="16" fillId="0" borderId="22" xfId="0" applyFont="1" applyBorder="1" applyAlignment="1" applyProtection="1">
      <alignment horizontal="left" vertical="center" wrapText="1"/>
      <protection locked="0"/>
    </xf>
    <xf numFmtId="0" fontId="16" fillId="0" borderId="22" xfId="0" applyFont="1" applyBorder="1" applyAlignment="1" applyProtection="1">
      <alignment horizontal="center" vertical="center" wrapText="1"/>
      <protection locked="0"/>
    </xf>
    <xf numFmtId="0" fontId="16" fillId="0" borderId="0" xfId="0" applyFont="1" applyAlignment="1">
      <alignment horizontal="left" vertical="center"/>
    </xf>
    <xf numFmtId="4" fontId="0" fillId="0" borderId="0" xfId="0" applyNumberFormat="1" applyFont="1" applyAlignment="1">
      <alignment vertical="center"/>
    </xf>
    <xf numFmtId="0" fontId="0" fillId="0" borderId="18" xfId="0" applyFont="1" applyBorder="1" applyAlignment="1" applyProtection="1">
      <alignment vertical="center"/>
      <protection locked="0"/>
    </xf>
    <xf numFmtId="0" fontId="0" fillId="0" borderId="23" xfId="0" applyFont="1" applyBorder="1" applyAlignment="1">
      <alignment vertical="center"/>
    </xf>
    <xf numFmtId="0" fontId="0" fillId="0" borderId="24" xfId="0" applyFont="1" applyBorder="1" applyAlignment="1">
      <alignment vertical="center"/>
    </xf>
    <xf numFmtId="0" fontId="2" fillId="0" borderId="0" xfId="0" applyFont="1" applyBorder="1" applyAlignment="1">
      <alignment horizontal="left" vertical="center"/>
    </xf>
    <xf numFmtId="0" fontId="1" fillId="0" borderId="0" xfId="0" applyFont="1" applyBorder="1" applyAlignment="1">
      <alignment horizontal="left" vertical="center"/>
    </xf>
    <xf numFmtId="165" fontId="2" fillId="0" borderId="24" xfId="0" applyNumberFormat="1" applyFont="1" applyBorder="1" applyAlignment="1">
      <alignment horizontal="left" vertical="center"/>
    </xf>
    <xf numFmtId="0" fontId="2" fillId="0" borderId="24" xfId="0" applyFont="1" applyBorder="1" applyAlignment="1">
      <alignment horizontal="left" vertical="center" wrapText="1"/>
    </xf>
    <xf numFmtId="0" fontId="16" fillId="4" borderId="25" xfId="0" applyFont="1" applyFill="1" applyBorder="1" applyAlignment="1">
      <alignment horizontal="center" vertical="center" wrapText="1"/>
    </xf>
    <xf numFmtId="0" fontId="6" fillId="0" borderId="0" xfId="0" applyFont="1" applyBorder="1" applyAlignment="1">
      <alignment horizontal="left"/>
    </xf>
    <xf numFmtId="0" fontId="7" fillId="0" borderId="24" xfId="0" applyFont="1" applyBorder="1" applyAlignment="1"/>
    <xf numFmtId="4" fontId="16" fillId="0" borderId="26" xfId="0" applyNumberFormat="1" applyFont="1" applyBorder="1" applyAlignment="1" applyProtection="1">
      <alignment vertical="center"/>
      <protection locked="0"/>
    </xf>
    <xf numFmtId="0" fontId="0" fillId="0" borderId="27" xfId="0" applyFont="1" applyBorder="1" applyAlignment="1">
      <alignment vertical="center"/>
    </xf>
    <xf numFmtId="0" fontId="26" fillId="0" borderId="0" xfId="0" applyFont="1"/>
    <xf numFmtId="0" fontId="28" fillId="0" borderId="0" xfId="0" applyFont="1" applyBorder="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1"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2"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21" fillId="0" borderId="0" xfId="0" applyNumberFormat="1" applyFont="1" applyAlignment="1">
      <alignment vertical="center"/>
    </xf>
    <xf numFmtId="0" fontId="21" fillId="0" borderId="0" xfId="0" applyFont="1" applyAlignment="1">
      <alignment vertical="center"/>
    </xf>
    <xf numFmtId="0" fontId="20" fillId="0" borderId="0" xfId="0" applyFont="1" applyAlignment="1">
      <alignment horizontal="left" vertical="center" wrapText="1"/>
    </xf>
    <xf numFmtId="4" fontId="18" fillId="0" borderId="0" xfId="0" applyNumberFormat="1" applyFont="1" applyAlignment="1">
      <alignment horizontal="right" vertical="center"/>
    </xf>
    <xf numFmtId="4" fontId="18" fillId="0" borderId="0" xfId="0" applyNumberFormat="1" applyFont="1" applyAlignment="1">
      <alignment vertical="center"/>
    </xf>
    <xf numFmtId="0" fontId="9" fillId="2" borderId="0" xfId="0" applyFont="1" applyFill="1" applyAlignment="1">
      <alignment horizontal="center" vertical="center"/>
    </xf>
    <xf numFmtId="0" fontId="16" fillId="4" borderId="6" xfId="0" applyFont="1" applyFill="1" applyBorder="1" applyAlignment="1">
      <alignment horizontal="center" vertical="center"/>
    </xf>
    <xf numFmtId="0" fontId="16" fillId="4" borderId="7" xfId="0" applyFont="1" applyFill="1" applyBorder="1" applyAlignment="1">
      <alignment horizontal="left" vertical="center"/>
    </xf>
    <xf numFmtId="0" fontId="16" fillId="4" borderId="7" xfId="0" applyFont="1" applyFill="1" applyBorder="1" applyAlignment="1">
      <alignment horizontal="center" vertical="center"/>
    </xf>
    <xf numFmtId="0" fontId="16" fillId="4" borderId="7" xfId="0" applyFont="1" applyFill="1" applyBorder="1" applyAlignment="1">
      <alignment horizontal="right" vertical="center"/>
    </xf>
    <xf numFmtId="0" fontId="16" fillId="4"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4" fillId="0" borderId="11" xfId="0" applyFont="1" applyBorder="1" applyAlignment="1">
      <alignment horizontal="center" vertical="center"/>
    </xf>
    <xf numFmtId="0" fontId="14" fillId="0" borderId="12" xfId="0" applyFont="1" applyBorder="1" applyAlignment="1">
      <alignment horizontal="left" vertical="center"/>
    </xf>
    <xf numFmtId="0" fontId="15" fillId="0" borderId="14" xfId="0" applyFont="1" applyBorder="1" applyAlignment="1">
      <alignment horizontal="left" vertical="center"/>
    </xf>
    <xf numFmtId="0" fontId="15" fillId="0" borderId="0" xfId="0" applyFont="1" applyBorder="1" applyAlignment="1">
      <alignment horizontal="left" vertical="center"/>
    </xf>
    <xf numFmtId="0" fontId="4" fillId="3" borderId="7" xfId="0" applyFont="1" applyFill="1" applyBorder="1" applyAlignment="1">
      <alignment horizontal="left" vertical="center"/>
    </xf>
    <xf numFmtId="0" fontId="0" fillId="3" borderId="7" xfId="0" applyFont="1" applyFill="1" applyBorder="1" applyAlignment="1">
      <alignment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0" xfId="0" applyFont="1" applyAlignment="1">
      <alignment vertical="center"/>
    </xf>
    <xf numFmtId="0" fontId="27" fillId="0" borderId="0" xfId="0" applyFont="1" applyBorder="1" applyAlignment="1">
      <alignment horizontal="left" vertical="center" wrapText="1"/>
    </xf>
    <xf numFmtId="0" fontId="0" fillId="0" borderId="0" xfId="0" applyFont="1" applyBorder="1" applyAlignment="1">
      <alignment vertical="center"/>
    </xf>
    <xf numFmtId="0" fontId="0" fillId="0" borderId="24" xfId="0" applyFont="1" applyBorder="1" applyAlignment="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2" t="s">
        <v>0</v>
      </c>
      <c r="AZ1" s="12" t="s">
        <v>1</v>
      </c>
      <c r="BA1" s="12" t="s">
        <v>2</v>
      </c>
      <c r="BB1" s="12" t="s">
        <v>1</v>
      </c>
      <c r="BT1" s="12" t="s">
        <v>3</v>
      </c>
      <c r="BU1" s="12" t="s">
        <v>3</v>
      </c>
      <c r="BV1" s="12" t="s">
        <v>4</v>
      </c>
    </row>
    <row r="2" spans="1:74" s="1" customFormat="1" ht="36.950000000000003" customHeight="1">
      <c r="AR2" s="142" t="s">
        <v>5</v>
      </c>
      <c r="AS2" s="128"/>
      <c r="AT2" s="128"/>
      <c r="AU2" s="128"/>
      <c r="AV2" s="128"/>
      <c r="AW2" s="128"/>
      <c r="AX2" s="128"/>
      <c r="AY2" s="128"/>
      <c r="AZ2" s="128"/>
      <c r="BA2" s="128"/>
      <c r="BB2" s="128"/>
      <c r="BC2" s="128"/>
      <c r="BD2" s="128"/>
      <c r="BE2" s="128"/>
      <c r="BS2" s="13" t="s">
        <v>6</v>
      </c>
      <c r="BT2" s="13" t="s">
        <v>7</v>
      </c>
    </row>
    <row r="3" spans="1:74" s="1" customFormat="1" ht="6.95"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pans="1:74" s="1" customFormat="1" ht="24.95" customHeight="1">
      <c r="B4" s="16"/>
      <c r="D4" s="17" t="s">
        <v>9</v>
      </c>
      <c r="AR4" s="16"/>
      <c r="AS4" s="18" t="s">
        <v>10</v>
      </c>
      <c r="BS4" s="13" t="s">
        <v>11</v>
      </c>
    </row>
    <row r="5" spans="1:74" s="1" customFormat="1" ht="12" customHeight="1">
      <c r="B5" s="16"/>
      <c r="D5" s="19" t="s">
        <v>12</v>
      </c>
      <c r="K5" s="127" t="s">
        <v>13</v>
      </c>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R5" s="16"/>
      <c r="BS5" s="13" t="s">
        <v>6</v>
      </c>
    </row>
    <row r="6" spans="1:74" s="1" customFormat="1" ht="36.950000000000003" customHeight="1">
      <c r="B6" s="16"/>
      <c r="D6" s="21" t="s">
        <v>14</v>
      </c>
      <c r="K6" s="129" t="s">
        <v>15</v>
      </c>
      <c r="L6" s="128"/>
      <c r="M6" s="128"/>
      <c r="N6" s="128"/>
      <c r="O6" s="128"/>
      <c r="P6" s="128"/>
      <c r="Q6" s="128"/>
      <c r="R6" s="128"/>
      <c r="S6" s="128"/>
      <c r="T6" s="128"/>
      <c r="U6" s="128"/>
      <c r="V6" s="128"/>
      <c r="W6" s="128"/>
      <c r="X6" s="128"/>
      <c r="Y6" s="128"/>
      <c r="Z6" s="128"/>
      <c r="AA6" s="128"/>
      <c r="AB6" s="128"/>
      <c r="AC6" s="128"/>
      <c r="AD6" s="128"/>
      <c r="AE6" s="128"/>
      <c r="AF6" s="128"/>
      <c r="AG6" s="128"/>
      <c r="AH6" s="128"/>
      <c r="AI6" s="128"/>
      <c r="AJ6" s="128"/>
      <c r="AK6" s="128"/>
      <c r="AL6" s="128"/>
      <c r="AM6" s="128"/>
      <c r="AN6" s="128"/>
      <c r="AO6" s="128"/>
      <c r="AR6" s="16"/>
      <c r="BS6" s="13" t="s">
        <v>6</v>
      </c>
    </row>
    <row r="7" spans="1:74" s="1" customFormat="1" ht="12" customHeight="1">
      <c r="B7" s="16"/>
      <c r="D7" s="22" t="s">
        <v>16</v>
      </c>
      <c r="K7" s="20" t="s">
        <v>1</v>
      </c>
      <c r="AK7" s="22" t="s">
        <v>17</v>
      </c>
      <c r="AN7" s="20" t="s">
        <v>1</v>
      </c>
      <c r="AR7" s="16"/>
      <c r="BS7" s="13" t="s">
        <v>6</v>
      </c>
    </row>
    <row r="8" spans="1:74" s="1" customFormat="1" ht="12" customHeight="1">
      <c r="B8" s="16"/>
      <c r="D8" s="22" t="s">
        <v>18</v>
      </c>
      <c r="K8" s="20" t="s">
        <v>19</v>
      </c>
      <c r="AK8" s="22" t="s">
        <v>20</v>
      </c>
      <c r="AN8" s="20" t="s">
        <v>21</v>
      </c>
      <c r="AR8" s="16"/>
      <c r="BS8" s="13" t="s">
        <v>6</v>
      </c>
    </row>
    <row r="9" spans="1:74" s="1" customFormat="1" ht="14.45" customHeight="1">
      <c r="B9" s="16"/>
      <c r="AR9" s="16"/>
      <c r="BS9" s="13" t="s">
        <v>6</v>
      </c>
    </row>
    <row r="10" spans="1:74" s="1" customFormat="1" ht="12" customHeight="1">
      <c r="B10" s="16"/>
      <c r="D10" s="22" t="s">
        <v>22</v>
      </c>
      <c r="AK10" s="22" t="s">
        <v>23</v>
      </c>
      <c r="AN10" s="20" t="s">
        <v>1</v>
      </c>
      <c r="AR10" s="16"/>
      <c r="BS10" s="13" t="s">
        <v>6</v>
      </c>
    </row>
    <row r="11" spans="1:74" s="1" customFormat="1" ht="18.399999999999999" customHeight="1">
      <c r="B11" s="16"/>
      <c r="E11" s="20" t="s">
        <v>24</v>
      </c>
      <c r="AK11" s="22" t="s">
        <v>25</v>
      </c>
      <c r="AN11" s="20" t="s">
        <v>1</v>
      </c>
      <c r="AR11" s="16"/>
      <c r="BS11" s="13" t="s">
        <v>6</v>
      </c>
    </row>
    <row r="12" spans="1:74" s="1" customFormat="1" ht="6.95" customHeight="1">
      <c r="B12" s="16"/>
      <c r="AR12" s="16"/>
      <c r="BS12" s="13" t="s">
        <v>6</v>
      </c>
    </row>
    <row r="13" spans="1:74" s="1" customFormat="1" ht="12" customHeight="1">
      <c r="B13" s="16"/>
      <c r="D13" s="22" t="s">
        <v>26</v>
      </c>
      <c r="AK13" s="22" t="s">
        <v>23</v>
      </c>
      <c r="AN13" s="20" t="s">
        <v>1</v>
      </c>
      <c r="AR13" s="16"/>
      <c r="BS13" s="13" t="s">
        <v>6</v>
      </c>
    </row>
    <row r="14" spans="1:74" ht="12.75">
      <c r="B14" s="16"/>
      <c r="E14" s="20" t="s">
        <v>24</v>
      </c>
      <c r="AK14" s="22" t="s">
        <v>25</v>
      </c>
      <c r="AN14" s="20" t="s">
        <v>1</v>
      </c>
      <c r="AR14" s="16"/>
      <c r="BS14" s="13" t="s">
        <v>6</v>
      </c>
    </row>
    <row r="15" spans="1:74" s="1" customFormat="1" ht="6.95" customHeight="1">
      <c r="B15" s="16"/>
      <c r="AR15" s="16"/>
      <c r="BS15" s="13" t="s">
        <v>3</v>
      </c>
    </row>
    <row r="16" spans="1:74" s="1" customFormat="1" ht="12" customHeight="1">
      <c r="B16" s="16"/>
      <c r="D16" s="22" t="s">
        <v>27</v>
      </c>
      <c r="AK16" s="22" t="s">
        <v>23</v>
      </c>
      <c r="AN16" s="20" t="s">
        <v>1</v>
      </c>
      <c r="AR16" s="16"/>
      <c r="BS16" s="13" t="s">
        <v>3</v>
      </c>
    </row>
    <row r="17" spans="1:71" s="1" customFormat="1" ht="18.399999999999999" customHeight="1">
      <c r="B17" s="16"/>
      <c r="E17" s="20" t="s">
        <v>24</v>
      </c>
      <c r="AK17" s="22" t="s">
        <v>25</v>
      </c>
      <c r="AN17" s="20" t="s">
        <v>1</v>
      </c>
      <c r="AR17" s="16"/>
      <c r="BS17" s="13" t="s">
        <v>28</v>
      </c>
    </row>
    <row r="18" spans="1:71" s="1" customFormat="1" ht="6.95" customHeight="1">
      <c r="B18" s="16"/>
      <c r="AR18" s="16"/>
      <c r="BS18" s="13" t="s">
        <v>6</v>
      </c>
    </row>
    <row r="19" spans="1:71" s="1" customFormat="1" ht="12" customHeight="1">
      <c r="B19" s="16"/>
      <c r="D19" s="22" t="s">
        <v>29</v>
      </c>
      <c r="AK19" s="22" t="s">
        <v>23</v>
      </c>
      <c r="AN19" s="20" t="s">
        <v>1</v>
      </c>
      <c r="AR19" s="16"/>
      <c r="BS19" s="13" t="s">
        <v>6</v>
      </c>
    </row>
    <row r="20" spans="1:71" s="1" customFormat="1" ht="18.399999999999999" customHeight="1">
      <c r="B20" s="16"/>
      <c r="E20" s="20" t="s">
        <v>30</v>
      </c>
      <c r="AK20" s="22" t="s">
        <v>25</v>
      </c>
      <c r="AN20" s="20" t="s">
        <v>1</v>
      </c>
      <c r="AR20" s="16"/>
      <c r="BS20" s="13" t="s">
        <v>28</v>
      </c>
    </row>
    <row r="21" spans="1:71" s="1" customFormat="1" ht="6.95" customHeight="1">
      <c r="B21" s="16"/>
      <c r="AR21" s="16"/>
    </row>
    <row r="22" spans="1:71" s="1" customFormat="1" ht="12" customHeight="1">
      <c r="B22" s="16"/>
      <c r="D22" s="22" t="s">
        <v>31</v>
      </c>
      <c r="AR22" s="16"/>
    </row>
    <row r="23" spans="1:71" s="1" customFormat="1" ht="16.5" customHeight="1">
      <c r="B23" s="16"/>
      <c r="E23" s="130" t="s">
        <v>1</v>
      </c>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R23" s="16"/>
    </row>
    <row r="24" spans="1:71" s="1" customFormat="1" ht="6.95" customHeight="1">
      <c r="B24" s="16"/>
      <c r="AR24" s="16"/>
    </row>
    <row r="25" spans="1:71" s="1" customFormat="1" ht="6.95" customHeight="1">
      <c r="B25" s="16"/>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R25" s="16"/>
    </row>
    <row r="26" spans="1:71" s="2" customFormat="1" ht="25.9" customHeight="1">
      <c r="A26" s="24"/>
      <c r="B26" s="25"/>
      <c r="C26" s="24"/>
      <c r="D26" s="26" t="s">
        <v>32</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131" t="e">
        <f>ROUND(AG94,2)</f>
        <v>#REF!</v>
      </c>
      <c r="AL26" s="132"/>
      <c r="AM26" s="132"/>
      <c r="AN26" s="132"/>
      <c r="AO26" s="132"/>
      <c r="AP26" s="24"/>
      <c r="AQ26" s="24"/>
      <c r="AR26" s="25"/>
      <c r="BE26" s="24"/>
    </row>
    <row r="27" spans="1:71" s="2" customFormat="1" ht="6.95" customHeight="1">
      <c r="A27" s="24"/>
      <c r="B27" s="25"/>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5"/>
      <c r="BE27" s="24"/>
    </row>
    <row r="28" spans="1:71" s="2" customFormat="1" ht="12.75">
      <c r="A28" s="24"/>
      <c r="B28" s="25"/>
      <c r="C28" s="24"/>
      <c r="D28" s="24"/>
      <c r="E28" s="24"/>
      <c r="F28" s="24"/>
      <c r="G28" s="24"/>
      <c r="H28" s="24"/>
      <c r="I28" s="24"/>
      <c r="J28" s="24"/>
      <c r="K28" s="24"/>
      <c r="L28" s="133" t="s">
        <v>33</v>
      </c>
      <c r="M28" s="133"/>
      <c r="N28" s="133"/>
      <c r="O28" s="133"/>
      <c r="P28" s="133"/>
      <c r="Q28" s="24"/>
      <c r="R28" s="24"/>
      <c r="S28" s="24"/>
      <c r="T28" s="24"/>
      <c r="U28" s="24"/>
      <c r="V28" s="24"/>
      <c r="W28" s="133" t="s">
        <v>34</v>
      </c>
      <c r="X28" s="133"/>
      <c r="Y28" s="133"/>
      <c r="Z28" s="133"/>
      <c r="AA28" s="133"/>
      <c r="AB28" s="133"/>
      <c r="AC28" s="133"/>
      <c r="AD28" s="133"/>
      <c r="AE28" s="133"/>
      <c r="AF28" s="24"/>
      <c r="AG28" s="24"/>
      <c r="AH28" s="24"/>
      <c r="AI28" s="24"/>
      <c r="AJ28" s="24"/>
      <c r="AK28" s="133" t="s">
        <v>35</v>
      </c>
      <c r="AL28" s="133"/>
      <c r="AM28" s="133"/>
      <c r="AN28" s="133"/>
      <c r="AO28" s="133"/>
      <c r="AP28" s="24"/>
      <c r="AQ28" s="24"/>
      <c r="AR28" s="25"/>
      <c r="BE28" s="24"/>
    </row>
    <row r="29" spans="1:71" s="3" customFormat="1" ht="14.45" customHeight="1">
      <c r="B29" s="29"/>
      <c r="D29" s="22" t="s">
        <v>36</v>
      </c>
      <c r="F29" s="22" t="s">
        <v>37</v>
      </c>
      <c r="L29" s="136">
        <v>0.21</v>
      </c>
      <c r="M29" s="135"/>
      <c r="N29" s="135"/>
      <c r="O29" s="135"/>
      <c r="P29" s="135"/>
      <c r="W29" s="134" t="e">
        <f>ROUND(AZ94, 2)</f>
        <v>#REF!</v>
      </c>
      <c r="X29" s="135"/>
      <c r="Y29" s="135"/>
      <c r="Z29" s="135"/>
      <c r="AA29" s="135"/>
      <c r="AB29" s="135"/>
      <c r="AC29" s="135"/>
      <c r="AD29" s="135"/>
      <c r="AE29" s="135"/>
      <c r="AK29" s="134" t="e">
        <f>ROUND(AV94, 2)</f>
        <v>#REF!</v>
      </c>
      <c r="AL29" s="135"/>
      <c r="AM29" s="135"/>
      <c r="AN29" s="135"/>
      <c r="AO29" s="135"/>
      <c r="AR29" s="29"/>
    </row>
    <row r="30" spans="1:71" s="3" customFormat="1" ht="14.45" customHeight="1">
      <c r="B30" s="29"/>
      <c r="F30" s="22" t="s">
        <v>38</v>
      </c>
      <c r="L30" s="136">
        <v>0.15</v>
      </c>
      <c r="M30" s="135"/>
      <c r="N30" s="135"/>
      <c r="O30" s="135"/>
      <c r="P30" s="135"/>
      <c r="W30" s="134" t="e">
        <f>ROUND(BA94, 2)</f>
        <v>#REF!</v>
      </c>
      <c r="X30" s="135"/>
      <c r="Y30" s="135"/>
      <c r="Z30" s="135"/>
      <c r="AA30" s="135"/>
      <c r="AB30" s="135"/>
      <c r="AC30" s="135"/>
      <c r="AD30" s="135"/>
      <c r="AE30" s="135"/>
      <c r="AK30" s="134" t="e">
        <f>ROUND(AW94, 2)</f>
        <v>#REF!</v>
      </c>
      <c r="AL30" s="135"/>
      <c r="AM30" s="135"/>
      <c r="AN30" s="135"/>
      <c r="AO30" s="135"/>
      <c r="AR30" s="29"/>
    </row>
    <row r="31" spans="1:71" s="3" customFormat="1" ht="14.45" hidden="1" customHeight="1">
      <c r="B31" s="29"/>
      <c r="F31" s="22" t="s">
        <v>39</v>
      </c>
      <c r="L31" s="136">
        <v>0.21</v>
      </c>
      <c r="M31" s="135"/>
      <c r="N31" s="135"/>
      <c r="O31" s="135"/>
      <c r="P31" s="135"/>
      <c r="W31" s="134" t="e">
        <f>ROUND(BB94, 2)</f>
        <v>#REF!</v>
      </c>
      <c r="X31" s="135"/>
      <c r="Y31" s="135"/>
      <c r="Z31" s="135"/>
      <c r="AA31" s="135"/>
      <c r="AB31" s="135"/>
      <c r="AC31" s="135"/>
      <c r="AD31" s="135"/>
      <c r="AE31" s="135"/>
      <c r="AK31" s="134">
        <v>0</v>
      </c>
      <c r="AL31" s="135"/>
      <c r="AM31" s="135"/>
      <c r="AN31" s="135"/>
      <c r="AO31" s="135"/>
      <c r="AR31" s="29"/>
    </row>
    <row r="32" spans="1:71" s="3" customFormat="1" ht="14.45" hidden="1" customHeight="1">
      <c r="B32" s="29"/>
      <c r="F32" s="22" t="s">
        <v>40</v>
      </c>
      <c r="L32" s="136">
        <v>0.15</v>
      </c>
      <c r="M32" s="135"/>
      <c r="N32" s="135"/>
      <c r="O32" s="135"/>
      <c r="P32" s="135"/>
      <c r="W32" s="134" t="e">
        <f>ROUND(BC94, 2)</f>
        <v>#REF!</v>
      </c>
      <c r="X32" s="135"/>
      <c r="Y32" s="135"/>
      <c r="Z32" s="135"/>
      <c r="AA32" s="135"/>
      <c r="AB32" s="135"/>
      <c r="AC32" s="135"/>
      <c r="AD32" s="135"/>
      <c r="AE32" s="135"/>
      <c r="AK32" s="134">
        <v>0</v>
      </c>
      <c r="AL32" s="135"/>
      <c r="AM32" s="135"/>
      <c r="AN32" s="135"/>
      <c r="AO32" s="135"/>
      <c r="AR32" s="29"/>
    </row>
    <row r="33" spans="1:57" s="3" customFormat="1" ht="14.45" hidden="1" customHeight="1">
      <c r="B33" s="29"/>
      <c r="F33" s="22" t="s">
        <v>41</v>
      </c>
      <c r="L33" s="136">
        <v>0</v>
      </c>
      <c r="M33" s="135"/>
      <c r="N33" s="135"/>
      <c r="O33" s="135"/>
      <c r="P33" s="135"/>
      <c r="W33" s="134" t="e">
        <f>ROUND(BD94, 2)</f>
        <v>#REF!</v>
      </c>
      <c r="X33" s="135"/>
      <c r="Y33" s="135"/>
      <c r="Z33" s="135"/>
      <c r="AA33" s="135"/>
      <c r="AB33" s="135"/>
      <c r="AC33" s="135"/>
      <c r="AD33" s="135"/>
      <c r="AE33" s="135"/>
      <c r="AK33" s="134">
        <v>0</v>
      </c>
      <c r="AL33" s="135"/>
      <c r="AM33" s="135"/>
      <c r="AN33" s="135"/>
      <c r="AO33" s="135"/>
      <c r="AR33" s="29"/>
    </row>
    <row r="34" spans="1:57" s="2" customFormat="1" ht="6.95" customHeight="1">
      <c r="A34" s="24"/>
      <c r="B34" s="25"/>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5"/>
      <c r="BE34" s="24"/>
    </row>
    <row r="35" spans="1:57" s="2" customFormat="1" ht="25.9" customHeight="1">
      <c r="A35" s="24"/>
      <c r="B35" s="25"/>
      <c r="C35" s="30"/>
      <c r="D35" s="31" t="s">
        <v>42</v>
      </c>
      <c r="E35" s="32"/>
      <c r="F35" s="32"/>
      <c r="G35" s="32"/>
      <c r="H35" s="32"/>
      <c r="I35" s="32"/>
      <c r="J35" s="32"/>
      <c r="K35" s="32"/>
      <c r="L35" s="32"/>
      <c r="M35" s="32"/>
      <c r="N35" s="32"/>
      <c r="O35" s="32"/>
      <c r="P35" s="32"/>
      <c r="Q35" s="32"/>
      <c r="R35" s="32"/>
      <c r="S35" s="32"/>
      <c r="T35" s="33" t="s">
        <v>43</v>
      </c>
      <c r="U35" s="32"/>
      <c r="V35" s="32"/>
      <c r="W35" s="32"/>
      <c r="X35" s="157" t="s">
        <v>44</v>
      </c>
      <c r="Y35" s="158"/>
      <c r="Z35" s="158"/>
      <c r="AA35" s="158"/>
      <c r="AB35" s="158"/>
      <c r="AC35" s="32"/>
      <c r="AD35" s="32"/>
      <c r="AE35" s="32"/>
      <c r="AF35" s="32"/>
      <c r="AG35" s="32"/>
      <c r="AH35" s="32"/>
      <c r="AI35" s="32"/>
      <c r="AJ35" s="32"/>
      <c r="AK35" s="159" t="e">
        <f>SUM(AK26:AK33)</f>
        <v>#REF!</v>
      </c>
      <c r="AL35" s="158"/>
      <c r="AM35" s="158"/>
      <c r="AN35" s="158"/>
      <c r="AO35" s="160"/>
      <c r="AP35" s="30"/>
      <c r="AQ35" s="30"/>
      <c r="AR35" s="25"/>
      <c r="BE35" s="24"/>
    </row>
    <row r="36" spans="1:57" s="2" customFormat="1" ht="6.95" customHeight="1">
      <c r="A36" s="24"/>
      <c r="B36" s="25"/>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5"/>
      <c r="BE36" s="24"/>
    </row>
    <row r="37" spans="1:57" s="2" customFormat="1" ht="14.45" customHeight="1">
      <c r="A37" s="24"/>
      <c r="B37" s="25"/>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5"/>
      <c r="BE37" s="24"/>
    </row>
    <row r="38" spans="1:57" s="1" customFormat="1" ht="14.45" customHeight="1">
      <c r="B38" s="16"/>
      <c r="AR38" s="16"/>
    </row>
    <row r="39" spans="1:57" s="1" customFormat="1" ht="14.45" customHeight="1">
      <c r="B39" s="16"/>
      <c r="AR39" s="16"/>
    </row>
    <row r="40" spans="1:57" s="1" customFormat="1" ht="14.45" customHeight="1">
      <c r="B40" s="16"/>
      <c r="AR40" s="16"/>
    </row>
    <row r="41" spans="1:57" s="1" customFormat="1" ht="14.45" customHeight="1">
      <c r="B41" s="16"/>
      <c r="AR41" s="16"/>
    </row>
    <row r="42" spans="1:57" s="1" customFormat="1" ht="14.45" customHeight="1">
      <c r="B42" s="16"/>
      <c r="AR42" s="16"/>
    </row>
    <row r="43" spans="1:57" s="1" customFormat="1" ht="14.45" customHeight="1">
      <c r="B43" s="16"/>
      <c r="AR43" s="16"/>
    </row>
    <row r="44" spans="1:57" s="1" customFormat="1" ht="14.45" customHeight="1">
      <c r="B44" s="16"/>
      <c r="AR44" s="16"/>
    </row>
    <row r="45" spans="1:57" s="1" customFormat="1" ht="14.45" customHeight="1">
      <c r="B45" s="16"/>
      <c r="AR45" s="16"/>
    </row>
    <row r="46" spans="1:57" s="1" customFormat="1" ht="14.45" customHeight="1">
      <c r="B46" s="16"/>
      <c r="AR46" s="16"/>
    </row>
    <row r="47" spans="1:57" s="1" customFormat="1" ht="14.45" customHeight="1">
      <c r="B47" s="16"/>
      <c r="AR47" s="16"/>
    </row>
    <row r="48" spans="1:57" s="1" customFormat="1" ht="14.45" customHeight="1">
      <c r="B48" s="16"/>
      <c r="AR48" s="16"/>
    </row>
    <row r="49" spans="1:57" s="2" customFormat="1" ht="14.45" customHeight="1">
      <c r="B49" s="34"/>
      <c r="D49" s="35" t="s">
        <v>45</v>
      </c>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5" t="s">
        <v>46</v>
      </c>
      <c r="AI49" s="36"/>
      <c r="AJ49" s="36"/>
      <c r="AK49" s="36"/>
      <c r="AL49" s="36"/>
      <c r="AM49" s="36"/>
      <c r="AN49" s="36"/>
      <c r="AO49" s="36"/>
      <c r="AR49" s="34"/>
    </row>
    <row r="50" spans="1:57">
      <c r="B50" s="16"/>
      <c r="AR50" s="16"/>
    </row>
    <row r="51" spans="1:57">
      <c r="B51" s="16"/>
      <c r="AR51" s="16"/>
    </row>
    <row r="52" spans="1:57">
      <c r="B52" s="16"/>
      <c r="AR52" s="16"/>
    </row>
    <row r="53" spans="1:57">
      <c r="B53" s="16"/>
      <c r="AR53" s="16"/>
    </row>
    <row r="54" spans="1:57">
      <c r="B54" s="16"/>
      <c r="AR54" s="16"/>
    </row>
    <row r="55" spans="1:57">
      <c r="B55" s="16"/>
      <c r="AR55" s="16"/>
    </row>
    <row r="56" spans="1:57">
      <c r="B56" s="16"/>
      <c r="AR56" s="16"/>
    </row>
    <row r="57" spans="1:57">
      <c r="B57" s="16"/>
      <c r="AR57" s="16"/>
    </row>
    <row r="58" spans="1:57">
      <c r="B58" s="16"/>
      <c r="AR58" s="16"/>
    </row>
    <row r="59" spans="1:57">
      <c r="B59" s="16"/>
      <c r="AR59" s="16"/>
    </row>
    <row r="60" spans="1:57" s="2" customFormat="1" ht="12.75">
      <c r="A60" s="24"/>
      <c r="B60" s="25"/>
      <c r="C60" s="24"/>
      <c r="D60" s="37" t="s">
        <v>47</v>
      </c>
      <c r="E60" s="27"/>
      <c r="F60" s="27"/>
      <c r="G60" s="27"/>
      <c r="H60" s="27"/>
      <c r="I60" s="27"/>
      <c r="J60" s="27"/>
      <c r="K60" s="27"/>
      <c r="L60" s="27"/>
      <c r="M60" s="27"/>
      <c r="N60" s="27"/>
      <c r="O60" s="27"/>
      <c r="P60" s="27"/>
      <c r="Q60" s="27"/>
      <c r="R60" s="27"/>
      <c r="S60" s="27"/>
      <c r="T60" s="27"/>
      <c r="U60" s="27"/>
      <c r="V60" s="37" t="s">
        <v>48</v>
      </c>
      <c r="W60" s="27"/>
      <c r="X60" s="27"/>
      <c r="Y60" s="27"/>
      <c r="Z60" s="27"/>
      <c r="AA60" s="27"/>
      <c r="AB60" s="27"/>
      <c r="AC60" s="27"/>
      <c r="AD60" s="27"/>
      <c r="AE60" s="27"/>
      <c r="AF60" s="27"/>
      <c r="AG60" s="27"/>
      <c r="AH60" s="37" t="s">
        <v>47</v>
      </c>
      <c r="AI60" s="27"/>
      <c r="AJ60" s="27"/>
      <c r="AK60" s="27"/>
      <c r="AL60" s="27"/>
      <c r="AM60" s="37" t="s">
        <v>48</v>
      </c>
      <c r="AN60" s="27"/>
      <c r="AO60" s="27"/>
      <c r="AP60" s="24"/>
      <c r="AQ60" s="24"/>
      <c r="AR60" s="25"/>
      <c r="BE60" s="24"/>
    </row>
    <row r="61" spans="1:57">
      <c r="B61" s="16"/>
      <c r="AR61" s="16"/>
    </row>
    <row r="62" spans="1:57">
      <c r="B62" s="16"/>
      <c r="AR62" s="16"/>
    </row>
    <row r="63" spans="1:57">
      <c r="B63" s="16"/>
      <c r="AR63" s="16"/>
    </row>
    <row r="64" spans="1:57" s="2" customFormat="1" ht="12.75">
      <c r="A64" s="24"/>
      <c r="B64" s="25"/>
      <c r="C64" s="24"/>
      <c r="D64" s="35" t="s">
        <v>49</v>
      </c>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5" t="s">
        <v>50</v>
      </c>
      <c r="AI64" s="38"/>
      <c r="AJ64" s="38"/>
      <c r="AK64" s="38"/>
      <c r="AL64" s="38"/>
      <c r="AM64" s="38"/>
      <c r="AN64" s="38"/>
      <c r="AO64" s="38"/>
      <c r="AP64" s="24"/>
      <c r="AQ64" s="24"/>
      <c r="AR64" s="25"/>
      <c r="BE64" s="24"/>
    </row>
    <row r="65" spans="1:57">
      <c r="B65" s="16"/>
      <c r="AR65" s="16"/>
    </row>
    <row r="66" spans="1:57">
      <c r="B66" s="16"/>
      <c r="AR66" s="16"/>
    </row>
    <row r="67" spans="1:57">
      <c r="B67" s="16"/>
      <c r="AR67" s="16"/>
    </row>
    <row r="68" spans="1:57">
      <c r="B68" s="16"/>
      <c r="AR68" s="16"/>
    </row>
    <row r="69" spans="1:57">
      <c r="B69" s="16"/>
      <c r="AR69" s="16"/>
    </row>
    <row r="70" spans="1:57">
      <c r="B70" s="16"/>
      <c r="AR70" s="16"/>
    </row>
    <row r="71" spans="1:57">
      <c r="B71" s="16"/>
      <c r="AR71" s="16"/>
    </row>
    <row r="72" spans="1:57">
      <c r="B72" s="16"/>
      <c r="AR72" s="16"/>
    </row>
    <row r="73" spans="1:57">
      <c r="B73" s="16"/>
      <c r="AR73" s="16"/>
    </row>
    <row r="74" spans="1:57">
      <c r="B74" s="16"/>
      <c r="AR74" s="16"/>
    </row>
    <row r="75" spans="1:57" s="2" customFormat="1" ht="12.75">
      <c r="A75" s="24"/>
      <c r="B75" s="25"/>
      <c r="C75" s="24"/>
      <c r="D75" s="37" t="s">
        <v>47</v>
      </c>
      <c r="E75" s="27"/>
      <c r="F75" s="27"/>
      <c r="G75" s="27"/>
      <c r="H75" s="27"/>
      <c r="I75" s="27"/>
      <c r="J75" s="27"/>
      <c r="K75" s="27"/>
      <c r="L75" s="27"/>
      <c r="M75" s="27"/>
      <c r="N75" s="27"/>
      <c r="O75" s="27"/>
      <c r="P75" s="27"/>
      <c r="Q75" s="27"/>
      <c r="R75" s="27"/>
      <c r="S75" s="27"/>
      <c r="T75" s="27"/>
      <c r="U75" s="27"/>
      <c r="V75" s="37" t="s">
        <v>48</v>
      </c>
      <c r="W75" s="27"/>
      <c r="X75" s="27"/>
      <c r="Y75" s="27"/>
      <c r="Z75" s="27"/>
      <c r="AA75" s="27"/>
      <c r="AB75" s="27"/>
      <c r="AC75" s="27"/>
      <c r="AD75" s="27"/>
      <c r="AE75" s="27"/>
      <c r="AF75" s="27"/>
      <c r="AG75" s="27"/>
      <c r="AH75" s="37" t="s">
        <v>47</v>
      </c>
      <c r="AI75" s="27"/>
      <c r="AJ75" s="27"/>
      <c r="AK75" s="27"/>
      <c r="AL75" s="27"/>
      <c r="AM75" s="37" t="s">
        <v>48</v>
      </c>
      <c r="AN75" s="27"/>
      <c r="AO75" s="27"/>
      <c r="AP75" s="24"/>
      <c r="AQ75" s="24"/>
      <c r="AR75" s="25"/>
      <c r="BE75" s="24"/>
    </row>
    <row r="76" spans="1:57" s="2" customFormat="1">
      <c r="A76" s="24"/>
      <c r="B76" s="25"/>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5"/>
      <c r="BE76" s="24"/>
    </row>
    <row r="77" spans="1:57" s="2" customFormat="1" ht="6.95" customHeight="1">
      <c r="A77" s="24"/>
      <c r="B77" s="39"/>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25"/>
      <c r="BE77" s="24"/>
    </row>
    <row r="81" spans="1:90" s="2" customFormat="1" ht="6.95" customHeight="1">
      <c r="A81" s="24"/>
      <c r="B81" s="41"/>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25"/>
      <c r="BE81" s="24"/>
    </row>
    <row r="82" spans="1:90" s="2" customFormat="1" ht="24.95" customHeight="1">
      <c r="A82" s="24"/>
      <c r="B82" s="25"/>
      <c r="C82" s="17" t="s">
        <v>51</v>
      </c>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5"/>
      <c r="BE82" s="24"/>
    </row>
    <row r="83" spans="1:90" s="2" customFormat="1" ht="6.95" customHeight="1">
      <c r="A83" s="24"/>
      <c r="B83" s="25"/>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5"/>
      <c r="BE83" s="24"/>
    </row>
    <row r="84" spans="1:90" s="4" customFormat="1" ht="12" customHeight="1">
      <c r="B84" s="43"/>
      <c r="C84" s="22" t="s">
        <v>12</v>
      </c>
      <c r="L84" s="4" t="str">
        <f>K5</f>
        <v>2022-31_Z</v>
      </c>
      <c r="AR84" s="43"/>
    </row>
    <row r="85" spans="1:90" s="5" customFormat="1" ht="36.950000000000003" customHeight="1">
      <c r="B85" s="44"/>
      <c r="C85" s="45" t="s">
        <v>14</v>
      </c>
      <c r="L85" s="148" t="str">
        <f>K6</f>
        <v>Údržba, opravy a odstraňování závad u SSZT OŘ PHA 2022 – 2023 – SSZT Pz - Limitní výše VRN</v>
      </c>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149"/>
      <c r="AL85" s="149"/>
      <c r="AM85" s="149"/>
      <c r="AN85" s="149"/>
      <c r="AO85" s="149"/>
      <c r="AR85" s="44"/>
    </row>
    <row r="86" spans="1:90" s="2" customFormat="1" ht="6.95" customHeight="1">
      <c r="A86" s="24"/>
      <c r="B86" s="25"/>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5"/>
      <c r="BE86" s="24"/>
    </row>
    <row r="87" spans="1:90" s="2" customFormat="1" ht="12" customHeight="1">
      <c r="A87" s="24"/>
      <c r="B87" s="25"/>
      <c r="C87" s="22" t="s">
        <v>18</v>
      </c>
      <c r="D87" s="24"/>
      <c r="E87" s="24"/>
      <c r="F87" s="24"/>
      <c r="G87" s="24"/>
      <c r="H87" s="24"/>
      <c r="I87" s="24"/>
      <c r="J87" s="24"/>
      <c r="K87" s="24"/>
      <c r="L87" s="46" t="str">
        <f>IF(K8="","",K8)</f>
        <v>SSZT Pz</v>
      </c>
      <c r="M87" s="24"/>
      <c r="N87" s="24"/>
      <c r="O87" s="24"/>
      <c r="P87" s="24"/>
      <c r="Q87" s="24"/>
      <c r="R87" s="24"/>
      <c r="S87" s="24"/>
      <c r="T87" s="24"/>
      <c r="U87" s="24"/>
      <c r="V87" s="24"/>
      <c r="W87" s="24"/>
      <c r="X87" s="24"/>
      <c r="Y87" s="24"/>
      <c r="Z87" s="24"/>
      <c r="AA87" s="24"/>
      <c r="AB87" s="24"/>
      <c r="AC87" s="24"/>
      <c r="AD87" s="24"/>
      <c r="AE87" s="24"/>
      <c r="AF87" s="24"/>
      <c r="AG87" s="24"/>
      <c r="AH87" s="24"/>
      <c r="AI87" s="22" t="s">
        <v>20</v>
      </c>
      <c r="AJ87" s="24"/>
      <c r="AK87" s="24"/>
      <c r="AL87" s="24"/>
      <c r="AM87" s="150" t="str">
        <f>IF(AN8= "","",AN8)</f>
        <v>5. 4. 2022</v>
      </c>
      <c r="AN87" s="150"/>
      <c r="AO87" s="24"/>
      <c r="AP87" s="24"/>
      <c r="AQ87" s="24"/>
      <c r="AR87" s="25"/>
      <c r="BE87" s="24"/>
    </row>
    <row r="88" spans="1:90" s="2" customFormat="1" ht="6.95" customHeight="1">
      <c r="A88" s="24"/>
      <c r="B88" s="25"/>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5"/>
      <c r="BE88" s="24"/>
    </row>
    <row r="89" spans="1:90" s="2" customFormat="1" ht="15.2" customHeight="1">
      <c r="A89" s="24"/>
      <c r="B89" s="25"/>
      <c r="C89" s="22" t="s">
        <v>22</v>
      </c>
      <c r="D89" s="24"/>
      <c r="E89" s="24"/>
      <c r="F89" s="24"/>
      <c r="G89" s="24"/>
      <c r="H89" s="24"/>
      <c r="I89" s="24"/>
      <c r="J89" s="24"/>
      <c r="K89" s="24"/>
      <c r="L89" s="4" t="str">
        <f>IF(E11= "","",E11)</f>
        <v xml:space="preserve"> </v>
      </c>
      <c r="M89" s="24"/>
      <c r="N89" s="24"/>
      <c r="O89" s="24"/>
      <c r="P89" s="24"/>
      <c r="Q89" s="24"/>
      <c r="R89" s="24"/>
      <c r="S89" s="24"/>
      <c r="T89" s="24"/>
      <c r="U89" s="24"/>
      <c r="V89" s="24"/>
      <c r="W89" s="24"/>
      <c r="X89" s="24"/>
      <c r="Y89" s="24"/>
      <c r="Z89" s="24"/>
      <c r="AA89" s="24"/>
      <c r="AB89" s="24"/>
      <c r="AC89" s="24"/>
      <c r="AD89" s="24"/>
      <c r="AE89" s="24"/>
      <c r="AF89" s="24"/>
      <c r="AG89" s="24"/>
      <c r="AH89" s="24"/>
      <c r="AI89" s="22" t="s">
        <v>27</v>
      </c>
      <c r="AJ89" s="24"/>
      <c r="AK89" s="24"/>
      <c r="AL89" s="24"/>
      <c r="AM89" s="151" t="str">
        <f>IF(E17="","",E17)</f>
        <v xml:space="preserve"> </v>
      </c>
      <c r="AN89" s="152"/>
      <c r="AO89" s="152"/>
      <c r="AP89" s="152"/>
      <c r="AQ89" s="24"/>
      <c r="AR89" s="25"/>
      <c r="AS89" s="153" t="s">
        <v>52</v>
      </c>
      <c r="AT89" s="154"/>
      <c r="AU89" s="47"/>
      <c r="AV89" s="47"/>
      <c r="AW89" s="47"/>
      <c r="AX89" s="47"/>
      <c r="AY89" s="47"/>
      <c r="AZ89" s="47"/>
      <c r="BA89" s="47"/>
      <c r="BB89" s="47"/>
      <c r="BC89" s="47"/>
      <c r="BD89" s="48"/>
      <c r="BE89" s="24"/>
    </row>
    <row r="90" spans="1:90" s="2" customFormat="1" ht="15.2" customHeight="1">
      <c r="A90" s="24"/>
      <c r="B90" s="25"/>
      <c r="C90" s="22" t="s">
        <v>26</v>
      </c>
      <c r="D90" s="24"/>
      <c r="E90" s="24"/>
      <c r="F90" s="24"/>
      <c r="G90" s="24"/>
      <c r="H90" s="24"/>
      <c r="I90" s="24"/>
      <c r="J90" s="24"/>
      <c r="K90" s="24"/>
      <c r="L90" s="4" t="str">
        <f>IF(E14="","",E14)</f>
        <v xml:space="preserve"> </v>
      </c>
      <c r="M90" s="24"/>
      <c r="N90" s="24"/>
      <c r="O90" s="24"/>
      <c r="P90" s="24"/>
      <c r="Q90" s="24"/>
      <c r="R90" s="24"/>
      <c r="S90" s="24"/>
      <c r="T90" s="24"/>
      <c r="U90" s="24"/>
      <c r="V90" s="24"/>
      <c r="W90" s="24"/>
      <c r="X90" s="24"/>
      <c r="Y90" s="24"/>
      <c r="Z90" s="24"/>
      <c r="AA90" s="24"/>
      <c r="AB90" s="24"/>
      <c r="AC90" s="24"/>
      <c r="AD90" s="24"/>
      <c r="AE90" s="24"/>
      <c r="AF90" s="24"/>
      <c r="AG90" s="24"/>
      <c r="AH90" s="24"/>
      <c r="AI90" s="22" t="s">
        <v>29</v>
      </c>
      <c r="AJ90" s="24"/>
      <c r="AK90" s="24"/>
      <c r="AL90" s="24"/>
      <c r="AM90" s="151" t="str">
        <f>IF(E20="","",E20)</f>
        <v>Milan Bělehrad</v>
      </c>
      <c r="AN90" s="152"/>
      <c r="AO90" s="152"/>
      <c r="AP90" s="152"/>
      <c r="AQ90" s="24"/>
      <c r="AR90" s="25"/>
      <c r="AS90" s="155"/>
      <c r="AT90" s="156"/>
      <c r="AU90" s="49"/>
      <c r="AV90" s="49"/>
      <c r="AW90" s="49"/>
      <c r="AX90" s="49"/>
      <c r="AY90" s="49"/>
      <c r="AZ90" s="49"/>
      <c r="BA90" s="49"/>
      <c r="BB90" s="49"/>
      <c r="BC90" s="49"/>
      <c r="BD90" s="50"/>
      <c r="BE90" s="24"/>
    </row>
    <row r="91" spans="1:90" s="2" customFormat="1" ht="10.9" customHeight="1">
      <c r="A91" s="24"/>
      <c r="B91" s="25"/>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5"/>
      <c r="AS91" s="155"/>
      <c r="AT91" s="156"/>
      <c r="AU91" s="49"/>
      <c r="AV91" s="49"/>
      <c r="AW91" s="49"/>
      <c r="AX91" s="49"/>
      <c r="AY91" s="49"/>
      <c r="AZ91" s="49"/>
      <c r="BA91" s="49"/>
      <c r="BB91" s="49"/>
      <c r="BC91" s="49"/>
      <c r="BD91" s="50"/>
      <c r="BE91" s="24"/>
    </row>
    <row r="92" spans="1:90" s="2" customFormat="1" ht="29.25" customHeight="1">
      <c r="A92" s="24"/>
      <c r="B92" s="25"/>
      <c r="C92" s="143" t="s">
        <v>53</v>
      </c>
      <c r="D92" s="144"/>
      <c r="E92" s="144"/>
      <c r="F92" s="144"/>
      <c r="G92" s="144"/>
      <c r="H92" s="51"/>
      <c r="I92" s="145" t="s">
        <v>54</v>
      </c>
      <c r="J92" s="144"/>
      <c r="K92" s="144"/>
      <c r="L92" s="144"/>
      <c r="M92" s="144"/>
      <c r="N92" s="144"/>
      <c r="O92" s="144"/>
      <c r="P92" s="144"/>
      <c r="Q92" s="144"/>
      <c r="R92" s="144"/>
      <c r="S92" s="144"/>
      <c r="T92" s="144"/>
      <c r="U92" s="144"/>
      <c r="V92" s="144"/>
      <c r="W92" s="144"/>
      <c r="X92" s="144"/>
      <c r="Y92" s="144"/>
      <c r="Z92" s="144"/>
      <c r="AA92" s="144"/>
      <c r="AB92" s="144"/>
      <c r="AC92" s="144"/>
      <c r="AD92" s="144"/>
      <c r="AE92" s="144"/>
      <c r="AF92" s="144"/>
      <c r="AG92" s="146" t="s">
        <v>55</v>
      </c>
      <c r="AH92" s="144"/>
      <c r="AI92" s="144"/>
      <c r="AJ92" s="144"/>
      <c r="AK92" s="144"/>
      <c r="AL92" s="144"/>
      <c r="AM92" s="144"/>
      <c r="AN92" s="145" t="s">
        <v>56</v>
      </c>
      <c r="AO92" s="144"/>
      <c r="AP92" s="147"/>
      <c r="AQ92" s="52" t="s">
        <v>57</v>
      </c>
      <c r="AR92" s="25"/>
      <c r="AS92" s="53" t="s">
        <v>58</v>
      </c>
      <c r="AT92" s="54" t="s">
        <v>59</v>
      </c>
      <c r="AU92" s="54" t="s">
        <v>60</v>
      </c>
      <c r="AV92" s="54" t="s">
        <v>61</v>
      </c>
      <c r="AW92" s="54" t="s">
        <v>62</v>
      </c>
      <c r="AX92" s="54" t="s">
        <v>63</v>
      </c>
      <c r="AY92" s="54" t="s">
        <v>64</v>
      </c>
      <c r="AZ92" s="54" t="s">
        <v>65</v>
      </c>
      <c r="BA92" s="54" t="s">
        <v>66</v>
      </c>
      <c r="BB92" s="54" t="s">
        <v>67</v>
      </c>
      <c r="BC92" s="54" t="s">
        <v>68</v>
      </c>
      <c r="BD92" s="55" t="s">
        <v>69</v>
      </c>
      <c r="BE92" s="24"/>
    </row>
    <row r="93" spans="1:90" s="2" customFormat="1" ht="10.9" customHeight="1">
      <c r="A93" s="24"/>
      <c r="B93" s="25"/>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5"/>
      <c r="AS93" s="56"/>
      <c r="AT93" s="57"/>
      <c r="AU93" s="57"/>
      <c r="AV93" s="57"/>
      <c r="AW93" s="57"/>
      <c r="AX93" s="57"/>
      <c r="AY93" s="57"/>
      <c r="AZ93" s="57"/>
      <c r="BA93" s="57"/>
      <c r="BB93" s="57"/>
      <c r="BC93" s="57"/>
      <c r="BD93" s="58"/>
      <c r="BE93" s="24"/>
    </row>
    <row r="94" spans="1:90" s="6" customFormat="1" ht="32.450000000000003" customHeight="1">
      <c r="B94" s="59"/>
      <c r="C94" s="60" t="s">
        <v>70</v>
      </c>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140" t="e">
        <f>ROUND(AG95,2)</f>
        <v>#REF!</v>
      </c>
      <c r="AH94" s="140"/>
      <c r="AI94" s="140"/>
      <c r="AJ94" s="140"/>
      <c r="AK94" s="140"/>
      <c r="AL94" s="140"/>
      <c r="AM94" s="140"/>
      <c r="AN94" s="141" t="e">
        <f>SUM(AG94,AT94)</f>
        <v>#REF!</v>
      </c>
      <c r="AO94" s="141"/>
      <c r="AP94" s="141"/>
      <c r="AQ94" s="62" t="s">
        <v>1</v>
      </c>
      <c r="AR94" s="59"/>
      <c r="AS94" s="63">
        <f>ROUND(AS95,2)</f>
        <v>0</v>
      </c>
      <c r="AT94" s="64" t="e">
        <f>ROUND(SUM(AV94:AW94),2)</f>
        <v>#REF!</v>
      </c>
      <c r="AU94" s="65" t="e">
        <f>ROUND(AU95,5)</f>
        <v>#REF!</v>
      </c>
      <c r="AV94" s="64" t="e">
        <f>ROUND(AZ94*L29,2)</f>
        <v>#REF!</v>
      </c>
      <c r="AW94" s="64" t="e">
        <f>ROUND(BA94*L30,2)</f>
        <v>#REF!</v>
      </c>
      <c r="AX94" s="64" t="e">
        <f>ROUND(BB94*L29,2)</f>
        <v>#REF!</v>
      </c>
      <c r="AY94" s="64" t="e">
        <f>ROUND(BC94*L30,2)</f>
        <v>#REF!</v>
      </c>
      <c r="AZ94" s="64" t="e">
        <f>ROUND(AZ95,2)</f>
        <v>#REF!</v>
      </c>
      <c r="BA94" s="64" t="e">
        <f>ROUND(BA95,2)</f>
        <v>#REF!</v>
      </c>
      <c r="BB94" s="64" t="e">
        <f>ROUND(BB95,2)</f>
        <v>#REF!</v>
      </c>
      <c r="BC94" s="64" t="e">
        <f>ROUND(BC95,2)</f>
        <v>#REF!</v>
      </c>
      <c r="BD94" s="66" t="e">
        <f>ROUND(BD95,2)</f>
        <v>#REF!</v>
      </c>
      <c r="BS94" s="67" t="s">
        <v>71</v>
      </c>
      <c r="BT94" s="67" t="s">
        <v>72</v>
      </c>
      <c r="BV94" s="67" t="s">
        <v>73</v>
      </c>
      <c r="BW94" s="67" t="s">
        <v>4</v>
      </c>
      <c r="BX94" s="67" t="s">
        <v>74</v>
      </c>
      <c r="CL94" s="67" t="s">
        <v>1</v>
      </c>
    </row>
    <row r="95" spans="1:90" s="7" customFormat="1" ht="37.5" customHeight="1">
      <c r="A95" s="68" t="s">
        <v>75</v>
      </c>
      <c r="B95" s="69"/>
      <c r="C95" s="70"/>
      <c r="D95" s="139" t="s">
        <v>13</v>
      </c>
      <c r="E95" s="139"/>
      <c r="F95" s="139"/>
      <c r="G95" s="139"/>
      <c r="H95" s="139"/>
      <c r="I95" s="71"/>
      <c r="J95" s="139" t="s">
        <v>15</v>
      </c>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7" t="e">
        <f>'Limitní výše VRN'!#REF!</f>
        <v>#REF!</v>
      </c>
      <c r="AH95" s="138"/>
      <c r="AI95" s="138"/>
      <c r="AJ95" s="138"/>
      <c r="AK95" s="138"/>
      <c r="AL95" s="138"/>
      <c r="AM95" s="138"/>
      <c r="AN95" s="137" t="e">
        <f>SUM(AG95,AT95)</f>
        <v>#REF!</v>
      </c>
      <c r="AO95" s="138"/>
      <c r="AP95" s="138"/>
      <c r="AQ95" s="72" t="s">
        <v>76</v>
      </c>
      <c r="AR95" s="69"/>
      <c r="AS95" s="73">
        <v>0</v>
      </c>
      <c r="AT95" s="74" t="e">
        <f>ROUND(SUM(AV95:AW95),2)</f>
        <v>#REF!</v>
      </c>
      <c r="AU95" s="75" t="e">
        <f>'Limitní výše VRN'!#REF!</f>
        <v>#REF!</v>
      </c>
      <c r="AV95" s="74" t="e">
        <f>'Limitní výše VRN'!#REF!</f>
        <v>#REF!</v>
      </c>
      <c r="AW95" s="74" t="e">
        <f>'Limitní výše VRN'!#REF!</f>
        <v>#REF!</v>
      </c>
      <c r="AX95" s="74" t="e">
        <f>'Limitní výše VRN'!#REF!</f>
        <v>#REF!</v>
      </c>
      <c r="AY95" s="74" t="e">
        <f>'Limitní výše VRN'!#REF!</f>
        <v>#REF!</v>
      </c>
      <c r="AZ95" s="74" t="e">
        <f>'Limitní výše VRN'!F31</f>
        <v>#REF!</v>
      </c>
      <c r="BA95" s="74" t="e">
        <f>'Limitní výše VRN'!F32</f>
        <v>#REF!</v>
      </c>
      <c r="BB95" s="74" t="e">
        <f>'Limitní výše VRN'!F33</f>
        <v>#REF!</v>
      </c>
      <c r="BC95" s="74" t="e">
        <f>'Limitní výše VRN'!F34</f>
        <v>#REF!</v>
      </c>
      <c r="BD95" s="76" t="e">
        <f>'Limitní výše VRN'!F35</f>
        <v>#REF!</v>
      </c>
      <c r="BT95" s="77" t="s">
        <v>77</v>
      </c>
      <c r="BU95" s="77" t="s">
        <v>78</v>
      </c>
      <c r="BV95" s="77" t="s">
        <v>73</v>
      </c>
      <c r="BW95" s="77" t="s">
        <v>4</v>
      </c>
      <c r="BX95" s="77" t="s">
        <v>74</v>
      </c>
      <c r="CL95" s="77" t="s">
        <v>1</v>
      </c>
    </row>
    <row r="96" spans="1:90" s="2" customFormat="1" ht="30" customHeight="1">
      <c r="A96" s="24"/>
      <c r="B96" s="25"/>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5"/>
      <c r="AS96" s="24"/>
      <c r="AT96" s="24"/>
      <c r="AU96" s="24"/>
      <c r="AV96" s="24"/>
      <c r="AW96" s="24"/>
      <c r="AX96" s="24"/>
      <c r="AY96" s="24"/>
      <c r="AZ96" s="24"/>
      <c r="BA96" s="24"/>
      <c r="BB96" s="24"/>
      <c r="BC96" s="24"/>
      <c r="BD96" s="24"/>
      <c r="BE96" s="24"/>
    </row>
    <row r="97" spans="1:57" s="2" customFormat="1" ht="6.95" customHeight="1">
      <c r="A97" s="24"/>
      <c r="B97" s="39"/>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25"/>
      <c r="AS97" s="24"/>
      <c r="AT97" s="24"/>
      <c r="AU97" s="24"/>
      <c r="AV97" s="24"/>
      <c r="AW97" s="24"/>
      <c r="AX97" s="24"/>
      <c r="AY97" s="24"/>
      <c r="AZ97" s="24"/>
      <c r="BA97" s="24"/>
      <c r="BB97" s="24"/>
      <c r="BC97" s="24"/>
      <c r="BD97" s="24"/>
      <c r="BE97" s="24"/>
    </row>
  </sheetData>
  <mergeCells count="40">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W31:AE31"/>
    <mergeCell ref="AN95:AP95"/>
    <mergeCell ref="AG95:AM95"/>
    <mergeCell ref="D95:H95"/>
    <mergeCell ref="J95:AF95"/>
    <mergeCell ref="AG94:AM94"/>
    <mergeCell ref="AN94:AP94"/>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5" location="'2022-31_Z - Údržba, oprav...'!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33"/>
  <sheetViews>
    <sheetView showGridLines="0" tabSelected="1" workbookViewId="0">
      <selection activeCell="E109" sqref="E10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7.5" style="1" customWidth="1"/>
    <col min="9" max="9" width="22.33203125" style="1" hidden="1" customWidth="1"/>
    <col min="10" max="10" width="16.33203125" style="1" customWidth="1"/>
    <col min="11" max="11" width="12.33203125" style="1" customWidth="1"/>
    <col min="12" max="12" width="15" style="1" customWidth="1"/>
    <col min="13" max="13" width="11" style="1" customWidth="1"/>
    <col min="14" max="14" width="15" style="1" customWidth="1"/>
    <col min="15" max="15" width="16.33203125" style="1" customWidth="1"/>
    <col min="16" max="16" width="11" style="1" customWidth="1"/>
    <col min="17" max="17" width="15" style="1" customWidth="1"/>
    <col min="18" max="18" width="16.33203125" style="1" customWidth="1"/>
    <col min="31" max="52" width="9.33203125" style="1" hidden="1"/>
  </cols>
  <sheetData>
    <row r="1" spans="1:33">
      <c r="A1" s="78"/>
    </row>
    <row r="2" spans="1:33" s="1" customFormat="1" ht="36.950000000000003" customHeight="1">
      <c r="AG2" s="13" t="s">
        <v>4</v>
      </c>
    </row>
    <row r="3" spans="1:33" s="1" customFormat="1" ht="6.95" hidden="1" customHeight="1">
      <c r="B3" s="14"/>
      <c r="C3" s="15"/>
      <c r="D3" s="15"/>
      <c r="E3" s="15"/>
      <c r="F3" s="15"/>
      <c r="G3" s="15"/>
      <c r="H3" s="15"/>
      <c r="I3" s="15"/>
      <c r="AG3" s="13" t="s">
        <v>79</v>
      </c>
    </row>
    <row r="4" spans="1:33" s="1" customFormat="1" ht="24.95" hidden="1" customHeight="1">
      <c r="B4" s="16"/>
      <c r="D4" s="17" t="s">
        <v>80</v>
      </c>
      <c r="AG4" s="13" t="s">
        <v>3</v>
      </c>
    </row>
    <row r="5" spans="1:33" s="1" customFormat="1" ht="6.95" hidden="1" customHeight="1">
      <c r="B5" s="16"/>
    </row>
    <row r="6" spans="1:33" s="2" customFormat="1" ht="12" hidden="1" customHeight="1">
      <c r="A6" s="24"/>
      <c r="B6" s="25"/>
      <c r="C6" s="24"/>
      <c r="D6" s="22" t="s">
        <v>14</v>
      </c>
      <c r="E6" s="24"/>
      <c r="F6" s="24"/>
      <c r="G6" s="24"/>
      <c r="H6" s="24"/>
      <c r="I6" s="24"/>
      <c r="J6" s="24"/>
      <c r="K6" s="24"/>
      <c r="L6" s="24"/>
      <c r="M6" s="24"/>
      <c r="N6" s="24"/>
      <c r="O6" s="24"/>
      <c r="P6" s="24"/>
      <c r="Q6" s="24"/>
      <c r="R6" s="24"/>
    </row>
    <row r="7" spans="1:33" s="2" customFormat="1" ht="30" hidden="1" customHeight="1">
      <c r="A7" s="24"/>
      <c r="B7" s="25"/>
      <c r="C7" s="24"/>
      <c r="D7" s="24"/>
      <c r="E7" s="148" t="s">
        <v>15</v>
      </c>
      <c r="F7" s="161"/>
      <c r="G7" s="161"/>
      <c r="H7" s="161"/>
      <c r="I7" s="24"/>
      <c r="J7" s="24"/>
      <c r="K7" s="24"/>
      <c r="L7" s="24"/>
      <c r="M7" s="24"/>
      <c r="N7" s="24"/>
      <c r="O7" s="24"/>
      <c r="P7" s="24"/>
      <c r="Q7" s="24"/>
      <c r="R7" s="24"/>
    </row>
    <row r="8" spans="1:33" s="2" customFormat="1" hidden="1">
      <c r="A8" s="24"/>
      <c r="B8" s="25"/>
      <c r="C8" s="24"/>
      <c r="D8" s="24"/>
      <c r="E8" s="24"/>
      <c r="F8" s="24"/>
      <c r="G8" s="24"/>
      <c r="H8" s="24"/>
      <c r="I8" s="24"/>
      <c r="J8" s="24"/>
      <c r="K8" s="24"/>
      <c r="L8" s="24"/>
      <c r="M8" s="24"/>
      <c r="N8" s="24"/>
      <c r="O8" s="24"/>
      <c r="P8" s="24"/>
      <c r="Q8" s="24"/>
      <c r="R8" s="24"/>
    </row>
    <row r="9" spans="1:33" s="2" customFormat="1" ht="12" hidden="1" customHeight="1">
      <c r="A9" s="24"/>
      <c r="B9" s="25"/>
      <c r="C9" s="24"/>
      <c r="D9" s="22" t="s">
        <v>16</v>
      </c>
      <c r="E9" s="24"/>
      <c r="F9" s="20" t="s">
        <v>1</v>
      </c>
      <c r="G9" s="24"/>
      <c r="H9" s="24"/>
      <c r="I9" s="24"/>
      <c r="J9" s="24"/>
      <c r="K9" s="24"/>
      <c r="L9" s="24"/>
      <c r="M9" s="24"/>
      <c r="N9" s="24"/>
      <c r="O9" s="24"/>
      <c r="P9" s="24"/>
      <c r="Q9" s="24"/>
      <c r="R9" s="24"/>
    </row>
    <row r="10" spans="1:33" s="2" customFormat="1" ht="12" hidden="1" customHeight="1">
      <c r="A10" s="24"/>
      <c r="B10" s="25"/>
      <c r="C10" s="24"/>
      <c r="D10" s="22" t="s">
        <v>18</v>
      </c>
      <c r="E10" s="24"/>
      <c r="F10" s="20" t="s">
        <v>19</v>
      </c>
      <c r="G10" s="24"/>
      <c r="H10" s="24"/>
      <c r="I10" s="24"/>
      <c r="J10" s="24"/>
      <c r="K10" s="24"/>
      <c r="L10" s="24"/>
      <c r="M10" s="24"/>
      <c r="N10" s="24"/>
      <c r="O10" s="24"/>
      <c r="P10" s="24"/>
      <c r="Q10" s="24"/>
      <c r="R10" s="24"/>
    </row>
    <row r="11" spans="1:33" s="2" customFormat="1" ht="10.9" hidden="1" customHeight="1">
      <c r="A11" s="24"/>
      <c r="B11" s="25"/>
      <c r="C11" s="24"/>
      <c r="D11" s="24"/>
      <c r="E11" s="24"/>
      <c r="F11" s="24"/>
      <c r="G11" s="24"/>
      <c r="H11" s="24"/>
      <c r="I11" s="24"/>
      <c r="J11" s="24"/>
      <c r="K11" s="24"/>
      <c r="L11" s="24"/>
      <c r="M11" s="24"/>
      <c r="N11" s="24"/>
      <c r="O11" s="24"/>
      <c r="P11" s="24"/>
      <c r="Q11" s="24"/>
      <c r="R11" s="24"/>
    </row>
    <row r="12" spans="1:33" s="2" customFormat="1" ht="12" hidden="1" customHeight="1">
      <c r="A12" s="24"/>
      <c r="B12" s="25"/>
      <c r="C12" s="24"/>
      <c r="D12" s="22" t="s">
        <v>22</v>
      </c>
      <c r="E12" s="24"/>
      <c r="F12" s="24"/>
      <c r="G12" s="24"/>
      <c r="H12" s="24"/>
      <c r="I12" s="24"/>
      <c r="J12" s="24"/>
      <c r="K12" s="24"/>
      <c r="L12" s="24"/>
      <c r="M12" s="24"/>
      <c r="N12" s="24"/>
      <c r="O12" s="24"/>
      <c r="P12" s="24"/>
      <c r="Q12" s="24"/>
      <c r="R12" s="24"/>
    </row>
    <row r="13" spans="1:33" s="2" customFormat="1" ht="18" hidden="1" customHeight="1">
      <c r="A13" s="24"/>
      <c r="B13" s="25"/>
      <c r="C13" s="24"/>
      <c r="D13" s="24"/>
      <c r="E13" s="20" t="str">
        <f>IF('Rekapitulace stavby'!E11="","",'Rekapitulace stavby'!E11)</f>
        <v xml:space="preserve"> </v>
      </c>
      <c r="F13" s="24"/>
      <c r="G13" s="24"/>
      <c r="H13" s="24"/>
      <c r="I13" s="24"/>
      <c r="J13" s="24"/>
      <c r="K13" s="24"/>
      <c r="L13" s="24"/>
      <c r="M13" s="24"/>
      <c r="N13" s="24"/>
      <c r="O13" s="24"/>
      <c r="P13" s="24"/>
      <c r="Q13" s="24"/>
      <c r="R13" s="24"/>
    </row>
    <row r="14" spans="1:33" s="2" customFormat="1" ht="6.95" hidden="1" customHeight="1">
      <c r="A14" s="24"/>
      <c r="B14" s="25"/>
      <c r="C14" s="24"/>
      <c r="D14" s="24"/>
      <c r="E14" s="24"/>
      <c r="F14" s="24"/>
      <c r="G14" s="24"/>
      <c r="H14" s="24"/>
      <c r="I14" s="24"/>
      <c r="J14" s="24"/>
      <c r="K14" s="24"/>
      <c r="L14" s="24"/>
      <c r="M14" s="24"/>
      <c r="N14" s="24"/>
      <c r="O14" s="24"/>
      <c r="P14" s="24"/>
      <c r="Q14" s="24"/>
      <c r="R14" s="24"/>
    </row>
    <row r="15" spans="1:33" s="2" customFormat="1" ht="12" hidden="1" customHeight="1">
      <c r="A15" s="24"/>
      <c r="B15" s="25"/>
      <c r="C15" s="24"/>
      <c r="D15" s="22" t="s">
        <v>26</v>
      </c>
      <c r="E15" s="24"/>
      <c r="F15" s="24"/>
      <c r="G15" s="24"/>
      <c r="H15" s="24"/>
      <c r="I15" s="24"/>
      <c r="J15" s="24"/>
      <c r="K15" s="24"/>
      <c r="L15" s="24"/>
      <c r="M15" s="24"/>
      <c r="N15" s="24"/>
      <c r="O15" s="24"/>
      <c r="P15" s="24"/>
      <c r="Q15" s="24"/>
      <c r="R15" s="24"/>
    </row>
    <row r="16" spans="1:33" s="2" customFormat="1" ht="18" hidden="1" customHeight="1">
      <c r="A16" s="24"/>
      <c r="B16" s="25"/>
      <c r="C16" s="24"/>
      <c r="D16" s="24"/>
      <c r="E16" s="127" t="str">
        <f>'Rekapitulace stavby'!E14</f>
        <v xml:space="preserve"> </v>
      </c>
      <c r="F16" s="127"/>
      <c r="G16" s="127"/>
      <c r="H16" s="127"/>
      <c r="I16" s="24"/>
      <c r="J16" s="24"/>
      <c r="K16" s="24"/>
      <c r="L16" s="24"/>
      <c r="M16" s="24"/>
      <c r="N16" s="24"/>
      <c r="O16" s="24"/>
      <c r="P16" s="24"/>
      <c r="Q16" s="24"/>
      <c r="R16" s="24"/>
    </row>
    <row r="17" spans="1:18" s="2" customFormat="1" ht="6.95" hidden="1" customHeight="1">
      <c r="A17" s="24"/>
      <c r="B17" s="25"/>
      <c r="C17" s="24"/>
      <c r="D17" s="24"/>
      <c r="E17" s="24"/>
      <c r="F17" s="24"/>
      <c r="G17" s="24"/>
      <c r="H17" s="24"/>
      <c r="I17" s="24"/>
      <c r="J17" s="24"/>
      <c r="K17" s="24"/>
      <c r="L17" s="24"/>
      <c r="M17" s="24"/>
      <c r="N17" s="24"/>
      <c r="O17" s="24"/>
      <c r="P17" s="24"/>
      <c r="Q17" s="24"/>
      <c r="R17" s="24"/>
    </row>
    <row r="18" spans="1:18" s="2" customFormat="1" ht="12" hidden="1" customHeight="1">
      <c r="A18" s="24"/>
      <c r="B18" s="25"/>
      <c r="C18" s="24"/>
      <c r="D18" s="22" t="s">
        <v>27</v>
      </c>
      <c r="E18" s="24"/>
      <c r="F18" s="24"/>
      <c r="G18" s="24"/>
      <c r="H18" s="24"/>
      <c r="I18" s="24"/>
      <c r="J18" s="24"/>
      <c r="K18" s="24"/>
      <c r="L18" s="24"/>
      <c r="M18" s="24"/>
      <c r="N18" s="24"/>
      <c r="O18" s="24"/>
      <c r="P18" s="24"/>
      <c r="Q18" s="24"/>
      <c r="R18" s="24"/>
    </row>
    <row r="19" spans="1:18" s="2" customFormat="1" ht="18" hidden="1" customHeight="1">
      <c r="A19" s="24"/>
      <c r="B19" s="25"/>
      <c r="C19" s="24"/>
      <c r="D19" s="24"/>
      <c r="E19" s="20" t="str">
        <f>IF('Rekapitulace stavby'!E17="","",'Rekapitulace stavby'!E17)</f>
        <v xml:space="preserve"> </v>
      </c>
      <c r="F19" s="24"/>
      <c r="G19" s="24"/>
      <c r="H19" s="24"/>
      <c r="I19" s="24"/>
      <c r="J19" s="24"/>
      <c r="K19" s="24"/>
      <c r="L19" s="24"/>
      <c r="M19" s="24"/>
      <c r="N19" s="24"/>
      <c r="O19" s="24"/>
      <c r="P19" s="24"/>
      <c r="Q19" s="24"/>
      <c r="R19" s="24"/>
    </row>
    <row r="20" spans="1:18" s="2" customFormat="1" ht="6.95" hidden="1" customHeight="1">
      <c r="A20" s="24"/>
      <c r="B20" s="25"/>
      <c r="C20" s="24"/>
      <c r="D20" s="24"/>
      <c r="E20" s="24"/>
      <c r="F20" s="24"/>
      <c r="G20" s="24"/>
      <c r="H20" s="24"/>
      <c r="I20" s="24"/>
      <c r="J20" s="24"/>
      <c r="K20" s="24"/>
      <c r="L20" s="24"/>
      <c r="M20" s="24"/>
      <c r="N20" s="24"/>
      <c r="O20" s="24"/>
      <c r="P20" s="24"/>
      <c r="Q20" s="24"/>
      <c r="R20" s="24"/>
    </row>
    <row r="21" spans="1:18" s="2" customFormat="1" ht="12" hidden="1" customHeight="1">
      <c r="A21" s="24"/>
      <c r="B21" s="25"/>
      <c r="C21" s="24"/>
      <c r="D21" s="22" t="s">
        <v>29</v>
      </c>
      <c r="E21" s="24"/>
      <c r="F21" s="24"/>
      <c r="G21" s="24"/>
      <c r="H21" s="24"/>
      <c r="I21" s="24"/>
      <c r="J21" s="24"/>
      <c r="K21" s="24"/>
      <c r="L21" s="24"/>
      <c r="M21" s="24"/>
      <c r="N21" s="24"/>
      <c r="O21" s="24"/>
      <c r="P21" s="24"/>
      <c r="Q21" s="24"/>
      <c r="R21" s="24"/>
    </row>
    <row r="22" spans="1:18" s="2" customFormat="1" ht="18" hidden="1" customHeight="1">
      <c r="A22" s="24"/>
      <c r="B22" s="25"/>
      <c r="C22" s="24"/>
      <c r="D22" s="24"/>
      <c r="E22" s="20" t="s">
        <v>30</v>
      </c>
      <c r="F22" s="24"/>
      <c r="G22" s="24"/>
      <c r="H22" s="24"/>
      <c r="I22" s="24"/>
      <c r="J22" s="24"/>
      <c r="K22" s="24"/>
      <c r="L22" s="24"/>
      <c r="M22" s="24"/>
      <c r="N22" s="24"/>
      <c r="O22" s="24"/>
      <c r="P22" s="24"/>
      <c r="Q22" s="24"/>
      <c r="R22" s="24"/>
    </row>
    <row r="23" spans="1:18" s="2" customFormat="1" ht="6.95" hidden="1" customHeight="1">
      <c r="A23" s="24"/>
      <c r="B23" s="25"/>
      <c r="C23" s="24"/>
      <c r="D23" s="24"/>
      <c r="E23" s="24"/>
      <c r="F23" s="24"/>
      <c r="G23" s="24"/>
      <c r="H23" s="24"/>
      <c r="I23" s="24"/>
      <c r="J23" s="24"/>
      <c r="K23" s="24"/>
      <c r="L23" s="24"/>
      <c r="M23" s="24"/>
      <c r="N23" s="24"/>
      <c r="O23" s="24"/>
      <c r="P23" s="24"/>
      <c r="Q23" s="24"/>
      <c r="R23" s="24"/>
    </row>
    <row r="24" spans="1:18" s="2" customFormat="1" ht="12" hidden="1" customHeight="1">
      <c r="A24" s="24"/>
      <c r="B24" s="25"/>
      <c r="C24" s="24"/>
      <c r="D24" s="22" t="s">
        <v>31</v>
      </c>
      <c r="E24" s="24"/>
      <c r="F24" s="24"/>
      <c r="G24" s="24"/>
      <c r="H24" s="24"/>
      <c r="I24" s="24"/>
      <c r="J24" s="24"/>
      <c r="K24" s="24"/>
      <c r="L24" s="24"/>
      <c r="M24" s="24"/>
      <c r="N24" s="24"/>
      <c r="O24" s="24"/>
      <c r="P24" s="24"/>
      <c r="Q24" s="24"/>
      <c r="R24" s="24"/>
    </row>
    <row r="25" spans="1:18" s="8" customFormat="1" ht="16.5" hidden="1" customHeight="1">
      <c r="A25" s="79"/>
      <c r="B25" s="80"/>
      <c r="C25" s="79"/>
      <c r="D25" s="79"/>
      <c r="E25" s="130" t="s">
        <v>1</v>
      </c>
      <c r="F25" s="130"/>
      <c r="G25" s="130"/>
      <c r="H25" s="130"/>
      <c r="I25" s="79"/>
      <c r="J25" s="79"/>
      <c r="K25" s="79"/>
      <c r="L25" s="79"/>
      <c r="M25" s="79"/>
      <c r="N25" s="79"/>
      <c r="O25" s="79"/>
      <c r="P25" s="79"/>
      <c r="Q25" s="79"/>
      <c r="R25" s="79"/>
    </row>
    <row r="26" spans="1:18" s="2" customFormat="1" ht="6.95" hidden="1" customHeight="1">
      <c r="A26" s="24"/>
      <c r="B26" s="25"/>
      <c r="C26" s="24"/>
      <c r="D26" s="24"/>
      <c r="E26" s="24"/>
      <c r="F26" s="24"/>
      <c r="G26" s="24"/>
      <c r="H26" s="24"/>
      <c r="I26" s="24"/>
      <c r="J26" s="24"/>
      <c r="K26" s="24"/>
      <c r="L26" s="24"/>
      <c r="M26" s="24"/>
      <c r="N26" s="24"/>
      <c r="O26" s="24"/>
      <c r="P26" s="24"/>
      <c r="Q26" s="24"/>
      <c r="R26" s="24"/>
    </row>
    <row r="27" spans="1:18" s="2" customFormat="1" ht="6.95" hidden="1" customHeight="1">
      <c r="A27" s="24"/>
      <c r="B27" s="25"/>
      <c r="C27" s="24"/>
      <c r="D27" s="57"/>
      <c r="E27" s="57"/>
      <c r="F27" s="57"/>
      <c r="G27" s="57"/>
      <c r="H27" s="57"/>
      <c r="I27" s="57"/>
      <c r="J27" s="24"/>
      <c r="K27" s="24"/>
      <c r="L27" s="24"/>
      <c r="M27" s="24"/>
      <c r="N27" s="24"/>
      <c r="O27" s="24"/>
      <c r="P27" s="24"/>
      <c r="Q27" s="24"/>
      <c r="R27" s="24"/>
    </row>
    <row r="28" spans="1:18" s="2" customFormat="1" ht="25.35" hidden="1" customHeight="1">
      <c r="A28" s="24"/>
      <c r="B28" s="25"/>
      <c r="C28" s="24"/>
      <c r="D28" s="81" t="s">
        <v>32</v>
      </c>
      <c r="E28" s="24"/>
      <c r="F28" s="24"/>
      <c r="G28" s="24"/>
      <c r="H28" s="24"/>
      <c r="I28" s="24"/>
      <c r="J28" s="24"/>
      <c r="K28" s="24"/>
      <c r="L28" s="24"/>
      <c r="M28" s="24"/>
      <c r="N28" s="24"/>
      <c r="O28" s="24"/>
      <c r="P28" s="24"/>
      <c r="Q28" s="24"/>
      <c r="R28" s="24"/>
    </row>
    <row r="29" spans="1:18" s="2" customFormat="1" ht="6.95" hidden="1" customHeight="1">
      <c r="A29" s="24"/>
      <c r="B29" s="25"/>
      <c r="C29" s="24"/>
      <c r="D29" s="57"/>
      <c r="E29" s="57"/>
      <c r="F29" s="57"/>
      <c r="G29" s="57"/>
      <c r="H29" s="57"/>
      <c r="I29" s="57"/>
      <c r="J29" s="24"/>
      <c r="K29" s="24"/>
      <c r="L29" s="24"/>
      <c r="M29" s="24"/>
      <c r="N29" s="24"/>
      <c r="O29" s="24"/>
      <c r="P29" s="24"/>
      <c r="Q29" s="24"/>
      <c r="R29" s="24"/>
    </row>
    <row r="30" spans="1:18" s="2" customFormat="1" ht="14.45" hidden="1" customHeight="1">
      <c r="A30" s="24"/>
      <c r="B30" s="25"/>
      <c r="C30" s="24"/>
      <c r="D30" s="24"/>
      <c r="E30" s="24"/>
      <c r="F30" s="28" t="s">
        <v>34</v>
      </c>
      <c r="G30" s="24"/>
      <c r="H30" s="24"/>
      <c r="I30" s="24"/>
      <c r="J30" s="24"/>
      <c r="K30" s="24"/>
      <c r="L30" s="24"/>
      <c r="M30" s="24"/>
      <c r="N30" s="24"/>
      <c r="O30" s="24"/>
      <c r="P30" s="24"/>
      <c r="Q30" s="24"/>
      <c r="R30" s="24"/>
    </row>
    <row r="31" spans="1:18" s="2" customFormat="1" ht="14.45" hidden="1" customHeight="1">
      <c r="A31" s="24"/>
      <c r="B31" s="25"/>
      <c r="C31" s="24"/>
      <c r="D31" s="82" t="s">
        <v>36</v>
      </c>
      <c r="E31" s="22" t="s">
        <v>37</v>
      </c>
      <c r="F31" s="83" t="e">
        <f>ROUND((SUM(AR113:AR132)),  2)</f>
        <v>#REF!</v>
      </c>
      <c r="G31" s="24"/>
      <c r="H31" s="24"/>
      <c r="I31" s="24"/>
      <c r="J31" s="24"/>
      <c r="K31" s="24"/>
      <c r="L31" s="24"/>
      <c r="M31" s="24"/>
      <c r="N31" s="24"/>
      <c r="O31" s="24"/>
      <c r="P31" s="24"/>
      <c r="Q31" s="24"/>
      <c r="R31" s="24"/>
    </row>
    <row r="32" spans="1:18" s="2" customFormat="1" ht="14.45" hidden="1" customHeight="1">
      <c r="A32" s="24"/>
      <c r="B32" s="25"/>
      <c r="C32" s="24"/>
      <c r="D32" s="24"/>
      <c r="E32" s="22" t="s">
        <v>38</v>
      </c>
      <c r="F32" s="83" t="e">
        <f>ROUND((SUM(AS113:AS132)),  2)</f>
        <v>#REF!</v>
      </c>
      <c r="G32" s="24"/>
      <c r="H32" s="24"/>
      <c r="I32" s="24"/>
      <c r="J32" s="24"/>
      <c r="K32" s="24"/>
      <c r="L32" s="24"/>
      <c r="M32" s="24"/>
      <c r="N32" s="24"/>
      <c r="O32" s="24"/>
      <c r="P32" s="24"/>
      <c r="Q32" s="24"/>
      <c r="R32" s="24"/>
    </row>
    <row r="33" spans="1:18" s="2" customFormat="1" ht="14.45" hidden="1" customHeight="1">
      <c r="A33" s="24"/>
      <c r="B33" s="25"/>
      <c r="C33" s="24"/>
      <c r="D33" s="24"/>
      <c r="E33" s="22" t="s">
        <v>39</v>
      </c>
      <c r="F33" s="83" t="e">
        <f>ROUND((SUM(AT113:AT132)),  2)</f>
        <v>#REF!</v>
      </c>
      <c r="G33" s="24"/>
      <c r="H33" s="24"/>
      <c r="I33" s="24"/>
      <c r="J33" s="24"/>
      <c r="K33" s="24"/>
      <c r="L33" s="24"/>
      <c r="M33" s="24"/>
      <c r="N33" s="24"/>
      <c r="O33" s="24"/>
      <c r="P33" s="24"/>
      <c r="Q33" s="24"/>
      <c r="R33" s="24"/>
    </row>
    <row r="34" spans="1:18" s="2" customFormat="1" ht="14.45" hidden="1" customHeight="1">
      <c r="A34" s="24"/>
      <c r="B34" s="25"/>
      <c r="C34" s="24"/>
      <c r="D34" s="24"/>
      <c r="E34" s="22" t="s">
        <v>40</v>
      </c>
      <c r="F34" s="83" t="e">
        <f>ROUND((SUM(AU113:AU132)),  2)</f>
        <v>#REF!</v>
      </c>
      <c r="G34" s="24"/>
      <c r="H34" s="24"/>
      <c r="I34" s="24"/>
      <c r="J34" s="24"/>
      <c r="K34" s="24"/>
      <c r="L34" s="24"/>
      <c r="M34" s="24"/>
      <c r="N34" s="24"/>
      <c r="O34" s="24"/>
      <c r="P34" s="24"/>
      <c r="Q34" s="24"/>
      <c r="R34" s="24"/>
    </row>
    <row r="35" spans="1:18" s="2" customFormat="1" ht="14.45" hidden="1" customHeight="1">
      <c r="A35" s="24"/>
      <c r="B35" s="25"/>
      <c r="C35" s="24"/>
      <c r="D35" s="24"/>
      <c r="E35" s="22" t="s">
        <v>41</v>
      </c>
      <c r="F35" s="83" t="e">
        <f>ROUND((SUM(AV113:AV132)),  2)</f>
        <v>#REF!</v>
      </c>
      <c r="G35" s="24"/>
      <c r="H35" s="24"/>
      <c r="I35" s="24"/>
      <c r="J35" s="24"/>
      <c r="K35" s="24"/>
      <c r="L35" s="24"/>
      <c r="M35" s="24"/>
      <c r="N35" s="24"/>
      <c r="O35" s="24"/>
      <c r="P35" s="24"/>
      <c r="Q35" s="24"/>
      <c r="R35" s="24"/>
    </row>
    <row r="36" spans="1:18" s="2" customFormat="1" ht="6.95" hidden="1" customHeight="1">
      <c r="A36" s="24"/>
      <c r="B36" s="25"/>
      <c r="C36" s="24"/>
      <c r="D36" s="24"/>
      <c r="E36" s="24"/>
      <c r="F36" s="24"/>
      <c r="G36" s="24"/>
      <c r="H36" s="24"/>
      <c r="I36" s="24"/>
      <c r="J36" s="24"/>
      <c r="K36" s="24"/>
      <c r="L36" s="24"/>
      <c r="M36" s="24"/>
      <c r="N36" s="24"/>
      <c r="O36" s="24"/>
      <c r="P36" s="24"/>
      <c r="Q36" s="24"/>
      <c r="R36" s="24"/>
    </row>
    <row r="37" spans="1:18" s="2" customFormat="1" ht="25.35" hidden="1" customHeight="1">
      <c r="A37" s="24"/>
      <c r="B37" s="25"/>
      <c r="C37" s="84"/>
      <c r="D37" s="85" t="s">
        <v>42</v>
      </c>
      <c r="E37" s="51"/>
      <c r="F37" s="51"/>
      <c r="G37" s="86" t="s">
        <v>43</v>
      </c>
      <c r="H37" s="87" t="s">
        <v>44</v>
      </c>
      <c r="I37" s="88"/>
      <c r="J37" s="24"/>
      <c r="K37" s="24"/>
      <c r="L37" s="24"/>
      <c r="M37" s="24"/>
      <c r="N37" s="24"/>
      <c r="O37" s="24"/>
      <c r="P37" s="24"/>
      <c r="Q37" s="24"/>
      <c r="R37" s="24"/>
    </row>
    <row r="38" spans="1:18" s="2" customFormat="1" ht="14.45" hidden="1" customHeight="1">
      <c r="A38" s="24"/>
      <c r="B38" s="25"/>
      <c r="C38" s="24"/>
      <c r="D38" s="24"/>
      <c r="E38" s="24"/>
      <c r="F38" s="24"/>
      <c r="G38" s="24"/>
      <c r="H38" s="24"/>
      <c r="I38" s="24"/>
      <c r="J38" s="24"/>
      <c r="K38" s="24"/>
      <c r="L38" s="24"/>
      <c r="M38" s="24"/>
      <c r="N38" s="24"/>
      <c r="O38" s="24"/>
      <c r="P38" s="24"/>
      <c r="Q38" s="24"/>
      <c r="R38" s="24"/>
    </row>
    <row r="39" spans="1:18" s="1" customFormat="1" ht="14.45" hidden="1" customHeight="1">
      <c r="B39" s="16"/>
    </row>
    <row r="40" spans="1:18" s="1" customFormat="1" ht="14.45" hidden="1" customHeight="1">
      <c r="B40" s="16"/>
    </row>
    <row r="41" spans="1:18" s="1" customFormat="1" ht="14.45" hidden="1" customHeight="1">
      <c r="B41" s="16"/>
    </row>
    <row r="42" spans="1:18" s="1" customFormat="1" ht="14.45" hidden="1" customHeight="1">
      <c r="B42" s="16"/>
    </row>
    <row r="43" spans="1:18" s="1" customFormat="1" ht="14.45" hidden="1" customHeight="1">
      <c r="B43" s="16"/>
    </row>
    <row r="44" spans="1:18" s="1" customFormat="1" ht="14.45" hidden="1" customHeight="1">
      <c r="B44" s="16"/>
    </row>
    <row r="45" spans="1:18" s="1" customFormat="1" ht="14.45" hidden="1" customHeight="1">
      <c r="B45" s="16"/>
    </row>
    <row r="46" spans="1:18" s="1" customFormat="1" ht="14.45" hidden="1" customHeight="1">
      <c r="B46" s="16"/>
    </row>
    <row r="47" spans="1:18" s="1" customFormat="1" ht="14.45" hidden="1" customHeight="1">
      <c r="B47" s="16"/>
    </row>
    <row r="48" spans="1:18" s="1" customFormat="1" ht="14.45" hidden="1" customHeight="1">
      <c r="B48" s="16"/>
    </row>
    <row r="49" spans="1:18" s="1" customFormat="1" ht="14.45" hidden="1" customHeight="1">
      <c r="B49" s="16"/>
    </row>
    <row r="50" spans="1:18" s="2" customFormat="1" ht="14.45" hidden="1" customHeight="1">
      <c r="B50" s="34"/>
      <c r="D50" s="35" t="s">
        <v>45</v>
      </c>
      <c r="E50" s="36"/>
      <c r="F50" s="36"/>
      <c r="G50" s="35" t="s">
        <v>46</v>
      </c>
      <c r="H50" s="36"/>
      <c r="I50" s="36"/>
    </row>
    <row r="51" spans="1:18" hidden="1">
      <c r="B51" s="16"/>
    </row>
    <row r="52" spans="1:18" hidden="1">
      <c r="B52" s="16"/>
    </row>
    <row r="53" spans="1:18" hidden="1">
      <c r="B53" s="16"/>
    </row>
    <row r="54" spans="1:18" hidden="1">
      <c r="B54" s="16"/>
    </row>
    <row r="55" spans="1:18" hidden="1">
      <c r="B55" s="16"/>
    </row>
    <row r="56" spans="1:18" hidden="1">
      <c r="B56" s="16"/>
    </row>
    <row r="57" spans="1:18" hidden="1">
      <c r="B57" s="16"/>
    </row>
    <row r="58" spans="1:18" hidden="1">
      <c r="B58" s="16"/>
    </row>
    <row r="59" spans="1:18" hidden="1">
      <c r="B59" s="16"/>
    </row>
    <row r="60" spans="1:18" hidden="1">
      <c r="B60" s="16"/>
    </row>
    <row r="61" spans="1:18" s="2" customFormat="1" ht="12.75" hidden="1">
      <c r="A61" s="24"/>
      <c r="B61" s="25"/>
      <c r="C61" s="24"/>
      <c r="D61" s="37" t="s">
        <v>47</v>
      </c>
      <c r="E61" s="27"/>
      <c r="F61" s="89" t="s">
        <v>48</v>
      </c>
      <c r="G61" s="37" t="s">
        <v>47</v>
      </c>
      <c r="H61" s="27"/>
      <c r="I61" s="27"/>
      <c r="J61" s="24"/>
      <c r="K61" s="24"/>
      <c r="L61" s="24"/>
      <c r="M61" s="24"/>
      <c r="N61" s="24"/>
      <c r="O61" s="24"/>
      <c r="P61" s="24"/>
      <c r="Q61" s="24"/>
      <c r="R61" s="24"/>
    </row>
    <row r="62" spans="1:18" hidden="1">
      <c r="B62" s="16"/>
    </row>
    <row r="63" spans="1:18" hidden="1">
      <c r="B63" s="16"/>
    </row>
    <row r="64" spans="1:18" hidden="1">
      <c r="B64" s="16"/>
    </row>
    <row r="65" spans="1:18" s="2" customFormat="1" ht="12.75" hidden="1">
      <c r="A65" s="24"/>
      <c r="B65" s="25"/>
      <c r="C65" s="24"/>
      <c r="D65" s="35" t="s">
        <v>49</v>
      </c>
      <c r="E65" s="38"/>
      <c r="F65" s="38"/>
      <c r="G65" s="35" t="s">
        <v>50</v>
      </c>
      <c r="H65" s="38"/>
      <c r="I65" s="38"/>
      <c r="J65" s="24"/>
      <c r="K65" s="24"/>
      <c r="L65" s="24"/>
      <c r="M65" s="24"/>
      <c r="N65" s="24"/>
      <c r="O65" s="24"/>
      <c r="P65" s="24"/>
      <c r="Q65" s="24"/>
      <c r="R65" s="24"/>
    </row>
    <row r="66" spans="1:18" hidden="1">
      <c r="B66" s="16"/>
    </row>
    <row r="67" spans="1:18" hidden="1">
      <c r="B67" s="16"/>
    </row>
    <row r="68" spans="1:18" hidden="1">
      <c r="B68" s="16"/>
    </row>
    <row r="69" spans="1:18" hidden="1">
      <c r="B69" s="16"/>
    </row>
    <row r="70" spans="1:18" hidden="1">
      <c r="B70" s="16"/>
    </row>
    <row r="71" spans="1:18" hidden="1">
      <c r="B71" s="16"/>
    </row>
    <row r="72" spans="1:18" hidden="1">
      <c r="B72" s="16"/>
    </row>
    <row r="73" spans="1:18" hidden="1">
      <c r="B73" s="16"/>
    </row>
    <row r="74" spans="1:18" hidden="1">
      <c r="B74" s="16"/>
    </row>
    <row r="75" spans="1:18" hidden="1">
      <c r="B75" s="16"/>
    </row>
    <row r="76" spans="1:18" s="2" customFormat="1" ht="12.75" hidden="1">
      <c r="A76" s="24"/>
      <c r="B76" s="25"/>
      <c r="C76" s="24"/>
      <c r="D76" s="37" t="s">
        <v>47</v>
      </c>
      <c r="E76" s="27"/>
      <c r="F76" s="89" t="s">
        <v>48</v>
      </c>
      <c r="G76" s="37" t="s">
        <v>47</v>
      </c>
      <c r="H76" s="27"/>
      <c r="I76" s="27"/>
      <c r="J76" s="24"/>
      <c r="K76" s="24"/>
      <c r="L76" s="24"/>
      <c r="M76" s="24"/>
      <c r="N76" s="24"/>
      <c r="O76" s="24"/>
      <c r="P76" s="24"/>
      <c r="Q76" s="24"/>
      <c r="R76" s="24"/>
    </row>
    <row r="77" spans="1:18" s="2" customFormat="1" ht="14.45" hidden="1" customHeight="1">
      <c r="A77" s="24"/>
      <c r="B77" s="39"/>
      <c r="C77" s="40"/>
      <c r="D77" s="40"/>
      <c r="E77" s="40"/>
      <c r="F77" s="40"/>
      <c r="G77" s="40"/>
      <c r="H77" s="40"/>
      <c r="I77" s="40"/>
      <c r="J77" s="24"/>
      <c r="K77" s="24"/>
      <c r="L77" s="24"/>
      <c r="M77" s="24"/>
      <c r="N77" s="24"/>
      <c r="O77" s="24"/>
      <c r="P77" s="24"/>
      <c r="Q77" s="24"/>
      <c r="R77" s="24"/>
    </row>
    <row r="78" spans="1:18" hidden="1"/>
    <row r="79" spans="1:18" hidden="1"/>
    <row r="80" spans="1:18" hidden="1"/>
    <row r="81" spans="1:34" s="2" customFormat="1" ht="6.95" hidden="1" customHeight="1">
      <c r="A81" s="24"/>
      <c r="B81" s="41"/>
      <c r="C81" s="42"/>
      <c r="D81" s="42"/>
      <c r="E81" s="42"/>
      <c r="F81" s="42"/>
      <c r="G81" s="42"/>
      <c r="H81" s="42"/>
      <c r="I81" s="42"/>
      <c r="J81" s="24"/>
      <c r="K81" s="24"/>
      <c r="L81" s="24"/>
      <c r="M81" s="24"/>
      <c r="N81" s="24"/>
      <c r="O81" s="24"/>
      <c r="P81" s="24"/>
      <c r="Q81" s="24"/>
      <c r="R81" s="24"/>
    </row>
    <row r="82" spans="1:34" s="2" customFormat="1" ht="24.95" hidden="1" customHeight="1">
      <c r="A82" s="24"/>
      <c r="B82" s="25"/>
      <c r="C82" s="17" t="s">
        <v>81</v>
      </c>
      <c r="D82" s="24"/>
      <c r="E82" s="24"/>
      <c r="F82" s="24"/>
      <c r="G82" s="24"/>
      <c r="H82" s="24"/>
      <c r="I82" s="24"/>
      <c r="J82" s="24"/>
      <c r="K82" s="24"/>
      <c r="L82" s="24"/>
      <c r="M82" s="24"/>
      <c r="N82" s="24"/>
      <c r="O82" s="24"/>
      <c r="P82" s="24"/>
      <c r="Q82" s="24"/>
      <c r="R82" s="24"/>
    </row>
    <row r="83" spans="1:34" s="2" customFormat="1" ht="6.95" hidden="1" customHeight="1">
      <c r="A83" s="24"/>
      <c r="B83" s="25"/>
      <c r="C83" s="24"/>
      <c r="D83" s="24"/>
      <c r="E83" s="24"/>
      <c r="F83" s="24"/>
      <c r="G83" s="24"/>
      <c r="H83" s="24"/>
      <c r="I83" s="24"/>
      <c r="J83" s="24"/>
      <c r="K83" s="24"/>
      <c r="L83" s="24"/>
      <c r="M83" s="24"/>
      <c r="N83" s="24"/>
      <c r="O83" s="24"/>
      <c r="P83" s="24"/>
      <c r="Q83" s="24"/>
      <c r="R83" s="24"/>
    </row>
    <row r="84" spans="1:34" s="2" customFormat="1" ht="12" hidden="1" customHeight="1">
      <c r="A84" s="24"/>
      <c r="B84" s="25"/>
      <c r="C84" s="22" t="s">
        <v>14</v>
      </c>
      <c r="D84" s="24"/>
      <c r="E84" s="24"/>
      <c r="F84" s="24"/>
      <c r="G84" s="24"/>
      <c r="H84" s="24"/>
      <c r="I84" s="24"/>
      <c r="J84" s="24"/>
      <c r="K84" s="24"/>
      <c r="L84" s="24"/>
      <c r="M84" s="24"/>
      <c r="N84" s="24"/>
      <c r="O84" s="24"/>
      <c r="P84" s="24"/>
      <c r="Q84" s="24"/>
      <c r="R84" s="24"/>
    </row>
    <row r="85" spans="1:34" s="2" customFormat="1" ht="30" hidden="1" customHeight="1">
      <c r="A85" s="24"/>
      <c r="B85" s="25"/>
      <c r="C85" s="24"/>
      <c r="D85" s="24"/>
      <c r="E85" s="148" t="str">
        <f>E7</f>
        <v>Údržba, opravy a odstraňování závad u SSZT OŘ PHA 2022 – 2023 – SSZT Pz - Limitní výše VRN</v>
      </c>
      <c r="F85" s="161"/>
      <c r="G85" s="161"/>
      <c r="H85" s="161"/>
      <c r="I85" s="24"/>
      <c r="J85" s="24"/>
      <c r="K85" s="24"/>
      <c r="L85" s="24"/>
      <c r="M85" s="24"/>
      <c r="N85" s="24"/>
      <c r="O85" s="24"/>
      <c r="P85" s="24"/>
      <c r="Q85" s="24"/>
      <c r="R85" s="24"/>
    </row>
    <row r="86" spans="1:34" s="2" customFormat="1" ht="6.95" hidden="1" customHeight="1">
      <c r="A86" s="24"/>
      <c r="B86" s="25"/>
      <c r="C86" s="24"/>
      <c r="D86" s="24"/>
      <c r="E86" s="24"/>
      <c r="F86" s="24"/>
      <c r="G86" s="24"/>
      <c r="H86" s="24"/>
      <c r="I86" s="24"/>
      <c r="J86" s="24"/>
      <c r="K86" s="24"/>
      <c r="L86" s="24"/>
      <c r="M86" s="24"/>
      <c r="N86" s="24"/>
      <c r="O86" s="24"/>
      <c r="P86" s="24"/>
      <c r="Q86" s="24"/>
      <c r="R86" s="24"/>
    </row>
    <row r="87" spans="1:34" s="2" customFormat="1" ht="12" hidden="1" customHeight="1">
      <c r="A87" s="24"/>
      <c r="B87" s="25"/>
      <c r="C87" s="22" t="s">
        <v>18</v>
      </c>
      <c r="D87" s="24"/>
      <c r="E87" s="24"/>
      <c r="F87" s="20" t="str">
        <f>F10</f>
        <v>SSZT Pz</v>
      </c>
      <c r="G87" s="24"/>
      <c r="H87" s="24"/>
      <c r="I87" s="24"/>
      <c r="J87" s="24"/>
      <c r="K87" s="24"/>
      <c r="L87" s="24"/>
      <c r="M87" s="24"/>
      <c r="N87" s="24"/>
      <c r="O87" s="24"/>
      <c r="P87" s="24"/>
      <c r="Q87" s="24"/>
      <c r="R87" s="24"/>
    </row>
    <row r="88" spans="1:34" s="2" customFormat="1" ht="6.95" hidden="1" customHeight="1">
      <c r="A88" s="24"/>
      <c r="B88" s="25"/>
      <c r="C88" s="24"/>
      <c r="D88" s="24"/>
      <c r="E88" s="24"/>
      <c r="F88" s="24"/>
      <c r="G88" s="24"/>
      <c r="H88" s="24"/>
      <c r="I88" s="24"/>
      <c r="J88" s="24"/>
      <c r="K88" s="24"/>
      <c r="L88" s="24"/>
      <c r="M88" s="24"/>
      <c r="N88" s="24"/>
      <c r="O88" s="24"/>
      <c r="P88" s="24"/>
      <c r="Q88" s="24"/>
      <c r="R88" s="24"/>
    </row>
    <row r="89" spans="1:34" s="2" customFormat="1" ht="15.2" hidden="1" customHeight="1">
      <c r="A89" s="24"/>
      <c r="B89" s="25"/>
      <c r="C89" s="22" t="s">
        <v>22</v>
      </c>
      <c r="D89" s="24"/>
      <c r="E89" s="24"/>
      <c r="F89" s="20" t="str">
        <f>E13</f>
        <v xml:space="preserve"> </v>
      </c>
      <c r="G89" s="24"/>
      <c r="H89" s="24"/>
      <c r="I89" s="24"/>
      <c r="J89" s="24"/>
      <c r="K89" s="24"/>
      <c r="L89" s="24"/>
      <c r="M89" s="24"/>
      <c r="N89" s="24"/>
      <c r="O89" s="24"/>
      <c r="P89" s="24"/>
      <c r="Q89" s="24"/>
      <c r="R89" s="24"/>
    </row>
    <row r="90" spans="1:34" s="2" customFormat="1" ht="15.2" hidden="1" customHeight="1">
      <c r="A90" s="24"/>
      <c r="B90" s="25"/>
      <c r="C90" s="22" t="s">
        <v>26</v>
      </c>
      <c r="D90" s="24"/>
      <c r="E90" s="24"/>
      <c r="F90" s="20" t="str">
        <f>IF(E16="","",E16)</f>
        <v xml:space="preserve"> </v>
      </c>
      <c r="G90" s="24"/>
      <c r="H90" s="24"/>
      <c r="I90" s="24"/>
      <c r="J90" s="24"/>
      <c r="K90" s="24"/>
      <c r="L90" s="24"/>
      <c r="M90" s="24"/>
      <c r="N90" s="24"/>
      <c r="O90" s="24"/>
      <c r="P90" s="24"/>
      <c r="Q90" s="24"/>
      <c r="R90" s="24"/>
    </row>
    <row r="91" spans="1:34" s="2" customFormat="1" ht="10.35" hidden="1" customHeight="1">
      <c r="A91" s="24"/>
      <c r="B91" s="25"/>
      <c r="C91" s="24"/>
      <c r="D91" s="24"/>
      <c r="E91" s="24"/>
      <c r="F91" s="24"/>
      <c r="G91" s="24"/>
      <c r="H91" s="24"/>
      <c r="I91" s="24"/>
      <c r="J91" s="24"/>
      <c r="K91" s="24"/>
      <c r="L91" s="24"/>
      <c r="M91" s="24"/>
      <c r="N91" s="24"/>
      <c r="O91" s="24"/>
      <c r="P91" s="24"/>
      <c r="Q91" s="24"/>
      <c r="R91" s="24"/>
    </row>
    <row r="92" spans="1:34" s="2" customFormat="1" ht="29.25" hidden="1" customHeight="1">
      <c r="A92" s="24"/>
      <c r="B92" s="25"/>
      <c r="C92" s="90" t="s">
        <v>82</v>
      </c>
      <c r="D92" s="84"/>
      <c r="E92" s="84"/>
      <c r="F92" s="84"/>
      <c r="G92" s="84"/>
      <c r="H92" s="84"/>
      <c r="I92" s="84"/>
      <c r="J92" s="24"/>
      <c r="K92" s="24"/>
      <c r="L92" s="24"/>
      <c r="M92" s="24"/>
      <c r="N92" s="24"/>
      <c r="O92" s="24"/>
      <c r="P92" s="24"/>
      <c r="Q92" s="24"/>
      <c r="R92" s="24"/>
    </row>
    <row r="93" spans="1:34" s="2" customFormat="1" ht="10.35" hidden="1" customHeight="1">
      <c r="A93" s="24"/>
      <c r="B93" s="25"/>
      <c r="C93" s="24"/>
      <c r="D93" s="24"/>
      <c r="E93" s="24"/>
      <c r="F93" s="24"/>
      <c r="G93" s="24"/>
      <c r="H93" s="24"/>
      <c r="I93" s="24"/>
      <c r="J93" s="24"/>
      <c r="K93" s="24"/>
      <c r="L93" s="24"/>
      <c r="M93" s="24"/>
      <c r="N93" s="24"/>
      <c r="O93" s="24"/>
      <c r="P93" s="24"/>
      <c r="Q93" s="24"/>
      <c r="R93" s="24"/>
    </row>
    <row r="94" spans="1:34" s="2" customFormat="1" ht="22.9" hidden="1" customHeight="1">
      <c r="A94" s="24"/>
      <c r="B94" s="25"/>
      <c r="C94" s="91" t="s">
        <v>83</v>
      </c>
      <c r="D94" s="24"/>
      <c r="E94" s="24"/>
      <c r="F94" s="24"/>
      <c r="G94" s="24"/>
      <c r="H94" s="24"/>
      <c r="I94" s="24"/>
      <c r="J94" s="24"/>
      <c r="K94" s="24"/>
      <c r="L94" s="24"/>
      <c r="M94" s="24"/>
      <c r="N94" s="24"/>
      <c r="O94" s="24"/>
      <c r="P94" s="24"/>
      <c r="Q94" s="24"/>
      <c r="R94" s="24"/>
      <c r="AH94" s="13" t="s">
        <v>84</v>
      </c>
    </row>
    <row r="95" spans="1:34" s="9" customFormat="1" ht="24.95" hidden="1" customHeight="1">
      <c r="B95" s="92"/>
      <c r="D95" s="93" t="s">
        <v>85</v>
      </c>
      <c r="E95" s="94"/>
      <c r="F95" s="94"/>
      <c r="G95" s="94"/>
      <c r="H95" s="94"/>
    </row>
    <row r="96" spans="1:34" s="2" customFormat="1" ht="21.75" hidden="1" customHeight="1">
      <c r="A96" s="24"/>
      <c r="B96" s="25"/>
      <c r="C96" s="24"/>
      <c r="D96" s="24"/>
      <c r="E96" s="24"/>
      <c r="F96" s="24"/>
      <c r="G96" s="24"/>
      <c r="H96" s="24"/>
      <c r="I96" s="24"/>
      <c r="J96" s="24"/>
      <c r="K96" s="24"/>
      <c r="L96" s="24"/>
      <c r="M96" s="24"/>
      <c r="N96" s="24"/>
      <c r="O96" s="24"/>
      <c r="P96" s="24"/>
      <c r="Q96" s="24"/>
      <c r="R96" s="24"/>
    </row>
    <row r="97" spans="1:18" s="2" customFormat="1" ht="6.95" hidden="1" customHeight="1">
      <c r="A97" s="24"/>
      <c r="B97" s="39"/>
      <c r="C97" s="40"/>
      <c r="D97" s="40"/>
      <c r="E97" s="40"/>
      <c r="F97" s="40"/>
      <c r="G97" s="40"/>
      <c r="H97" s="40"/>
      <c r="I97" s="40"/>
      <c r="J97" s="24"/>
      <c r="K97" s="24"/>
      <c r="L97" s="24"/>
      <c r="M97" s="24"/>
      <c r="N97" s="24"/>
      <c r="O97" s="24"/>
      <c r="P97" s="24"/>
      <c r="Q97" s="24"/>
      <c r="R97" s="24"/>
    </row>
    <row r="98" spans="1:18" hidden="1"/>
    <row r="99" spans="1:18" hidden="1"/>
    <row r="100" spans="1:18" hidden="1"/>
    <row r="101" spans="1:18" s="2" customFormat="1" ht="6.95" customHeight="1">
      <c r="A101" s="24"/>
      <c r="B101" s="41"/>
      <c r="C101" s="42"/>
      <c r="D101" s="42"/>
      <c r="E101" s="42"/>
      <c r="F101" s="42"/>
      <c r="G101" s="42"/>
      <c r="H101" s="114"/>
      <c r="I101" s="42"/>
      <c r="J101" s="24"/>
      <c r="K101" s="24"/>
      <c r="L101" s="24"/>
      <c r="M101" s="24"/>
      <c r="N101" s="24"/>
      <c r="O101" s="24"/>
      <c r="P101" s="24"/>
      <c r="Q101" s="24"/>
      <c r="R101" s="24"/>
    </row>
    <row r="102" spans="1:18" s="2" customFormat="1" ht="24.95" customHeight="1">
      <c r="A102" s="24"/>
      <c r="B102" s="25"/>
      <c r="C102" s="17" t="s">
        <v>86</v>
      </c>
      <c r="D102" s="24"/>
      <c r="E102" s="49"/>
      <c r="F102" s="49"/>
      <c r="G102" s="49"/>
      <c r="H102" s="115"/>
      <c r="I102" s="24"/>
      <c r="J102" s="24"/>
      <c r="K102" s="24"/>
      <c r="L102" s="24"/>
      <c r="M102" s="24"/>
      <c r="N102" s="24"/>
      <c r="O102" s="24"/>
      <c r="P102" s="24"/>
      <c r="Q102" s="24"/>
      <c r="R102" s="24"/>
    </row>
    <row r="103" spans="1:18" s="2" customFormat="1" ht="6.95" customHeight="1">
      <c r="A103" s="24"/>
      <c r="B103" s="25"/>
      <c r="C103" s="24"/>
      <c r="D103" s="24"/>
      <c r="E103" s="49"/>
      <c r="F103" s="49"/>
      <c r="G103" s="49"/>
      <c r="H103" s="115"/>
      <c r="I103" s="24"/>
      <c r="J103" s="24"/>
      <c r="K103" s="24"/>
      <c r="L103" s="24"/>
      <c r="M103" s="24"/>
      <c r="N103" s="24"/>
      <c r="O103" s="24"/>
      <c r="P103" s="24"/>
      <c r="Q103" s="24"/>
      <c r="R103" s="24"/>
    </row>
    <row r="104" spans="1:18" s="2" customFormat="1" ht="12" customHeight="1">
      <c r="A104" s="24"/>
      <c r="B104" s="25"/>
      <c r="C104" s="22" t="s">
        <v>14</v>
      </c>
      <c r="D104" s="24"/>
      <c r="E104" s="49"/>
      <c r="F104" s="49"/>
      <c r="G104" s="49"/>
      <c r="H104" s="115"/>
      <c r="I104" s="24"/>
      <c r="J104" s="24"/>
      <c r="K104" s="24"/>
      <c r="L104" s="24"/>
      <c r="M104" s="24"/>
      <c r="N104" s="24"/>
      <c r="O104" s="24"/>
      <c r="P104" s="24"/>
      <c r="Q104" s="24"/>
      <c r="R104" s="24"/>
    </row>
    <row r="105" spans="1:18" s="2" customFormat="1" ht="30" customHeight="1">
      <c r="A105" s="24"/>
      <c r="B105" s="25"/>
      <c r="C105" s="24"/>
      <c r="D105" s="24"/>
      <c r="E105" s="162" t="s">
        <v>167</v>
      </c>
      <c r="F105" s="163"/>
      <c r="G105" s="163"/>
      <c r="H105" s="164"/>
      <c r="I105" s="24"/>
      <c r="J105" s="24"/>
      <c r="K105" s="24"/>
      <c r="L105" s="24"/>
      <c r="M105" s="24"/>
      <c r="N105" s="24"/>
      <c r="O105" s="24"/>
      <c r="P105" s="24"/>
      <c r="Q105" s="24"/>
      <c r="R105" s="24"/>
    </row>
    <row r="106" spans="1:18" s="2" customFormat="1" ht="6.95" customHeight="1">
      <c r="A106" s="24"/>
      <c r="B106" s="25"/>
      <c r="C106" s="24"/>
      <c r="D106" s="24"/>
      <c r="E106" s="49"/>
      <c r="F106" s="49"/>
      <c r="G106" s="49"/>
      <c r="H106" s="115"/>
      <c r="I106" s="24"/>
      <c r="J106" s="24"/>
      <c r="K106" s="24"/>
      <c r="L106" s="24"/>
      <c r="M106" s="24"/>
      <c r="N106" s="24"/>
      <c r="O106" s="24"/>
      <c r="P106" s="24"/>
      <c r="Q106" s="24"/>
      <c r="R106" s="24"/>
    </row>
    <row r="107" spans="1:18" s="2" customFormat="1" ht="12" customHeight="1">
      <c r="A107" s="24"/>
      <c r="B107" s="25"/>
      <c r="C107" s="22" t="s">
        <v>18</v>
      </c>
      <c r="D107" s="24"/>
      <c r="E107" s="49"/>
      <c r="F107" s="126" t="s">
        <v>166</v>
      </c>
      <c r="G107" s="117"/>
      <c r="H107" s="118"/>
      <c r="I107" s="24"/>
      <c r="J107" s="24"/>
      <c r="K107" s="24"/>
      <c r="L107" s="24"/>
      <c r="M107" s="24"/>
      <c r="N107" s="24"/>
      <c r="O107" s="24"/>
      <c r="P107" s="24"/>
      <c r="Q107" s="24"/>
      <c r="R107" s="24"/>
    </row>
    <row r="108" spans="1:18" s="2" customFormat="1" ht="6.95" customHeight="1">
      <c r="A108" s="24"/>
      <c r="B108" s="25"/>
      <c r="C108" s="24"/>
      <c r="D108" s="24"/>
      <c r="E108" s="49"/>
      <c r="F108" s="49"/>
      <c r="G108" s="49"/>
      <c r="H108" s="115"/>
      <c r="I108" s="24"/>
      <c r="J108" s="24"/>
      <c r="K108" s="24"/>
      <c r="L108" s="24"/>
      <c r="M108" s="24"/>
      <c r="N108" s="24"/>
      <c r="O108" s="24"/>
      <c r="P108" s="24"/>
      <c r="Q108" s="24"/>
      <c r="R108" s="24"/>
    </row>
    <row r="109" spans="1:18" s="2" customFormat="1" ht="15.2" customHeight="1">
      <c r="A109" s="24"/>
      <c r="B109" s="25"/>
      <c r="C109" s="22" t="s">
        <v>22</v>
      </c>
      <c r="D109" s="24"/>
      <c r="E109" s="49"/>
      <c r="F109" s="116" t="str">
        <f>E13</f>
        <v xml:space="preserve"> </v>
      </c>
      <c r="G109" s="117"/>
      <c r="H109" s="119"/>
      <c r="I109" s="24"/>
      <c r="J109" s="24"/>
      <c r="K109" s="24"/>
      <c r="L109" s="24"/>
      <c r="M109" s="24"/>
      <c r="N109" s="24"/>
      <c r="O109" s="24"/>
      <c r="P109" s="24"/>
      <c r="Q109" s="24"/>
      <c r="R109" s="24"/>
    </row>
    <row r="110" spans="1:18" s="2" customFormat="1" ht="15.2" customHeight="1">
      <c r="A110" s="24"/>
      <c r="B110" s="25"/>
      <c r="C110" s="22" t="s">
        <v>26</v>
      </c>
      <c r="D110" s="24"/>
      <c r="E110" s="49"/>
      <c r="F110" s="116" t="str">
        <f>IF(E16="","",E16)</f>
        <v xml:space="preserve"> </v>
      </c>
      <c r="G110" s="117"/>
      <c r="H110" s="119"/>
      <c r="I110" s="24"/>
      <c r="J110" s="24"/>
      <c r="K110" s="24"/>
      <c r="L110" s="24"/>
      <c r="M110" s="24"/>
      <c r="N110" s="24"/>
      <c r="O110" s="24"/>
      <c r="P110" s="24"/>
      <c r="Q110" s="24"/>
      <c r="R110" s="24"/>
    </row>
    <row r="111" spans="1:18" s="2" customFormat="1" ht="10.35" customHeight="1">
      <c r="A111" s="24"/>
      <c r="B111" s="25"/>
      <c r="C111" s="24"/>
      <c r="D111" s="24"/>
      <c r="E111" s="49"/>
      <c r="F111" s="49"/>
      <c r="G111" s="49"/>
      <c r="H111" s="115"/>
      <c r="I111" s="24"/>
      <c r="J111" s="24"/>
      <c r="K111" s="24"/>
      <c r="L111" s="24"/>
      <c r="M111" s="24"/>
      <c r="N111" s="24"/>
      <c r="O111" s="24"/>
      <c r="P111" s="24"/>
      <c r="Q111" s="24"/>
      <c r="R111" s="24"/>
    </row>
    <row r="112" spans="1:18" s="10" customFormat="1" ht="29.25" customHeight="1">
      <c r="A112" s="95"/>
      <c r="B112" s="96"/>
      <c r="C112" s="97" t="s">
        <v>87</v>
      </c>
      <c r="D112" s="98" t="s">
        <v>57</v>
      </c>
      <c r="E112" s="98" t="s">
        <v>53</v>
      </c>
      <c r="F112" s="98" t="s">
        <v>54</v>
      </c>
      <c r="G112" s="98" t="s">
        <v>88</v>
      </c>
      <c r="H112" s="120" t="s">
        <v>89</v>
      </c>
      <c r="I112" s="99" t="s">
        <v>90</v>
      </c>
      <c r="J112" s="95"/>
      <c r="K112" s="95"/>
      <c r="L112" s="95"/>
      <c r="M112" s="95"/>
      <c r="N112" s="125"/>
      <c r="O112" s="95"/>
      <c r="P112" s="95"/>
      <c r="Q112" s="95"/>
      <c r="R112" s="95"/>
    </row>
    <row r="113" spans="1:52" s="2" customFormat="1" ht="22.9" customHeight="1">
      <c r="A113" s="24"/>
      <c r="B113" s="25"/>
      <c r="C113" s="60" t="s">
        <v>91</v>
      </c>
      <c r="D113" s="24"/>
      <c r="E113" s="49"/>
      <c r="F113" s="49"/>
      <c r="G113" s="49"/>
      <c r="H113" s="115"/>
      <c r="I113" s="24"/>
      <c r="J113" s="24"/>
      <c r="K113" s="24"/>
      <c r="L113" s="24"/>
      <c r="M113" s="24"/>
      <c r="N113" s="24"/>
      <c r="O113" s="24"/>
      <c r="P113" s="24"/>
      <c r="Q113" s="24"/>
      <c r="R113" s="24"/>
      <c r="AG113" s="13" t="s">
        <v>71</v>
      </c>
      <c r="AH113" s="13" t="s">
        <v>84</v>
      </c>
      <c r="AX113" s="100" t="e">
        <f>AX114</f>
        <v>#REF!</v>
      </c>
    </row>
    <row r="114" spans="1:52" s="11" customFormat="1" ht="25.9" customHeight="1">
      <c r="B114" s="101"/>
      <c r="D114" s="102" t="s">
        <v>71</v>
      </c>
      <c r="E114" s="121" t="s">
        <v>92</v>
      </c>
      <c r="F114" s="121" t="s">
        <v>93</v>
      </c>
      <c r="G114" s="103"/>
      <c r="H114" s="122"/>
      <c r="AE114" s="102" t="s">
        <v>94</v>
      </c>
      <c r="AG114" s="104" t="s">
        <v>71</v>
      </c>
      <c r="AH114" s="104" t="s">
        <v>72</v>
      </c>
      <c r="AL114" s="102" t="s">
        <v>95</v>
      </c>
      <c r="AX114" s="105" t="e">
        <f>SUM(AX115:AX132)</f>
        <v>#REF!</v>
      </c>
    </row>
    <row r="115" spans="1:52" s="2" customFormat="1" ht="24.2" customHeight="1">
      <c r="A115" s="24"/>
      <c r="B115" s="106"/>
      <c r="C115" s="107" t="s">
        <v>77</v>
      </c>
      <c r="D115" s="107" t="s">
        <v>96</v>
      </c>
      <c r="E115" s="108" t="s">
        <v>97</v>
      </c>
      <c r="F115" s="109" t="s">
        <v>98</v>
      </c>
      <c r="G115" s="110" t="s">
        <v>99</v>
      </c>
      <c r="H115" s="123">
        <v>1</v>
      </c>
      <c r="I115" s="113"/>
      <c r="J115" s="24"/>
      <c r="K115" s="24"/>
      <c r="L115" s="24"/>
      <c r="M115" s="24"/>
      <c r="N115" s="24"/>
      <c r="O115" s="24"/>
      <c r="P115" s="24"/>
      <c r="Q115" s="24"/>
      <c r="R115" s="24"/>
      <c r="AE115" s="111" t="s">
        <v>100</v>
      </c>
      <c r="AG115" s="111" t="s">
        <v>96</v>
      </c>
      <c r="AH115" s="111" t="s">
        <v>77</v>
      </c>
      <c r="AL115" s="13" t="s">
        <v>95</v>
      </c>
      <c r="AR115" s="112" t="e">
        <f>IF(#REF!="základní",#REF!,0)</f>
        <v>#REF!</v>
      </c>
      <c r="AS115" s="112" t="e">
        <f>IF(#REF!="snížená",#REF!,0)</f>
        <v>#REF!</v>
      </c>
      <c r="AT115" s="112" t="e">
        <f>IF(#REF!="zákl. přenesená",#REF!,0)</f>
        <v>#REF!</v>
      </c>
      <c r="AU115" s="112" t="e">
        <f>IF(#REF!="sníž. přenesená",#REF!,0)</f>
        <v>#REF!</v>
      </c>
      <c r="AV115" s="112" t="e">
        <f>IF(#REF!="nulová",#REF!,0)</f>
        <v>#REF!</v>
      </c>
      <c r="AW115" s="13" t="s">
        <v>77</v>
      </c>
      <c r="AX115" s="112" t="e">
        <f>ROUND(#REF!*H115,2)</f>
        <v>#REF!</v>
      </c>
      <c r="AY115" s="13" t="s">
        <v>100</v>
      </c>
      <c r="AZ115" s="111" t="s">
        <v>101</v>
      </c>
    </row>
    <row r="116" spans="1:52" s="2" customFormat="1" ht="33" customHeight="1">
      <c r="A116" s="24"/>
      <c r="B116" s="106"/>
      <c r="C116" s="107" t="s">
        <v>79</v>
      </c>
      <c r="D116" s="107" t="s">
        <v>96</v>
      </c>
      <c r="E116" s="108" t="s">
        <v>102</v>
      </c>
      <c r="F116" s="109" t="s">
        <v>103</v>
      </c>
      <c r="G116" s="110" t="s">
        <v>99</v>
      </c>
      <c r="H116" s="123">
        <v>8.6</v>
      </c>
      <c r="I116" s="113"/>
      <c r="J116" s="24"/>
      <c r="K116" s="24"/>
      <c r="L116" s="24"/>
      <c r="M116" s="24"/>
      <c r="N116" s="24"/>
      <c r="O116" s="24"/>
      <c r="P116" s="24"/>
      <c r="Q116" s="24"/>
      <c r="R116" s="24"/>
      <c r="AE116" s="111" t="s">
        <v>100</v>
      </c>
      <c r="AG116" s="111" t="s">
        <v>96</v>
      </c>
      <c r="AH116" s="111" t="s">
        <v>77</v>
      </c>
      <c r="AL116" s="13" t="s">
        <v>95</v>
      </c>
      <c r="AR116" s="112" t="e">
        <f>IF(#REF!="základní",#REF!,0)</f>
        <v>#REF!</v>
      </c>
      <c r="AS116" s="112" t="e">
        <f>IF(#REF!="snížená",#REF!,0)</f>
        <v>#REF!</v>
      </c>
      <c r="AT116" s="112" t="e">
        <f>IF(#REF!="zákl. přenesená",#REF!,0)</f>
        <v>#REF!</v>
      </c>
      <c r="AU116" s="112" t="e">
        <f>IF(#REF!="sníž. přenesená",#REF!,0)</f>
        <v>#REF!</v>
      </c>
      <c r="AV116" s="112" t="e">
        <f>IF(#REF!="nulová",#REF!,0)</f>
        <v>#REF!</v>
      </c>
      <c r="AW116" s="13" t="s">
        <v>77</v>
      </c>
      <c r="AX116" s="112" t="e">
        <f>ROUND(#REF!*H116,2)</f>
        <v>#REF!</v>
      </c>
      <c r="AY116" s="13" t="s">
        <v>100</v>
      </c>
      <c r="AZ116" s="111" t="s">
        <v>104</v>
      </c>
    </row>
    <row r="117" spans="1:52" s="2" customFormat="1" ht="33" customHeight="1">
      <c r="A117" s="24"/>
      <c r="B117" s="106"/>
      <c r="C117" s="107" t="s">
        <v>105</v>
      </c>
      <c r="D117" s="107" t="s">
        <v>96</v>
      </c>
      <c r="E117" s="108" t="s">
        <v>106</v>
      </c>
      <c r="F117" s="109" t="s">
        <v>107</v>
      </c>
      <c r="G117" s="110" t="s">
        <v>99</v>
      </c>
      <c r="H117" s="123">
        <v>7.5</v>
      </c>
      <c r="I117" s="113"/>
      <c r="J117" s="24"/>
      <c r="K117" s="24"/>
      <c r="L117" s="24"/>
      <c r="M117" s="24"/>
      <c r="N117" s="24"/>
      <c r="O117" s="24"/>
      <c r="P117" s="24"/>
      <c r="Q117" s="24"/>
      <c r="R117" s="24"/>
      <c r="AE117" s="111" t="s">
        <v>100</v>
      </c>
      <c r="AG117" s="111" t="s">
        <v>96</v>
      </c>
      <c r="AH117" s="111" t="s">
        <v>77</v>
      </c>
      <c r="AL117" s="13" t="s">
        <v>95</v>
      </c>
      <c r="AR117" s="112" t="e">
        <f>IF(#REF!="základní",#REF!,0)</f>
        <v>#REF!</v>
      </c>
      <c r="AS117" s="112" t="e">
        <f>IF(#REF!="snížená",#REF!,0)</f>
        <v>#REF!</v>
      </c>
      <c r="AT117" s="112" t="e">
        <f>IF(#REF!="zákl. přenesená",#REF!,0)</f>
        <v>#REF!</v>
      </c>
      <c r="AU117" s="112" t="e">
        <f>IF(#REF!="sníž. přenesená",#REF!,0)</f>
        <v>#REF!</v>
      </c>
      <c r="AV117" s="112" t="e">
        <f>IF(#REF!="nulová",#REF!,0)</f>
        <v>#REF!</v>
      </c>
      <c r="AW117" s="13" t="s">
        <v>77</v>
      </c>
      <c r="AX117" s="112" t="e">
        <f>ROUND(#REF!*H117,2)</f>
        <v>#REF!</v>
      </c>
      <c r="AY117" s="13" t="s">
        <v>100</v>
      </c>
      <c r="AZ117" s="111" t="s">
        <v>108</v>
      </c>
    </row>
    <row r="118" spans="1:52" s="2" customFormat="1" ht="33" customHeight="1">
      <c r="A118" s="24"/>
      <c r="B118" s="106"/>
      <c r="C118" s="107" t="s">
        <v>100</v>
      </c>
      <c r="D118" s="107" t="s">
        <v>96</v>
      </c>
      <c r="E118" s="108" t="s">
        <v>109</v>
      </c>
      <c r="F118" s="109" t="s">
        <v>110</v>
      </c>
      <c r="G118" s="110" t="s">
        <v>99</v>
      </c>
      <c r="H118" s="123">
        <v>6.4</v>
      </c>
      <c r="I118" s="113"/>
      <c r="J118" s="24"/>
      <c r="K118" s="24"/>
      <c r="L118" s="24"/>
      <c r="M118" s="24"/>
      <c r="N118" s="24"/>
      <c r="O118" s="24"/>
      <c r="P118" s="24"/>
      <c r="Q118" s="24"/>
      <c r="R118" s="24"/>
      <c r="AE118" s="111" t="s">
        <v>100</v>
      </c>
      <c r="AG118" s="111" t="s">
        <v>96</v>
      </c>
      <c r="AH118" s="111" t="s">
        <v>77</v>
      </c>
      <c r="AL118" s="13" t="s">
        <v>95</v>
      </c>
      <c r="AR118" s="112" t="e">
        <f>IF(#REF!="základní",#REF!,0)</f>
        <v>#REF!</v>
      </c>
      <c r="AS118" s="112" t="e">
        <f>IF(#REF!="snížená",#REF!,0)</f>
        <v>#REF!</v>
      </c>
      <c r="AT118" s="112" t="e">
        <f>IF(#REF!="zákl. přenesená",#REF!,0)</f>
        <v>#REF!</v>
      </c>
      <c r="AU118" s="112" t="e">
        <f>IF(#REF!="sníž. přenesená",#REF!,0)</f>
        <v>#REF!</v>
      </c>
      <c r="AV118" s="112" t="e">
        <f>IF(#REF!="nulová",#REF!,0)</f>
        <v>#REF!</v>
      </c>
      <c r="AW118" s="13" t="s">
        <v>77</v>
      </c>
      <c r="AX118" s="112" t="e">
        <f>ROUND(#REF!*H118,2)</f>
        <v>#REF!</v>
      </c>
      <c r="AY118" s="13" t="s">
        <v>100</v>
      </c>
      <c r="AZ118" s="111" t="s">
        <v>111</v>
      </c>
    </row>
    <row r="119" spans="1:52" s="2" customFormat="1" ht="33" customHeight="1">
      <c r="A119" s="24"/>
      <c r="B119" s="106"/>
      <c r="C119" s="107" t="s">
        <v>94</v>
      </c>
      <c r="D119" s="107" t="s">
        <v>96</v>
      </c>
      <c r="E119" s="108" t="s">
        <v>112</v>
      </c>
      <c r="F119" s="109" t="s">
        <v>113</v>
      </c>
      <c r="G119" s="110" t="s">
        <v>99</v>
      </c>
      <c r="H119" s="123">
        <v>5.5</v>
      </c>
      <c r="I119" s="113"/>
      <c r="J119" s="24"/>
      <c r="K119" s="24"/>
      <c r="L119" s="24"/>
      <c r="M119" s="24"/>
      <c r="N119" s="24"/>
      <c r="O119" s="24"/>
      <c r="P119" s="24"/>
      <c r="Q119" s="24"/>
      <c r="R119" s="24"/>
      <c r="AE119" s="111" t="s">
        <v>100</v>
      </c>
      <c r="AG119" s="111" t="s">
        <v>96</v>
      </c>
      <c r="AH119" s="111" t="s">
        <v>77</v>
      </c>
      <c r="AL119" s="13" t="s">
        <v>95</v>
      </c>
      <c r="AR119" s="112" t="e">
        <f>IF(#REF!="základní",#REF!,0)</f>
        <v>#REF!</v>
      </c>
      <c r="AS119" s="112" t="e">
        <f>IF(#REF!="snížená",#REF!,0)</f>
        <v>#REF!</v>
      </c>
      <c r="AT119" s="112" t="e">
        <f>IF(#REF!="zákl. přenesená",#REF!,0)</f>
        <v>#REF!</v>
      </c>
      <c r="AU119" s="112" t="e">
        <f>IF(#REF!="sníž. přenesená",#REF!,0)</f>
        <v>#REF!</v>
      </c>
      <c r="AV119" s="112" t="e">
        <f>IF(#REF!="nulová",#REF!,0)</f>
        <v>#REF!</v>
      </c>
      <c r="AW119" s="13" t="s">
        <v>77</v>
      </c>
      <c r="AX119" s="112" t="e">
        <f>ROUND(#REF!*H119,2)</f>
        <v>#REF!</v>
      </c>
      <c r="AY119" s="13" t="s">
        <v>100</v>
      </c>
      <c r="AZ119" s="111" t="s">
        <v>114</v>
      </c>
    </row>
    <row r="120" spans="1:52" s="2" customFormat="1" ht="33" customHeight="1">
      <c r="A120" s="24"/>
      <c r="B120" s="106"/>
      <c r="C120" s="107" t="s">
        <v>115</v>
      </c>
      <c r="D120" s="107" t="s">
        <v>96</v>
      </c>
      <c r="E120" s="108" t="s">
        <v>116</v>
      </c>
      <c r="F120" s="109" t="s">
        <v>117</v>
      </c>
      <c r="G120" s="110" t="s">
        <v>99</v>
      </c>
      <c r="H120" s="123">
        <v>4.9000000000000004</v>
      </c>
      <c r="I120" s="113"/>
      <c r="J120" s="24"/>
      <c r="K120" s="24"/>
      <c r="L120" s="24"/>
      <c r="M120" s="24"/>
      <c r="N120" s="24"/>
      <c r="O120" s="24"/>
      <c r="P120" s="24"/>
      <c r="Q120" s="24"/>
      <c r="R120" s="24"/>
      <c r="AE120" s="111" t="s">
        <v>100</v>
      </c>
      <c r="AG120" s="111" t="s">
        <v>96</v>
      </c>
      <c r="AH120" s="111" t="s">
        <v>77</v>
      </c>
      <c r="AL120" s="13" t="s">
        <v>95</v>
      </c>
      <c r="AR120" s="112" t="e">
        <f>IF(#REF!="základní",#REF!,0)</f>
        <v>#REF!</v>
      </c>
      <c r="AS120" s="112" t="e">
        <f>IF(#REF!="snížená",#REF!,0)</f>
        <v>#REF!</v>
      </c>
      <c r="AT120" s="112" t="e">
        <f>IF(#REF!="zákl. přenesená",#REF!,0)</f>
        <v>#REF!</v>
      </c>
      <c r="AU120" s="112" t="e">
        <f>IF(#REF!="sníž. přenesená",#REF!,0)</f>
        <v>#REF!</v>
      </c>
      <c r="AV120" s="112" t="e">
        <f>IF(#REF!="nulová",#REF!,0)</f>
        <v>#REF!</v>
      </c>
      <c r="AW120" s="13" t="s">
        <v>77</v>
      </c>
      <c r="AX120" s="112" t="e">
        <f>ROUND(#REF!*H120,2)</f>
        <v>#REF!</v>
      </c>
      <c r="AY120" s="13" t="s">
        <v>100</v>
      </c>
      <c r="AZ120" s="111" t="s">
        <v>118</v>
      </c>
    </row>
    <row r="121" spans="1:52" s="2" customFormat="1" ht="37.9" customHeight="1">
      <c r="A121" s="24"/>
      <c r="B121" s="106"/>
      <c r="C121" s="107" t="s">
        <v>119</v>
      </c>
      <c r="D121" s="107" t="s">
        <v>96</v>
      </c>
      <c r="E121" s="108" t="s">
        <v>120</v>
      </c>
      <c r="F121" s="109" t="s">
        <v>121</v>
      </c>
      <c r="G121" s="110" t="s">
        <v>99</v>
      </c>
      <c r="H121" s="123">
        <v>3</v>
      </c>
      <c r="I121" s="113"/>
      <c r="J121" s="24"/>
      <c r="K121" s="24"/>
      <c r="L121" s="24"/>
      <c r="M121" s="24"/>
      <c r="N121" s="24"/>
      <c r="O121" s="24"/>
      <c r="P121" s="24"/>
      <c r="Q121" s="24"/>
      <c r="R121" s="24"/>
      <c r="AE121" s="111" t="s">
        <v>100</v>
      </c>
      <c r="AG121" s="111" t="s">
        <v>96</v>
      </c>
      <c r="AH121" s="111" t="s">
        <v>77</v>
      </c>
      <c r="AL121" s="13" t="s">
        <v>95</v>
      </c>
      <c r="AR121" s="112" t="e">
        <f>IF(#REF!="základní",#REF!,0)</f>
        <v>#REF!</v>
      </c>
      <c r="AS121" s="112" t="e">
        <f>IF(#REF!="snížená",#REF!,0)</f>
        <v>#REF!</v>
      </c>
      <c r="AT121" s="112" t="e">
        <f>IF(#REF!="zákl. přenesená",#REF!,0)</f>
        <v>#REF!</v>
      </c>
      <c r="AU121" s="112" t="e">
        <f>IF(#REF!="sníž. přenesená",#REF!,0)</f>
        <v>#REF!</v>
      </c>
      <c r="AV121" s="112" t="e">
        <f>IF(#REF!="nulová",#REF!,0)</f>
        <v>#REF!</v>
      </c>
      <c r="AW121" s="13" t="s">
        <v>77</v>
      </c>
      <c r="AX121" s="112" t="e">
        <f>ROUND(#REF!*H121,2)</f>
        <v>#REF!</v>
      </c>
      <c r="AY121" s="13" t="s">
        <v>100</v>
      </c>
      <c r="AZ121" s="111" t="s">
        <v>122</v>
      </c>
    </row>
    <row r="122" spans="1:52" s="2" customFormat="1" ht="37.9" customHeight="1">
      <c r="A122" s="24"/>
      <c r="B122" s="106"/>
      <c r="C122" s="107" t="s">
        <v>123</v>
      </c>
      <c r="D122" s="107" t="s">
        <v>96</v>
      </c>
      <c r="E122" s="108" t="s">
        <v>124</v>
      </c>
      <c r="F122" s="109" t="s">
        <v>125</v>
      </c>
      <c r="G122" s="110" t="s">
        <v>99</v>
      </c>
      <c r="H122" s="123">
        <v>3</v>
      </c>
      <c r="I122" s="113"/>
      <c r="J122" s="24"/>
      <c r="K122" s="24"/>
      <c r="L122" s="24"/>
      <c r="M122" s="24"/>
      <c r="N122" s="24"/>
      <c r="O122" s="24"/>
      <c r="P122" s="24"/>
      <c r="Q122" s="24"/>
      <c r="R122" s="24"/>
      <c r="AE122" s="111" t="s">
        <v>100</v>
      </c>
      <c r="AG122" s="111" t="s">
        <v>96</v>
      </c>
      <c r="AH122" s="111" t="s">
        <v>77</v>
      </c>
      <c r="AL122" s="13" t="s">
        <v>95</v>
      </c>
      <c r="AR122" s="112" t="e">
        <f>IF(#REF!="základní",#REF!,0)</f>
        <v>#REF!</v>
      </c>
      <c r="AS122" s="112" t="e">
        <f>IF(#REF!="snížená",#REF!,0)</f>
        <v>#REF!</v>
      </c>
      <c r="AT122" s="112" t="e">
        <f>IF(#REF!="zákl. přenesená",#REF!,0)</f>
        <v>#REF!</v>
      </c>
      <c r="AU122" s="112" t="e">
        <f>IF(#REF!="sníž. přenesená",#REF!,0)</f>
        <v>#REF!</v>
      </c>
      <c r="AV122" s="112" t="e">
        <f>IF(#REF!="nulová",#REF!,0)</f>
        <v>#REF!</v>
      </c>
      <c r="AW122" s="13" t="s">
        <v>77</v>
      </c>
      <c r="AX122" s="112" t="e">
        <f>ROUND(#REF!*H122,2)</f>
        <v>#REF!</v>
      </c>
      <c r="AY122" s="13" t="s">
        <v>100</v>
      </c>
      <c r="AZ122" s="111" t="s">
        <v>126</v>
      </c>
    </row>
    <row r="123" spans="1:52" s="2" customFormat="1" ht="33" customHeight="1">
      <c r="A123" s="24"/>
      <c r="B123" s="106"/>
      <c r="C123" s="107" t="s">
        <v>127</v>
      </c>
      <c r="D123" s="107" t="s">
        <v>96</v>
      </c>
      <c r="E123" s="108" t="s">
        <v>128</v>
      </c>
      <c r="F123" s="109" t="s">
        <v>129</v>
      </c>
      <c r="G123" s="110" t="s">
        <v>99</v>
      </c>
      <c r="H123" s="123">
        <v>1</v>
      </c>
      <c r="I123" s="113"/>
      <c r="J123" s="24"/>
      <c r="K123" s="24"/>
      <c r="L123" s="24"/>
      <c r="M123" s="24"/>
      <c r="N123" s="24"/>
      <c r="O123" s="24"/>
      <c r="P123" s="24"/>
      <c r="Q123" s="24"/>
      <c r="R123" s="24"/>
      <c r="AE123" s="111" t="s">
        <v>100</v>
      </c>
      <c r="AG123" s="111" t="s">
        <v>96</v>
      </c>
      <c r="AH123" s="111" t="s">
        <v>77</v>
      </c>
      <c r="AL123" s="13" t="s">
        <v>95</v>
      </c>
      <c r="AR123" s="112" t="e">
        <f>IF(#REF!="základní",#REF!,0)</f>
        <v>#REF!</v>
      </c>
      <c r="AS123" s="112" t="e">
        <f>IF(#REF!="snížená",#REF!,0)</f>
        <v>#REF!</v>
      </c>
      <c r="AT123" s="112" t="e">
        <f>IF(#REF!="zákl. přenesená",#REF!,0)</f>
        <v>#REF!</v>
      </c>
      <c r="AU123" s="112" t="e">
        <f>IF(#REF!="sníž. přenesená",#REF!,0)</f>
        <v>#REF!</v>
      </c>
      <c r="AV123" s="112" t="e">
        <f>IF(#REF!="nulová",#REF!,0)</f>
        <v>#REF!</v>
      </c>
      <c r="AW123" s="13" t="s">
        <v>77</v>
      </c>
      <c r="AX123" s="112" t="e">
        <f>ROUND(#REF!*H123,2)</f>
        <v>#REF!</v>
      </c>
      <c r="AY123" s="13" t="s">
        <v>100</v>
      </c>
      <c r="AZ123" s="111" t="s">
        <v>130</v>
      </c>
    </row>
    <row r="124" spans="1:52" s="2" customFormat="1" ht="66.75" customHeight="1">
      <c r="A124" s="24"/>
      <c r="B124" s="106"/>
      <c r="C124" s="107" t="s">
        <v>131</v>
      </c>
      <c r="D124" s="107" t="s">
        <v>96</v>
      </c>
      <c r="E124" s="108" t="s">
        <v>132</v>
      </c>
      <c r="F124" s="109" t="s">
        <v>133</v>
      </c>
      <c r="G124" s="110" t="s">
        <v>99</v>
      </c>
      <c r="H124" s="123">
        <v>3.9</v>
      </c>
      <c r="I124" s="113"/>
      <c r="J124" s="24"/>
      <c r="K124" s="24"/>
      <c r="L124" s="24"/>
      <c r="M124" s="24"/>
      <c r="N124" s="24"/>
      <c r="O124" s="24"/>
      <c r="P124" s="24"/>
      <c r="Q124" s="24"/>
      <c r="R124" s="24"/>
      <c r="AE124" s="111" t="s">
        <v>100</v>
      </c>
      <c r="AG124" s="111" t="s">
        <v>96</v>
      </c>
      <c r="AH124" s="111" t="s">
        <v>77</v>
      </c>
      <c r="AL124" s="13" t="s">
        <v>95</v>
      </c>
      <c r="AR124" s="112" t="e">
        <f>IF(#REF!="základní",#REF!,0)</f>
        <v>#REF!</v>
      </c>
      <c r="AS124" s="112" t="e">
        <f>IF(#REF!="snížená",#REF!,0)</f>
        <v>#REF!</v>
      </c>
      <c r="AT124" s="112" t="e">
        <f>IF(#REF!="zákl. přenesená",#REF!,0)</f>
        <v>#REF!</v>
      </c>
      <c r="AU124" s="112" t="e">
        <f>IF(#REF!="sníž. přenesená",#REF!,0)</f>
        <v>#REF!</v>
      </c>
      <c r="AV124" s="112" t="e">
        <f>IF(#REF!="nulová",#REF!,0)</f>
        <v>#REF!</v>
      </c>
      <c r="AW124" s="13" t="s">
        <v>77</v>
      </c>
      <c r="AX124" s="112" t="e">
        <f>ROUND(#REF!*H124,2)</f>
        <v>#REF!</v>
      </c>
      <c r="AY124" s="13" t="s">
        <v>100</v>
      </c>
      <c r="AZ124" s="111" t="s">
        <v>134</v>
      </c>
    </row>
    <row r="125" spans="1:52" s="2" customFormat="1" ht="66.75" customHeight="1">
      <c r="A125" s="24"/>
      <c r="B125" s="106"/>
      <c r="C125" s="107" t="s">
        <v>135</v>
      </c>
      <c r="D125" s="107" t="s">
        <v>96</v>
      </c>
      <c r="E125" s="108" t="s">
        <v>136</v>
      </c>
      <c r="F125" s="109" t="s">
        <v>137</v>
      </c>
      <c r="G125" s="110" t="s">
        <v>99</v>
      </c>
      <c r="H125" s="123">
        <v>3.1</v>
      </c>
      <c r="I125" s="113"/>
      <c r="J125" s="24"/>
      <c r="K125" s="24"/>
      <c r="L125" s="24"/>
      <c r="M125" s="24"/>
      <c r="N125" s="24"/>
      <c r="O125" s="24"/>
      <c r="P125" s="24"/>
      <c r="Q125" s="24"/>
      <c r="R125" s="24"/>
      <c r="AE125" s="111" t="s">
        <v>100</v>
      </c>
      <c r="AG125" s="111" t="s">
        <v>96</v>
      </c>
      <c r="AH125" s="111" t="s">
        <v>77</v>
      </c>
      <c r="AL125" s="13" t="s">
        <v>95</v>
      </c>
      <c r="AR125" s="112" t="e">
        <f>IF(#REF!="základní",#REF!,0)</f>
        <v>#REF!</v>
      </c>
      <c r="AS125" s="112" t="e">
        <f>IF(#REF!="snížená",#REF!,0)</f>
        <v>#REF!</v>
      </c>
      <c r="AT125" s="112" t="e">
        <f>IF(#REF!="zákl. přenesená",#REF!,0)</f>
        <v>#REF!</v>
      </c>
      <c r="AU125" s="112" t="e">
        <f>IF(#REF!="sníž. přenesená",#REF!,0)</f>
        <v>#REF!</v>
      </c>
      <c r="AV125" s="112" t="e">
        <f>IF(#REF!="nulová",#REF!,0)</f>
        <v>#REF!</v>
      </c>
      <c r="AW125" s="13" t="s">
        <v>77</v>
      </c>
      <c r="AX125" s="112" t="e">
        <f>ROUND(#REF!*H125,2)</f>
        <v>#REF!</v>
      </c>
      <c r="AY125" s="13" t="s">
        <v>100</v>
      </c>
      <c r="AZ125" s="111" t="s">
        <v>138</v>
      </c>
    </row>
    <row r="126" spans="1:52" s="2" customFormat="1" ht="66.75" customHeight="1">
      <c r="A126" s="24"/>
      <c r="B126" s="106"/>
      <c r="C126" s="107" t="s">
        <v>139</v>
      </c>
      <c r="D126" s="107" t="s">
        <v>96</v>
      </c>
      <c r="E126" s="108" t="s">
        <v>140</v>
      </c>
      <c r="F126" s="109" t="s">
        <v>141</v>
      </c>
      <c r="G126" s="110" t="s">
        <v>99</v>
      </c>
      <c r="H126" s="123">
        <v>2</v>
      </c>
      <c r="I126" s="113"/>
      <c r="J126" s="24"/>
      <c r="K126" s="24"/>
      <c r="L126" s="24"/>
      <c r="M126" s="24"/>
      <c r="N126" s="24"/>
      <c r="O126" s="24"/>
      <c r="P126" s="24"/>
      <c r="Q126" s="24"/>
      <c r="R126" s="24"/>
      <c r="AE126" s="111" t="s">
        <v>100</v>
      </c>
      <c r="AG126" s="111" t="s">
        <v>96</v>
      </c>
      <c r="AH126" s="111" t="s">
        <v>77</v>
      </c>
      <c r="AL126" s="13" t="s">
        <v>95</v>
      </c>
      <c r="AR126" s="112" t="e">
        <f>IF(#REF!="základní",#REF!,0)</f>
        <v>#REF!</v>
      </c>
      <c r="AS126" s="112" t="e">
        <f>IF(#REF!="snížená",#REF!,0)</f>
        <v>#REF!</v>
      </c>
      <c r="AT126" s="112" t="e">
        <f>IF(#REF!="zákl. přenesená",#REF!,0)</f>
        <v>#REF!</v>
      </c>
      <c r="AU126" s="112" t="e">
        <f>IF(#REF!="sníž. přenesená",#REF!,0)</f>
        <v>#REF!</v>
      </c>
      <c r="AV126" s="112" t="e">
        <f>IF(#REF!="nulová",#REF!,0)</f>
        <v>#REF!</v>
      </c>
      <c r="AW126" s="13" t="s">
        <v>77</v>
      </c>
      <c r="AX126" s="112" t="e">
        <f>ROUND(#REF!*H126,2)</f>
        <v>#REF!</v>
      </c>
      <c r="AY126" s="13" t="s">
        <v>100</v>
      </c>
      <c r="AZ126" s="111" t="s">
        <v>142</v>
      </c>
    </row>
    <row r="127" spans="1:52" s="2" customFormat="1" ht="66.75" customHeight="1">
      <c r="A127" s="24"/>
      <c r="B127" s="106"/>
      <c r="C127" s="107" t="s">
        <v>143</v>
      </c>
      <c r="D127" s="107" t="s">
        <v>96</v>
      </c>
      <c r="E127" s="108" t="s">
        <v>144</v>
      </c>
      <c r="F127" s="109" t="s">
        <v>145</v>
      </c>
      <c r="G127" s="110" t="s">
        <v>99</v>
      </c>
      <c r="H127" s="123">
        <v>1.3</v>
      </c>
      <c r="I127" s="113"/>
      <c r="J127" s="24"/>
      <c r="K127" s="24"/>
      <c r="L127" s="24"/>
      <c r="M127" s="24"/>
      <c r="N127" s="24"/>
      <c r="O127" s="24"/>
      <c r="P127" s="24"/>
      <c r="Q127" s="24"/>
      <c r="R127" s="24"/>
      <c r="AE127" s="111" t="s">
        <v>100</v>
      </c>
      <c r="AG127" s="111" t="s">
        <v>96</v>
      </c>
      <c r="AH127" s="111" t="s">
        <v>77</v>
      </c>
      <c r="AL127" s="13" t="s">
        <v>95</v>
      </c>
      <c r="AR127" s="112" t="e">
        <f>IF(#REF!="základní",#REF!,0)</f>
        <v>#REF!</v>
      </c>
      <c r="AS127" s="112" t="e">
        <f>IF(#REF!="snížená",#REF!,0)</f>
        <v>#REF!</v>
      </c>
      <c r="AT127" s="112" t="e">
        <f>IF(#REF!="zákl. přenesená",#REF!,0)</f>
        <v>#REF!</v>
      </c>
      <c r="AU127" s="112" t="e">
        <f>IF(#REF!="sníž. přenesená",#REF!,0)</f>
        <v>#REF!</v>
      </c>
      <c r="AV127" s="112" t="e">
        <f>IF(#REF!="nulová",#REF!,0)</f>
        <v>#REF!</v>
      </c>
      <c r="AW127" s="13" t="s">
        <v>77</v>
      </c>
      <c r="AX127" s="112" t="e">
        <f>ROUND(#REF!*H127,2)</f>
        <v>#REF!</v>
      </c>
      <c r="AY127" s="13" t="s">
        <v>100</v>
      </c>
      <c r="AZ127" s="111" t="s">
        <v>146</v>
      </c>
    </row>
    <row r="128" spans="1:52" s="2" customFormat="1" ht="66.75" customHeight="1">
      <c r="A128" s="24"/>
      <c r="B128" s="106"/>
      <c r="C128" s="107" t="s">
        <v>147</v>
      </c>
      <c r="D128" s="107" t="s">
        <v>96</v>
      </c>
      <c r="E128" s="108" t="s">
        <v>148</v>
      </c>
      <c r="F128" s="109" t="s">
        <v>149</v>
      </c>
      <c r="G128" s="110" t="s">
        <v>99</v>
      </c>
      <c r="H128" s="123">
        <v>0.9</v>
      </c>
      <c r="I128" s="113"/>
      <c r="J128" s="24"/>
      <c r="K128" s="24"/>
      <c r="L128" s="24"/>
      <c r="M128" s="24"/>
      <c r="N128" s="24"/>
      <c r="O128" s="24"/>
      <c r="P128" s="24"/>
      <c r="Q128" s="24"/>
      <c r="R128" s="24"/>
      <c r="AE128" s="111" t="s">
        <v>100</v>
      </c>
      <c r="AG128" s="111" t="s">
        <v>96</v>
      </c>
      <c r="AH128" s="111" t="s">
        <v>77</v>
      </c>
      <c r="AL128" s="13" t="s">
        <v>95</v>
      </c>
      <c r="AR128" s="112" t="e">
        <f>IF(#REF!="základní",#REF!,0)</f>
        <v>#REF!</v>
      </c>
      <c r="AS128" s="112" t="e">
        <f>IF(#REF!="snížená",#REF!,0)</f>
        <v>#REF!</v>
      </c>
      <c r="AT128" s="112" t="e">
        <f>IF(#REF!="zákl. přenesená",#REF!,0)</f>
        <v>#REF!</v>
      </c>
      <c r="AU128" s="112" t="e">
        <f>IF(#REF!="sníž. přenesená",#REF!,0)</f>
        <v>#REF!</v>
      </c>
      <c r="AV128" s="112" t="e">
        <f>IF(#REF!="nulová",#REF!,0)</f>
        <v>#REF!</v>
      </c>
      <c r="AW128" s="13" t="s">
        <v>77</v>
      </c>
      <c r="AX128" s="112" t="e">
        <f>ROUND(#REF!*H128,2)</f>
        <v>#REF!</v>
      </c>
      <c r="AY128" s="13" t="s">
        <v>100</v>
      </c>
      <c r="AZ128" s="111" t="s">
        <v>150</v>
      </c>
    </row>
    <row r="129" spans="1:52" s="2" customFormat="1" ht="37.9" customHeight="1">
      <c r="A129" s="24"/>
      <c r="B129" s="106"/>
      <c r="C129" s="107" t="s">
        <v>8</v>
      </c>
      <c r="D129" s="107" t="s">
        <v>96</v>
      </c>
      <c r="E129" s="108" t="s">
        <v>151</v>
      </c>
      <c r="F129" s="109" t="s">
        <v>152</v>
      </c>
      <c r="G129" s="110" t="s">
        <v>99</v>
      </c>
      <c r="H129" s="123">
        <v>5</v>
      </c>
      <c r="I129" s="113"/>
      <c r="J129" s="24"/>
      <c r="K129" s="24"/>
      <c r="L129" s="24"/>
      <c r="M129" s="24"/>
      <c r="N129" s="24"/>
      <c r="O129" s="24"/>
      <c r="P129" s="24"/>
      <c r="Q129" s="24"/>
      <c r="R129" s="24"/>
      <c r="AE129" s="111" t="s">
        <v>100</v>
      </c>
      <c r="AG129" s="111" t="s">
        <v>96</v>
      </c>
      <c r="AH129" s="111" t="s">
        <v>77</v>
      </c>
      <c r="AL129" s="13" t="s">
        <v>95</v>
      </c>
      <c r="AR129" s="112" t="e">
        <f>IF(#REF!="základní",#REF!,0)</f>
        <v>#REF!</v>
      </c>
      <c r="AS129" s="112" t="e">
        <f>IF(#REF!="snížená",#REF!,0)</f>
        <v>#REF!</v>
      </c>
      <c r="AT129" s="112" t="e">
        <f>IF(#REF!="zákl. přenesená",#REF!,0)</f>
        <v>#REF!</v>
      </c>
      <c r="AU129" s="112" t="e">
        <f>IF(#REF!="sníž. přenesená",#REF!,0)</f>
        <v>#REF!</v>
      </c>
      <c r="AV129" s="112" t="e">
        <f>IF(#REF!="nulová",#REF!,0)</f>
        <v>#REF!</v>
      </c>
      <c r="AW129" s="13" t="s">
        <v>77</v>
      </c>
      <c r="AX129" s="112" t="e">
        <f>ROUND(#REF!*H129,2)</f>
        <v>#REF!</v>
      </c>
      <c r="AY129" s="13" t="s">
        <v>100</v>
      </c>
      <c r="AZ129" s="111" t="s">
        <v>153</v>
      </c>
    </row>
    <row r="130" spans="1:52" s="2" customFormat="1" ht="44.25" customHeight="1">
      <c r="A130" s="24"/>
      <c r="B130" s="106"/>
      <c r="C130" s="107" t="s">
        <v>154</v>
      </c>
      <c r="D130" s="107" t="s">
        <v>96</v>
      </c>
      <c r="E130" s="108" t="s">
        <v>155</v>
      </c>
      <c r="F130" s="109" t="s">
        <v>156</v>
      </c>
      <c r="G130" s="110" t="s">
        <v>99</v>
      </c>
      <c r="H130" s="123">
        <v>15</v>
      </c>
      <c r="I130" s="113"/>
      <c r="J130" s="24"/>
      <c r="K130" s="24"/>
      <c r="L130" s="24"/>
      <c r="M130" s="24"/>
      <c r="N130" s="24"/>
      <c r="O130" s="24"/>
      <c r="P130" s="24"/>
      <c r="Q130" s="24"/>
      <c r="R130" s="24"/>
      <c r="AE130" s="111" t="s">
        <v>100</v>
      </c>
      <c r="AG130" s="111" t="s">
        <v>96</v>
      </c>
      <c r="AH130" s="111" t="s">
        <v>77</v>
      </c>
      <c r="AL130" s="13" t="s">
        <v>95</v>
      </c>
      <c r="AR130" s="112" t="e">
        <f>IF(#REF!="základní",#REF!,0)</f>
        <v>#REF!</v>
      </c>
      <c r="AS130" s="112" t="e">
        <f>IF(#REF!="snížená",#REF!,0)</f>
        <v>#REF!</v>
      </c>
      <c r="AT130" s="112" t="e">
        <f>IF(#REF!="zákl. přenesená",#REF!,0)</f>
        <v>#REF!</v>
      </c>
      <c r="AU130" s="112" t="e">
        <f>IF(#REF!="sníž. přenesená",#REF!,0)</f>
        <v>#REF!</v>
      </c>
      <c r="AV130" s="112" t="e">
        <f>IF(#REF!="nulová",#REF!,0)</f>
        <v>#REF!</v>
      </c>
      <c r="AW130" s="13" t="s">
        <v>77</v>
      </c>
      <c r="AX130" s="112" t="e">
        <f>ROUND(#REF!*H130,2)</f>
        <v>#REF!</v>
      </c>
      <c r="AY130" s="13" t="s">
        <v>100</v>
      </c>
      <c r="AZ130" s="111" t="s">
        <v>157</v>
      </c>
    </row>
    <row r="131" spans="1:52" s="2" customFormat="1" ht="44.25" customHeight="1">
      <c r="A131" s="24"/>
      <c r="B131" s="106"/>
      <c r="C131" s="107" t="s">
        <v>158</v>
      </c>
      <c r="D131" s="107" t="s">
        <v>96</v>
      </c>
      <c r="E131" s="108" t="s">
        <v>159</v>
      </c>
      <c r="F131" s="109" t="s">
        <v>160</v>
      </c>
      <c r="G131" s="110" t="s">
        <v>99</v>
      </c>
      <c r="H131" s="123">
        <v>35</v>
      </c>
      <c r="I131" s="113"/>
      <c r="J131" s="24"/>
      <c r="K131" s="24"/>
      <c r="L131" s="24"/>
      <c r="M131" s="24"/>
      <c r="N131" s="24"/>
      <c r="O131" s="24"/>
      <c r="P131" s="24"/>
      <c r="Q131" s="24"/>
      <c r="R131" s="24"/>
      <c r="AE131" s="111" t="s">
        <v>100</v>
      </c>
      <c r="AG131" s="111" t="s">
        <v>96</v>
      </c>
      <c r="AH131" s="111" t="s">
        <v>77</v>
      </c>
      <c r="AL131" s="13" t="s">
        <v>95</v>
      </c>
      <c r="AR131" s="112" t="e">
        <f>IF(#REF!="základní",#REF!,0)</f>
        <v>#REF!</v>
      </c>
      <c r="AS131" s="112" t="e">
        <f>IF(#REF!="snížená",#REF!,0)</f>
        <v>#REF!</v>
      </c>
      <c r="AT131" s="112" t="e">
        <f>IF(#REF!="zákl. přenesená",#REF!,0)</f>
        <v>#REF!</v>
      </c>
      <c r="AU131" s="112" t="e">
        <f>IF(#REF!="sníž. přenesená",#REF!,0)</f>
        <v>#REF!</v>
      </c>
      <c r="AV131" s="112" t="e">
        <f>IF(#REF!="nulová",#REF!,0)</f>
        <v>#REF!</v>
      </c>
      <c r="AW131" s="13" t="s">
        <v>77</v>
      </c>
      <c r="AX131" s="112" t="e">
        <f>ROUND(#REF!*H131,2)</f>
        <v>#REF!</v>
      </c>
      <c r="AY131" s="13" t="s">
        <v>100</v>
      </c>
      <c r="AZ131" s="111" t="s">
        <v>161</v>
      </c>
    </row>
    <row r="132" spans="1:52" s="2" customFormat="1" ht="37.9" customHeight="1">
      <c r="A132" s="24"/>
      <c r="B132" s="106"/>
      <c r="C132" s="107" t="s">
        <v>162</v>
      </c>
      <c r="D132" s="107" t="s">
        <v>96</v>
      </c>
      <c r="E132" s="108" t="s">
        <v>163</v>
      </c>
      <c r="F132" s="109" t="s">
        <v>164</v>
      </c>
      <c r="G132" s="110" t="s">
        <v>99</v>
      </c>
      <c r="H132" s="123">
        <v>40</v>
      </c>
      <c r="I132" s="113"/>
      <c r="J132" s="24"/>
      <c r="K132" s="24"/>
      <c r="L132" s="24"/>
      <c r="M132" s="24"/>
      <c r="N132" s="24"/>
      <c r="O132" s="24"/>
      <c r="P132" s="24"/>
      <c r="Q132" s="24"/>
      <c r="R132" s="24"/>
      <c r="AE132" s="111" t="s">
        <v>100</v>
      </c>
      <c r="AG132" s="111" t="s">
        <v>96</v>
      </c>
      <c r="AH132" s="111" t="s">
        <v>77</v>
      </c>
      <c r="AL132" s="13" t="s">
        <v>95</v>
      </c>
      <c r="AR132" s="112" t="e">
        <f>IF(#REF!="základní",#REF!,0)</f>
        <v>#REF!</v>
      </c>
      <c r="AS132" s="112" t="e">
        <f>IF(#REF!="snížená",#REF!,0)</f>
        <v>#REF!</v>
      </c>
      <c r="AT132" s="112" t="e">
        <f>IF(#REF!="zákl. přenesená",#REF!,0)</f>
        <v>#REF!</v>
      </c>
      <c r="AU132" s="112" t="e">
        <f>IF(#REF!="sníž. přenesená",#REF!,0)</f>
        <v>#REF!</v>
      </c>
      <c r="AV132" s="112" t="e">
        <f>IF(#REF!="nulová",#REF!,0)</f>
        <v>#REF!</v>
      </c>
      <c r="AW132" s="13" t="s">
        <v>77</v>
      </c>
      <c r="AX132" s="112" t="e">
        <f>ROUND(#REF!*H132,2)</f>
        <v>#REF!</v>
      </c>
      <c r="AY132" s="13" t="s">
        <v>100</v>
      </c>
      <c r="AZ132" s="111" t="s">
        <v>165</v>
      </c>
    </row>
    <row r="133" spans="1:52" s="2" customFormat="1" ht="6.95" customHeight="1">
      <c r="A133" s="24"/>
      <c r="B133" s="39"/>
      <c r="C133" s="40"/>
      <c r="D133" s="40"/>
      <c r="E133" s="40"/>
      <c r="F133" s="40"/>
      <c r="G133" s="40"/>
      <c r="H133" s="124"/>
      <c r="I133" s="40"/>
      <c r="J133" s="24"/>
      <c r="K133" s="24"/>
      <c r="L133" s="24"/>
      <c r="M133" s="24"/>
      <c r="N133" s="24"/>
      <c r="O133" s="24"/>
      <c r="P133" s="24"/>
      <c r="Q133" s="24"/>
      <c r="R133" s="24"/>
    </row>
  </sheetData>
  <autoFilter ref="C112:I132"/>
  <mergeCells count="5">
    <mergeCell ref="E7:H7"/>
    <mergeCell ref="E16:H16"/>
    <mergeCell ref="E25:H25"/>
    <mergeCell ref="E85:H85"/>
    <mergeCell ref="E105:H10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Limitní výše VRN</vt:lpstr>
      <vt:lpstr>'Limitní výše VRN'!Názvy_tisku</vt:lpstr>
      <vt:lpstr>'Rekapitulace stavby'!Názvy_tisku</vt:lpstr>
      <vt:lpstr>'Limitní výše VRN'!Oblast_tisku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Bělehrad Milan</dc:creator>
  <cp:lastModifiedBy>Šustr Ondřej, Ing.</cp:lastModifiedBy>
  <dcterms:created xsi:type="dcterms:W3CDTF">2022-04-05T11:17:06Z</dcterms:created>
  <dcterms:modified xsi:type="dcterms:W3CDTF">2023-09-11T17:20:55Z</dcterms:modified>
</cp:coreProperties>
</file>